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9A532E6D-D10E-4DAE-8FC7-437BC484A4CE}" xr6:coauthVersionLast="47" xr6:coauthVersionMax="47" xr10:uidLastSave="{00000000-0000-0000-0000-000000000000}"/>
  <bookViews>
    <workbookView xWindow="5916" yWindow="5916" windowWidth="2388" windowHeight="564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C62" i="18" l="1"/>
  <c r="NG62" i="18"/>
  <c r="DY62" i="18"/>
  <c r="DC56" i="18"/>
  <c r="EU56" i="18"/>
  <c r="HI56" i="18"/>
  <c r="NG56" i="18"/>
  <c r="OC56" i="18"/>
  <c r="QQ20" i="18"/>
  <c r="OY19" i="18"/>
  <c r="EU18" i="18"/>
  <c r="IE19" i="18"/>
  <c r="DC16" i="18"/>
  <c r="DC8" i="18"/>
  <c r="MK8" i="18"/>
  <c r="C16" i="4"/>
  <c r="C15" i="4"/>
  <c r="C14" i="4"/>
  <c r="C13" i="4"/>
  <c r="C12" i="4"/>
  <c r="C11" i="4"/>
  <c r="C10" i="4"/>
  <c r="C9" i="4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QJ5" i="18" l="1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QC111" i="18"/>
  <c r="PG111" i="18"/>
  <c r="OK111" i="18"/>
  <c r="NO111" i="18"/>
  <c r="MS111" i="18"/>
  <c r="LW111" i="18"/>
  <c r="LA111" i="18"/>
  <c r="QC110" i="18"/>
  <c r="PG110" i="18"/>
  <c r="OK110" i="18"/>
  <c r="NO110" i="18"/>
  <c r="MS110" i="18"/>
  <c r="LW110" i="18"/>
  <c r="LA110" i="18"/>
  <c r="QC109" i="18"/>
  <c r="PG109" i="18"/>
  <c r="OK109" i="18"/>
  <c r="NO109" i="18"/>
  <c r="MS109" i="18"/>
  <c r="LW109" i="18"/>
  <c r="LA109" i="18"/>
  <c r="QP104" i="18"/>
  <c r="PT104" i="18"/>
  <c r="PG108" i="18" s="1"/>
  <c r="OX104" i="18"/>
  <c r="OB104" i="18"/>
  <c r="NO108" i="18" s="1"/>
  <c r="NF104" i="18"/>
  <c r="MJ104" i="18"/>
  <c r="LW108" i="18" s="1"/>
  <c r="LN104" i="18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QM101" i="18"/>
  <c r="QB109" i="18" s="1"/>
  <c r="QD101" i="18"/>
  <c r="QB107" i="18" s="1"/>
  <c r="QB101" i="18"/>
  <c r="PQ101" i="18"/>
  <c r="PF109" i="18" s="1"/>
  <c r="PH101" i="18"/>
  <c r="PF107" i="18" s="1"/>
  <c r="PF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MR109" i="18" s="1"/>
  <c r="MT101" i="18"/>
  <c r="MR107" i="18" s="1"/>
  <c r="MR101" i="18"/>
  <c r="MG101" i="18"/>
  <c r="ML101" i="18" s="1"/>
  <c r="LX101" i="18"/>
  <c r="LV107" i="18" s="1"/>
  <c r="LV101" i="18"/>
  <c r="LK101" i="18"/>
  <c r="KZ109" i="18" s="1"/>
  <c r="LB101" i="18"/>
  <c r="KZ107" i="18" s="1"/>
  <c r="KZ101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M93" i="18"/>
  <c r="ML93" i="18"/>
  <c r="MK93" i="18"/>
  <c r="MJ93" i="18"/>
  <c r="MI93" i="18"/>
  <c r="MH93" i="18"/>
  <c r="MD93" i="18"/>
  <c r="MC93" i="18"/>
  <c r="MA93" i="18"/>
  <c r="LZ93" i="18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QS92" i="18"/>
  <c r="QR92" i="18"/>
  <c r="QQ92" i="18"/>
  <c r="QP92" i="18"/>
  <c r="QO92" i="18"/>
  <c r="QN92" i="18"/>
  <c r="QJ92" i="18"/>
  <c r="QI92" i="18"/>
  <c r="QG92" i="18"/>
  <c r="QF92" i="18"/>
  <c r="QE92" i="18"/>
  <c r="QA92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PA92" i="18"/>
  <c r="OZ92" i="18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NI92" i="18"/>
  <c r="NH92" i="18"/>
  <c r="NG92" i="18"/>
  <c r="NF92" i="18"/>
  <c r="NE92" i="18"/>
  <c r="ND92" i="18"/>
  <c r="MZ92" i="18"/>
  <c r="MY92" i="18"/>
  <c r="MW92" i="18"/>
  <c r="MV92" i="18"/>
  <c r="MU92" i="18"/>
  <c r="MQ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LQ92" i="18"/>
  <c r="LP92" i="18"/>
  <c r="LO92" i="18"/>
  <c r="LN92" i="18"/>
  <c r="LM92" i="18"/>
  <c r="LL92" i="18"/>
  <c r="LH92" i="18"/>
  <c r="LG92" i="18"/>
  <c r="LE92" i="18"/>
  <c r="LD92" i="18"/>
  <c r="LC92" i="18"/>
  <c r="KY92" i="18"/>
  <c r="QR91" i="18"/>
  <c r="QS91" i="18" s="1"/>
  <c r="QQ91" i="18"/>
  <c r="QP91" i="18"/>
  <c r="QO91" i="18"/>
  <c r="QN91" i="18"/>
  <c r="QJ91" i="18"/>
  <c r="QI91" i="18"/>
  <c r="QG91" i="18"/>
  <c r="QF91" i="18"/>
  <c r="QE91" i="18"/>
  <c r="QA91" i="18"/>
  <c r="PW91" i="18"/>
  <c r="PV91" i="18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E91" i="18"/>
  <c r="OD91" i="18"/>
  <c r="OC91" i="18"/>
  <c r="OB91" i="18"/>
  <c r="OA91" i="18"/>
  <c r="NZ91" i="18"/>
  <c r="NV91" i="18"/>
  <c r="NU91" i="18"/>
  <c r="NS91" i="18"/>
  <c r="NR91" i="18"/>
  <c r="NQ91" i="18"/>
  <c r="NM91" i="18"/>
  <c r="NH91" i="18"/>
  <c r="NI91" i="18" s="1"/>
  <c r="NG91" i="18"/>
  <c r="NF91" i="18"/>
  <c r="NE91" i="18"/>
  <c r="ND91" i="18"/>
  <c r="MZ91" i="18"/>
  <c r="MY91" i="18"/>
  <c r="MW91" i="18"/>
  <c r="MV91" i="18"/>
  <c r="MU91" i="18"/>
  <c r="MQ91" i="18"/>
  <c r="MM91" i="18"/>
  <c r="ML91" i="18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QS90" i="18"/>
  <c r="QR90" i="18"/>
  <c r="QQ90" i="18"/>
  <c r="QP90" i="18"/>
  <c r="QO90" i="18"/>
  <c r="QN90" i="18"/>
  <c r="QJ90" i="18"/>
  <c r="QI90" i="18"/>
  <c r="QG90" i="18"/>
  <c r="QF90" i="18"/>
  <c r="QE90" i="18"/>
  <c r="QA90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PA90" i="18"/>
  <c r="OZ90" i="18"/>
  <c r="OY90" i="18"/>
  <c r="OX90" i="18"/>
  <c r="OW90" i="18"/>
  <c r="OV90" i="18"/>
  <c r="OR90" i="18"/>
  <c r="OQ90" i="18"/>
  <c r="OO90" i="18"/>
  <c r="ON90" i="18"/>
  <c r="OM90" i="18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NI90" i="18"/>
  <c r="NH90" i="18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LQ90" i="18"/>
  <c r="LP90" i="18"/>
  <c r="LO90" i="18"/>
  <c r="LN90" i="18"/>
  <c r="LM90" i="18"/>
  <c r="LL90" i="18"/>
  <c r="LH90" i="18"/>
  <c r="LG90" i="18"/>
  <c r="LE90" i="18"/>
  <c r="LD90" i="18"/>
  <c r="LC90" i="18"/>
  <c r="KY90" i="18"/>
  <c r="QR89" i="18"/>
  <c r="QS89" i="18" s="1"/>
  <c r="QQ89" i="18"/>
  <c r="QP89" i="18"/>
  <c r="QO89" i="18"/>
  <c r="QN89" i="18"/>
  <c r="QJ89" i="18"/>
  <c r="QI89" i="18"/>
  <c r="QG89" i="18"/>
  <c r="QF89" i="18"/>
  <c r="QE89" i="18"/>
  <c r="QA89" i="18"/>
  <c r="PW89" i="18"/>
  <c r="PV89" i="18"/>
  <c r="PU89" i="18"/>
  <c r="PT89" i="18"/>
  <c r="PS89" i="18"/>
  <c r="PR89" i="18"/>
  <c r="PN89" i="18"/>
  <c r="PM89" i="18"/>
  <c r="PK89" i="18"/>
  <c r="PJ89" i="18"/>
  <c r="PI89" i="18"/>
  <c r="PE89" i="18"/>
  <c r="OZ89" i="18"/>
  <c r="PA89" i="18" s="1"/>
  <c r="OY89" i="18"/>
  <c r="OX89" i="18"/>
  <c r="OW89" i="18"/>
  <c r="OV89" i="18"/>
  <c r="OR89" i="18"/>
  <c r="OQ89" i="18"/>
  <c r="OO89" i="18"/>
  <c r="ON89" i="18"/>
  <c r="OM89" i="18"/>
  <c r="OI89" i="18"/>
  <c r="OE89" i="18"/>
  <c r="OD89" i="18"/>
  <c r="OC89" i="18"/>
  <c r="OB89" i="18"/>
  <c r="OA89" i="18"/>
  <c r="NZ89" i="18"/>
  <c r="NV89" i="18"/>
  <c r="NU89" i="18"/>
  <c r="NS89" i="18"/>
  <c r="NR89" i="18"/>
  <c r="NQ89" i="18"/>
  <c r="NM89" i="18"/>
  <c r="NH89" i="18"/>
  <c r="NI89" i="18" s="1"/>
  <c r="NG89" i="18"/>
  <c r="NF89" i="18"/>
  <c r="NE89" i="18"/>
  <c r="ND89" i="18"/>
  <c r="MZ89" i="18"/>
  <c r="MY89" i="18"/>
  <c r="MW89" i="18"/>
  <c r="MV89" i="18"/>
  <c r="MU89" i="18"/>
  <c r="MQ89" i="18"/>
  <c r="MM89" i="18"/>
  <c r="ML89" i="18"/>
  <c r="MK89" i="18"/>
  <c r="MJ89" i="18"/>
  <c r="MI89" i="18"/>
  <c r="MH89" i="18"/>
  <c r="MD89" i="18"/>
  <c r="MC89" i="18"/>
  <c r="MA89" i="18"/>
  <c r="LZ89" i="18"/>
  <c r="LY89" i="18"/>
  <c r="LU89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QS88" i="18"/>
  <c r="QR88" i="18"/>
  <c r="QQ88" i="18"/>
  <c r="QP88" i="18"/>
  <c r="QO88" i="18"/>
  <c r="QN88" i="18"/>
  <c r="QJ88" i="18"/>
  <c r="QI88" i="18"/>
  <c r="QG88" i="18"/>
  <c r="QF88" i="18"/>
  <c r="QE88" i="18"/>
  <c r="QA88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PA88" i="18"/>
  <c r="OZ88" i="18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ML88" i="18"/>
  <c r="MM88" i="18" s="1"/>
  <c r="MK88" i="18"/>
  <c r="MJ88" i="18"/>
  <c r="MI88" i="18"/>
  <c r="MH88" i="18"/>
  <c r="MD88" i="18"/>
  <c r="MC88" i="18"/>
  <c r="MA88" i="18"/>
  <c r="LZ88" i="18"/>
  <c r="LY88" i="18"/>
  <c r="LU88" i="18"/>
  <c r="LQ88" i="18"/>
  <c r="LP88" i="18"/>
  <c r="LO88" i="18"/>
  <c r="LN88" i="18"/>
  <c r="LM88" i="18"/>
  <c r="LL88" i="18"/>
  <c r="LH88" i="18"/>
  <c r="LG88" i="18"/>
  <c r="LE88" i="18"/>
  <c r="LD88" i="18"/>
  <c r="LC88" i="18"/>
  <c r="KY88" i="18"/>
  <c r="QR87" i="18"/>
  <c r="QS87" i="18" s="1"/>
  <c r="QQ87" i="18"/>
  <c r="QP87" i="18"/>
  <c r="QO87" i="18"/>
  <c r="QN87" i="18"/>
  <c r="QJ87" i="18"/>
  <c r="QI87" i="18"/>
  <c r="QG87" i="18"/>
  <c r="QF87" i="18"/>
  <c r="QE87" i="18"/>
  <c r="QA87" i="18"/>
  <c r="PW87" i="18"/>
  <c r="PV87" i="18"/>
  <c r="PU87" i="18"/>
  <c r="PT87" i="18"/>
  <c r="PS87" i="18"/>
  <c r="PR87" i="18"/>
  <c r="PN87" i="18"/>
  <c r="PM87" i="18"/>
  <c r="PK87" i="18"/>
  <c r="PJ87" i="18"/>
  <c r="PI87" i="18"/>
  <c r="PE87" i="18"/>
  <c r="OZ87" i="18"/>
  <c r="PA87" i="18" s="1"/>
  <c r="OY87" i="18"/>
  <c r="OX87" i="18"/>
  <c r="OW87" i="18"/>
  <c r="OV87" i="18"/>
  <c r="OR87" i="18"/>
  <c r="OQ87" i="18"/>
  <c r="OO87" i="18"/>
  <c r="ON87" i="18"/>
  <c r="OM87" i="18"/>
  <c r="OI87" i="18"/>
  <c r="OE87" i="18"/>
  <c r="OD87" i="18"/>
  <c r="OC87" i="18"/>
  <c r="OB87" i="18"/>
  <c r="OA87" i="18"/>
  <c r="NZ87" i="18"/>
  <c r="NV87" i="18"/>
  <c r="NU87" i="18"/>
  <c r="NS87" i="18"/>
  <c r="NR87" i="18"/>
  <c r="NQ87" i="18"/>
  <c r="NM87" i="18"/>
  <c r="NH87" i="18"/>
  <c r="NI87" i="18" s="1"/>
  <c r="NG87" i="18"/>
  <c r="NF87" i="18"/>
  <c r="NE87" i="18"/>
  <c r="ND87" i="18"/>
  <c r="MZ87" i="18"/>
  <c r="MY87" i="18"/>
  <c r="MW87" i="18"/>
  <c r="MV87" i="18"/>
  <c r="MU87" i="18"/>
  <c r="MQ87" i="18"/>
  <c r="MM87" i="18"/>
  <c r="ML87" i="18"/>
  <c r="MK87" i="18"/>
  <c r="MJ87" i="18"/>
  <c r="MI87" i="18"/>
  <c r="MH87" i="18"/>
  <c r="MD87" i="18"/>
  <c r="MC87" i="18"/>
  <c r="MA87" i="18"/>
  <c r="LZ87" i="18"/>
  <c r="LY87" i="18"/>
  <c r="LU87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QS86" i="18"/>
  <c r="QR86" i="18"/>
  <c r="QQ86" i="18"/>
  <c r="QP86" i="18"/>
  <c r="QO86" i="18"/>
  <c r="QN86" i="18"/>
  <c r="QJ86" i="18"/>
  <c r="QI86" i="18"/>
  <c r="QG86" i="18"/>
  <c r="QF86" i="18"/>
  <c r="QE86" i="18"/>
  <c r="QA86" i="18"/>
  <c r="PV86" i="18"/>
  <c r="PW86" i="18" s="1"/>
  <c r="PU86" i="18"/>
  <c r="PT86" i="18"/>
  <c r="PS86" i="18"/>
  <c r="PR86" i="18"/>
  <c r="PN86" i="18"/>
  <c r="PM86" i="18"/>
  <c r="PK86" i="18"/>
  <c r="PJ86" i="18"/>
  <c r="PI86" i="18"/>
  <c r="PE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D86" i="18"/>
  <c r="OE86" i="18" s="1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L86" i="18"/>
  <c r="MM86" i="18" s="1"/>
  <c r="MK86" i="18"/>
  <c r="MJ86" i="18"/>
  <c r="MI86" i="18"/>
  <c r="MH86" i="18"/>
  <c r="MD86" i="18"/>
  <c r="MC86" i="18"/>
  <c r="MA86" i="18"/>
  <c r="LZ86" i="18"/>
  <c r="LY86" i="18"/>
  <c r="LU86" i="18"/>
  <c r="LQ86" i="18"/>
  <c r="LP86" i="18"/>
  <c r="LO86" i="18"/>
  <c r="LN86" i="18"/>
  <c r="LM86" i="18"/>
  <c r="LL86" i="18"/>
  <c r="LH86" i="18"/>
  <c r="LG86" i="18"/>
  <c r="LE86" i="18"/>
  <c r="LD86" i="18"/>
  <c r="LC86" i="18"/>
  <c r="KY86" i="18"/>
  <c r="QR85" i="18"/>
  <c r="QS85" i="18" s="1"/>
  <c r="QQ85" i="18"/>
  <c r="QP85" i="18"/>
  <c r="QO85" i="18"/>
  <c r="QN85" i="18"/>
  <c r="QJ85" i="18"/>
  <c r="QI85" i="18"/>
  <c r="QG85" i="18"/>
  <c r="QF85" i="18"/>
  <c r="QE85" i="18"/>
  <c r="QA85" i="18"/>
  <c r="PW85" i="18"/>
  <c r="PV85" i="18"/>
  <c r="PU85" i="18"/>
  <c r="PT85" i="18"/>
  <c r="PS85" i="18"/>
  <c r="PR85" i="18"/>
  <c r="PN85" i="18"/>
  <c r="PM85" i="18"/>
  <c r="PK85" i="18"/>
  <c r="PJ85" i="18"/>
  <c r="PI85" i="18"/>
  <c r="PE85" i="18"/>
  <c r="OZ85" i="18"/>
  <c r="PA85" i="18" s="1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H85" i="18"/>
  <c r="NI85" i="18" s="1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QS84" i="18"/>
  <c r="QR84" i="18"/>
  <c r="QQ84" i="18"/>
  <c r="QP84" i="18"/>
  <c r="QO84" i="18"/>
  <c r="QN84" i="18"/>
  <c r="QJ84" i="18"/>
  <c r="QI84" i="18"/>
  <c r="QG84" i="18"/>
  <c r="QF84" i="18"/>
  <c r="QE84" i="18"/>
  <c r="QA84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PA84" i="18"/>
  <c r="OZ84" i="18"/>
  <c r="OY84" i="18"/>
  <c r="OX84" i="18"/>
  <c r="OW84" i="18"/>
  <c r="OV84" i="18"/>
  <c r="OR84" i="18"/>
  <c r="OQ84" i="18"/>
  <c r="OO84" i="18"/>
  <c r="ON84" i="18"/>
  <c r="OM84" i="18"/>
  <c r="OI84" i="18"/>
  <c r="OD84" i="18"/>
  <c r="OE84" i="18" s="1"/>
  <c r="OC84" i="18"/>
  <c r="OB84" i="18"/>
  <c r="OA84" i="18"/>
  <c r="NZ84" i="18"/>
  <c r="NV84" i="18"/>
  <c r="NU84" i="18"/>
  <c r="NS84" i="18"/>
  <c r="NR84" i="18"/>
  <c r="NQ84" i="18"/>
  <c r="NM84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ML84" i="18"/>
  <c r="MM84" i="18" s="1"/>
  <c r="MK84" i="18"/>
  <c r="MJ84" i="18"/>
  <c r="MI84" i="18"/>
  <c r="MH84" i="18"/>
  <c r="MD84" i="18"/>
  <c r="MC84" i="18"/>
  <c r="MA84" i="18"/>
  <c r="LZ84" i="18"/>
  <c r="LY84" i="18"/>
  <c r="LU84" i="18"/>
  <c r="LQ84" i="18"/>
  <c r="LP84" i="18"/>
  <c r="LO84" i="18"/>
  <c r="LN84" i="18"/>
  <c r="LM84" i="18"/>
  <c r="LL84" i="18"/>
  <c r="LH84" i="18"/>
  <c r="LG84" i="18"/>
  <c r="LE84" i="18"/>
  <c r="LD84" i="18"/>
  <c r="LC84" i="18"/>
  <c r="KY84" i="18"/>
  <c r="QR83" i="18"/>
  <c r="QS83" i="18" s="1"/>
  <c r="QQ83" i="18"/>
  <c r="QP83" i="18"/>
  <c r="QO83" i="18"/>
  <c r="QN83" i="18"/>
  <c r="QJ83" i="18"/>
  <c r="QI83" i="18"/>
  <c r="QG83" i="18"/>
  <c r="QF83" i="18"/>
  <c r="QE83" i="18"/>
  <c r="QA83" i="18"/>
  <c r="PW83" i="18"/>
  <c r="PV83" i="18"/>
  <c r="PU83" i="18"/>
  <c r="PT83" i="18"/>
  <c r="PS83" i="18"/>
  <c r="PR83" i="18"/>
  <c r="PN83" i="18"/>
  <c r="PM83" i="18"/>
  <c r="PK83" i="18"/>
  <c r="PJ83" i="18"/>
  <c r="PI83" i="18"/>
  <c r="PE83" i="18"/>
  <c r="OZ83" i="18"/>
  <c r="PA83" i="18" s="1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H83" i="18"/>
  <c r="NI83" i="18" s="1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V82" i="18"/>
  <c r="PW82" i="18" s="1"/>
  <c r="PU82" i="18"/>
  <c r="PT82" i="18"/>
  <c r="PS82" i="18"/>
  <c r="PR82" i="18"/>
  <c r="PN82" i="18"/>
  <c r="PM82" i="18"/>
  <c r="PK82" i="18"/>
  <c r="PJ82" i="18"/>
  <c r="PI82" i="18"/>
  <c r="PE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D82" i="18"/>
  <c r="OE82" i="18" s="1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L82" i="18"/>
  <c r="MM82" i="18" s="1"/>
  <c r="MK82" i="18"/>
  <c r="MJ82" i="18"/>
  <c r="MI82" i="18"/>
  <c r="MH82" i="18"/>
  <c r="MD82" i="18"/>
  <c r="MC82" i="18"/>
  <c r="MA82" i="18"/>
  <c r="LZ82" i="18"/>
  <c r="LY82" i="18"/>
  <c r="LU82" i="18"/>
  <c r="LQ82" i="18"/>
  <c r="LP82" i="18"/>
  <c r="LO82" i="18"/>
  <c r="LN82" i="18"/>
  <c r="LM82" i="18"/>
  <c r="LL82" i="18"/>
  <c r="LH82" i="18"/>
  <c r="LG82" i="18"/>
  <c r="LE82" i="18"/>
  <c r="LD82" i="18"/>
  <c r="LC82" i="18"/>
  <c r="KY82" i="18"/>
  <c r="QR81" i="18"/>
  <c r="QS81" i="18" s="1"/>
  <c r="QQ81" i="18"/>
  <c r="QP81" i="18"/>
  <c r="QO81" i="18"/>
  <c r="QN81" i="18"/>
  <c r="QJ81" i="18"/>
  <c r="QI81" i="18"/>
  <c r="QG81" i="18"/>
  <c r="QF81" i="18"/>
  <c r="QE81" i="18"/>
  <c r="QA81" i="18"/>
  <c r="PW81" i="18"/>
  <c r="PV81" i="18"/>
  <c r="PU81" i="18"/>
  <c r="PT81" i="18"/>
  <c r="PS81" i="18"/>
  <c r="PR81" i="18"/>
  <c r="PN81" i="18"/>
  <c r="PM81" i="18"/>
  <c r="PK81" i="18"/>
  <c r="PJ81" i="18"/>
  <c r="PI81" i="18"/>
  <c r="PE81" i="18"/>
  <c r="OZ81" i="18"/>
  <c r="PA81" i="18" s="1"/>
  <c r="OY81" i="18"/>
  <c r="OX81" i="18"/>
  <c r="OW81" i="18"/>
  <c r="OV81" i="18"/>
  <c r="OR81" i="18"/>
  <c r="OQ81" i="18"/>
  <c r="OO81" i="18"/>
  <c r="ON81" i="18"/>
  <c r="OM81" i="18"/>
  <c r="OI81" i="18"/>
  <c r="OE81" i="18"/>
  <c r="OD81" i="18"/>
  <c r="OC81" i="18"/>
  <c r="OB81" i="18"/>
  <c r="OA81" i="18"/>
  <c r="NZ81" i="18"/>
  <c r="NV81" i="18"/>
  <c r="NU81" i="18"/>
  <c r="NS81" i="18"/>
  <c r="NR81" i="18"/>
  <c r="NQ81" i="18"/>
  <c r="NM81" i="18"/>
  <c r="NH81" i="18"/>
  <c r="NI81" i="18" s="1"/>
  <c r="NG81" i="18"/>
  <c r="NF81" i="18"/>
  <c r="NE81" i="18"/>
  <c r="ND81" i="18"/>
  <c r="MZ81" i="18"/>
  <c r="MY81" i="18"/>
  <c r="MW81" i="18"/>
  <c r="MV81" i="18"/>
  <c r="MU81" i="18"/>
  <c r="MQ81" i="18"/>
  <c r="MM81" i="18"/>
  <c r="ML81" i="18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QS80" i="18"/>
  <c r="QR80" i="18"/>
  <c r="QQ80" i="18"/>
  <c r="QP80" i="18"/>
  <c r="QO80" i="18"/>
  <c r="QN80" i="18"/>
  <c r="QJ80" i="18"/>
  <c r="QI80" i="18"/>
  <c r="QG80" i="18"/>
  <c r="QF80" i="18"/>
  <c r="QE80" i="18"/>
  <c r="QA80" i="18"/>
  <c r="PV80" i="18"/>
  <c r="PW80" i="18" s="1"/>
  <c r="PU80" i="18"/>
  <c r="PT80" i="18"/>
  <c r="PS80" i="18"/>
  <c r="PR80" i="18"/>
  <c r="PN80" i="18"/>
  <c r="PM80" i="18"/>
  <c r="PK80" i="18"/>
  <c r="PJ80" i="18"/>
  <c r="PI80" i="18"/>
  <c r="PE80" i="18"/>
  <c r="PA80" i="18"/>
  <c r="OZ80" i="18"/>
  <c r="OY80" i="18"/>
  <c r="OX80" i="18"/>
  <c r="OW80" i="18"/>
  <c r="OV80" i="18"/>
  <c r="OR80" i="18"/>
  <c r="OQ80" i="18"/>
  <c r="OO80" i="18"/>
  <c r="ON80" i="18"/>
  <c r="OM80" i="18"/>
  <c r="OI80" i="18"/>
  <c r="OD80" i="18"/>
  <c r="OE80" i="18" s="1"/>
  <c r="OC80" i="18"/>
  <c r="OB80" i="18"/>
  <c r="OA80" i="18"/>
  <c r="NZ80" i="18"/>
  <c r="NV80" i="18"/>
  <c r="NU80" i="18"/>
  <c r="NS80" i="18"/>
  <c r="NR80" i="18"/>
  <c r="NQ80" i="18"/>
  <c r="NM80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ML80" i="18"/>
  <c r="MM80" i="18" s="1"/>
  <c r="MK80" i="18"/>
  <c r="MJ80" i="18"/>
  <c r="MI80" i="18"/>
  <c r="MH80" i="18"/>
  <c r="MD80" i="18"/>
  <c r="MC80" i="18"/>
  <c r="MA80" i="18"/>
  <c r="LZ80" i="18"/>
  <c r="LY80" i="18"/>
  <c r="LU80" i="18"/>
  <c r="LQ80" i="18"/>
  <c r="LP80" i="18"/>
  <c r="LO80" i="18"/>
  <c r="LN80" i="18"/>
  <c r="LM80" i="18"/>
  <c r="LL80" i="18"/>
  <c r="LH80" i="18"/>
  <c r="LG80" i="18"/>
  <c r="LE80" i="18"/>
  <c r="LD80" i="18"/>
  <c r="LC80" i="18"/>
  <c r="KY80" i="18"/>
  <c r="QR79" i="18"/>
  <c r="QS79" i="18" s="1"/>
  <c r="QQ79" i="18"/>
  <c r="QP79" i="18"/>
  <c r="QO79" i="18"/>
  <c r="QN79" i="18"/>
  <c r="QJ79" i="18"/>
  <c r="QI79" i="18"/>
  <c r="QG79" i="18"/>
  <c r="QF79" i="18"/>
  <c r="QE79" i="18"/>
  <c r="QA79" i="18"/>
  <c r="PW79" i="18"/>
  <c r="PV79" i="18"/>
  <c r="PU79" i="18"/>
  <c r="PT79" i="18"/>
  <c r="PS79" i="18"/>
  <c r="PR79" i="18"/>
  <c r="PN79" i="18"/>
  <c r="PM79" i="18"/>
  <c r="PK79" i="18"/>
  <c r="PJ79" i="18"/>
  <c r="PI79" i="18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E79" i="18"/>
  <c r="OD79" i="18"/>
  <c r="OC79" i="18"/>
  <c r="OB79" i="18"/>
  <c r="OA79" i="18"/>
  <c r="NZ79" i="18"/>
  <c r="NV79" i="18"/>
  <c r="NU79" i="18"/>
  <c r="NS79" i="18"/>
  <c r="NR79" i="18"/>
  <c r="NQ79" i="18"/>
  <c r="NM79" i="18"/>
  <c r="NH79" i="18"/>
  <c r="NI79" i="18" s="1"/>
  <c r="NG79" i="18"/>
  <c r="NF79" i="18"/>
  <c r="NE79" i="18"/>
  <c r="ND79" i="18"/>
  <c r="MZ79" i="18"/>
  <c r="MY79" i="18"/>
  <c r="MW79" i="18"/>
  <c r="MV79" i="18"/>
  <c r="MU79" i="18"/>
  <c r="MQ79" i="18"/>
  <c r="MM79" i="18"/>
  <c r="ML79" i="18"/>
  <c r="MK79" i="18"/>
  <c r="MJ79" i="18"/>
  <c r="MI79" i="18"/>
  <c r="MH79" i="18"/>
  <c r="MD79" i="18"/>
  <c r="MC79" i="18"/>
  <c r="MA79" i="18"/>
  <c r="LZ79" i="18"/>
  <c r="LY79" i="18"/>
  <c r="LU79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QS78" i="18"/>
  <c r="QR78" i="18"/>
  <c r="QQ78" i="18"/>
  <c r="QP78" i="18"/>
  <c r="QO78" i="18"/>
  <c r="QN78" i="18"/>
  <c r="QJ78" i="18"/>
  <c r="QI78" i="18"/>
  <c r="QG78" i="18"/>
  <c r="QF78" i="18"/>
  <c r="QE78" i="18"/>
  <c r="QA78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PA78" i="18"/>
  <c r="OZ78" i="18"/>
  <c r="OY78" i="18"/>
  <c r="OX78" i="18"/>
  <c r="OW78" i="18"/>
  <c r="OV78" i="18"/>
  <c r="OR78" i="18"/>
  <c r="OQ78" i="18"/>
  <c r="OO78" i="18"/>
  <c r="ON78" i="18"/>
  <c r="OM78" i="18"/>
  <c r="OI78" i="18"/>
  <c r="OD78" i="18"/>
  <c r="OE78" i="18" s="1"/>
  <c r="OC78" i="18"/>
  <c r="OB78" i="18"/>
  <c r="OA78" i="18"/>
  <c r="NZ78" i="18"/>
  <c r="NV78" i="18"/>
  <c r="NU78" i="18"/>
  <c r="NS78" i="18"/>
  <c r="NR78" i="18"/>
  <c r="NQ78" i="18"/>
  <c r="NM78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ML78" i="18"/>
  <c r="MM78" i="18" s="1"/>
  <c r="MK78" i="18"/>
  <c r="MJ78" i="18"/>
  <c r="MI78" i="18"/>
  <c r="MH78" i="18"/>
  <c r="MD78" i="18"/>
  <c r="MC78" i="18"/>
  <c r="MA78" i="18"/>
  <c r="LZ78" i="18"/>
  <c r="LY78" i="18"/>
  <c r="LU78" i="18"/>
  <c r="LQ78" i="18"/>
  <c r="LP78" i="18"/>
  <c r="LO78" i="18"/>
  <c r="LN78" i="18"/>
  <c r="LM78" i="18"/>
  <c r="LL78" i="18"/>
  <c r="LH78" i="18"/>
  <c r="LG78" i="18"/>
  <c r="LE78" i="18"/>
  <c r="LD78" i="18"/>
  <c r="LC78" i="18"/>
  <c r="KY78" i="18"/>
  <c r="QR77" i="18"/>
  <c r="QS77" i="18" s="1"/>
  <c r="QQ77" i="18"/>
  <c r="QP77" i="18"/>
  <c r="QO77" i="18"/>
  <c r="QN77" i="18"/>
  <c r="QJ77" i="18"/>
  <c r="QI77" i="18"/>
  <c r="QG77" i="18"/>
  <c r="QF77" i="18"/>
  <c r="QE77" i="18"/>
  <c r="QA77" i="18"/>
  <c r="PW77" i="18"/>
  <c r="PV77" i="18"/>
  <c r="PU77" i="18"/>
  <c r="PT77" i="18"/>
  <c r="PS77" i="18"/>
  <c r="PR77" i="18"/>
  <c r="PN77" i="18"/>
  <c r="PM77" i="18"/>
  <c r="PK77" i="18"/>
  <c r="PJ77" i="18"/>
  <c r="PI77" i="18"/>
  <c r="PE77" i="18"/>
  <c r="OZ77" i="18"/>
  <c r="PA77" i="18" s="1"/>
  <c r="OY77" i="18"/>
  <c r="OX77" i="18"/>
  <c r="OW77" i="18"/>
  <c r="OV77" i="18"/>
  <c r="OR77" i="18"/>
  <c r="OQ77" i="18"/>
  <c r="OO77" i="18"/>
  <c r="ON77" i="18"/>
  <c r="OM77" i="18"/>
  <c r="OI77" i="18"/>
  <c r="OE77" i="18"/>
  <c r="OD77" i="18"/>
  <c r="OC77" i="18"/>
  <c r="OB77" i="18"/>
  <c r="OA77" i="18"/>
  <c r="NZ77" i="18"/>
  <c r="NV77" i="18"/>
  <c r="NU77" i="18"/>
  <c r="NS77" i="18"/>
  <c r="NR77" i="18"/>
  <c r="NQ77" i="18"/>
  <c r="NM77" i="18"/>
  <c r="NH77" i="18"/>
  <c r="NI77" i="18" s="1"/>
  <c r="NG77" i="18"/>
  <c r="NF77" i="18"/>
  <c r="NE77" i="18"/>
  <c r="ND77" i="18"/>
  <c r="MZ77" i="18"/>
  <c r="MY77" i="18"/>
  <c r="MW77" i="18"/>
  <c r="MV77" i="18"/>
  <c r="MU77" i="18"/>
  <c r="MQ77" i="18"/>
  <c r="MM77" i="18"/>
  <c r="ML77" i="18"/>
  <c r="MK77" i="18"/>
  <c r="MJ77" i="18"/>
  <c r="MI77" i="18"/>
  <c r="MH77" i="18"/>
  <c r="MD77" i="18"/>
  <c r="MC77" i="18"/>
  <c r="MA77" i="18"/>
  <c r="LZ77" i="18"/>
  <c r="LY77" i="18"/>
  <c r="LU77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QS76" i="18"/>
  <c r="QR76" i="18"/>
  <c r="QQ76" i="18"/>
  <c r="QP76" i="18"/>
  <c r="QO76" i="18"/>
  <c r="QN76" i="18"/>
  <c r="QJ76" i="18"/>
  <c r="QI76" i="18"/>
  <c r="QG76" i="18"/>
  <c r="QF76" i="18"/>
  <c r="QE76" i="18"/>
  <c r="QA76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PA76" i="18"/>
  <c r="OZ76" i="18"/>
  <c r="OY76" i="18"/>
  <c r="OX76" i="18"/>
  <c r="OW76" i="18"/>
  <c r="OV76" i="18"/>
  <c r="OR76" i="18"/>
  <c r="OQ76" i="18"/>
  <c r="OO76" i="18"/>
  <c r="ON76" i="18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ML76" i="18"/>
  <c r="MM76" i="18" s="1"/>
  <c r="MK76" i="18"/>
  <c r="MJ76" i="18"/>
  <c r="MI76" i="18"/>
  <c r="MH76" i="18"/>
  <c r="MD76" i="18"/>
  <c r="MC76" i="18"/>
  <c r="MA76" i="18"/>
  <c r="LZ76" i="18"/>
  <c r="LY76" i="18"/>
  <c r="LU76" i="18"/>
  <c r="LQ76" i="18"/>
  <c r="LP76" i="18"/>
  <c r="LO76" i="18"/>
  <c r="LN76" i="18"/>
  <c r="LM76" i="18"/>
  <c r="LL76" i="18"/>
  <c r="LH76" i="18"/>
  <c r="LG76" i="18"/>
  <c r="LE76" i="18"/>
  <c r="LD76" i="18"/>
  <c r="LC76" i="18"/>
  <c r="KY76" i="18"/>
  <c r="QR75" i="18"/>
  <c r="QS75" i="18" s="1"/>
  <c r="QQ75" i="18"/>
  <c r="QP75" i="18"/>
  <c r="QO75" i="18"/>
  <c r="QN75" i="18"/>
  <c r="QJ75" i="18"/>
  <c r="QI75" i="18"/>
  <c r="QG75" i="18"/>
  <c r="QF75" i="18"/>
  <c r="QE75" i="18"/>
  <c r="QA75" i="18"/>
  <c r="PW75" i="18"/>
  <c r="PV75" i="18"/>
  <c r="PU75" i="18"/>
  <c r="PT75" i="18"/>
  <c r="PS75" i="18"/>
  <c r="PR75" i="18"/>
  <c r="PN75" i="18"/>
  <c r="PM75" i="18"/>
  <c r="PK75" i="18"/>
  <c r="PJ75" i="18"/>
  <c r="PI75" i="18"/>
  <c r="PE75" i="18"/>
  <c r="OZ75" i="18"/>
  <c r="PA75" i="18" s="1"/>
  <c r="OY75" i="18"/>
  <c r="OX75" i="18"/>
  <c r="OW75" i="18"/>
  <c r="OV75" i="18"/>
  <c r="OR75" i="18"/>
  <c r="OQ75" i="18"/>
  <c r="OO75" i="18"/>
  <c r="ON75" i="18"/>
  <c r="OM75" i="18"/>
  <c r="OI75" i="18"/>
  <c r="OE75" i="18"/>
  <c r="OD75" i="18"/>
  <c r="OC75" i="18"/>
  <c r="OB75" i="18"/>
  <c r="OA75" i="18"/>
  <c r="NZ75" i="18"/>
  <c r="NV75" i="18"/>
  <c r="NU75" i="18"/>
  <c r="NS75" i="18"/>
  <c r="NR75" i="18"/>
  <c r="NQ75" i="18"/>
  <c r="NM75" i="18"/>
  <c r="NH75" i="18"/>
  <c r="NI75" i="18" s="1"/>
  <c r="NG75" i="18"/>
  <c r="NF75" i="18"/>
  <c r="NE75" i="18"/>
  <c r="ND75" i="18"/>
  <c r="MZ75" i="18"/>
  <c r="MY75" i="18"/>
  <c r="MW75" i="18"/>
  <c r="MV75" i="18"/>
  <c r="MU75" i="18"/>
  <c r="MQ75" i="18"/>
  <c r="MM75" i="18"/>
  <c r="ML75" i="18"/>
  <c r="MK75" i="18"/>
  <c r="MJ75" i="18"/>
  <c r="MI75" i="18"/>
  <c r="MH75" i="18"/>
  <c r="MD75" i="18"/>
  <c r="MC75" i="18"/>
  <c r="MA75" i="18"/>
  <c r="LZ75" i="18"/>
  <c r="LY75" i="18"/>
  <c r="LU75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QS74" i="18"/>
  <c r="QR74" i="18"/>
  <c r="QQ74" i="18"/>
  <c r="QP74" i="18"/>
  <c r="QO74" i="18"/>
  <c r="QN74" i="18"/>
  <c r="QJ74" i="18"/>
  <c r="QI74" i="18"/>
  <c r="QG74" i="18"/>
  <c r="QF74" i="18"/>
  <c r="QE74" i="18"/>
  <c r="QA74" i="18"/>
  <c r="PV74" i="18"/>
  <c r="PW74" i="18" s="1"/>
  <c r="PU74" i="18"/>
  <c r="PT74" i="18"/>
  <c r="PS74" i="18"/>
  <c r="PR74" i="18"/>
  <c r="PN74" i="18"/>
  <c r="PM74" i="18"/>
  <c r="PK74" i="18"/>
  <c r="PJ74" i="18"/>
  <c r="PI74" i="18"/>
  <c r="PE74" i="18"/>
  <c r="PA74" i="18"/>
  <c r="OZ74" i="18"/>
  <c r="OY74" i="18"/>
  <c r="OX74" i="18"/>
  <c r="OW74" i="18"/>
  <c r="OV74" i="18"/>
  <c r="OR74" i="18"/>
  <c r="OQ74" i="18"/>
  <c r="OO74" i="18"/>
  <c r="ON74" i="18"/>
  <c r="OM74" i="18"/>
  <c r="OI74" i="18"/>
  <c r="OD74" i="18"/>
  <c r="OE74" i="18" s="1"/>
  <c r="OC74" i="18"/>
  <c r="OB74" i="18"/>
  <c r="OA74" i="18"/>
  <c r="NZ74" i="18"/>
  <c r="NV74" i="18"/>
  <c r="NU74" i="18"/>
  <c r="NS74" i="18"/>
  <c r="NR74" i="18"/>
  <c r="NQ74" i="18"/>
  <c r="NM74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ML74" i="18"/>
  <c r="MM74" i="18" s="1"/>
  <c r="MK74" i="18"/>
  <c r="MJ74" i="18"/>
  <c r="MI74" i="18"/>
  <c r="MH74" i="18"/>
  <c r="MD74" i="18"/>
  <c r="MC74" i="18"/>
  <c r="MA74" i="18"/>
  <c r="LZ74" i="18"/>
  <c r="LY74" i="18"/>
  <c r="LU74" i="18"/>
  <c r="LQ74" i="18"/>
  <c r="LP74" i="18"/>
  <c r="LO74" i="18"/>
  <c r="LN74" i="18"/>
  <c r="LM74" i="18"/>
  <c r="LL74" i="18"/>
  <c r="LH74" i="18"/>
  <c r="LG74" i="18"/>
  <c r="LE74" i="18"/>
  <c r="LD74" i="18"/>
  <c r="LC74" i="18"/>
  <c r="KY74" i="18"/>
  <c r="QR73" i="18"/>
  <c r="QS73" i="18" s="1"/>
  <c r="QQ73" i="18"/>
  <c r="QP73" i="18"/>
  <c r="QO73" i="18"/>
  <c r="QN73" i="18"/>
  <c r="QJ73" i="18"/>
  <c r="QI73" i="18"/>
  <c r="QG73" i="18"/>
  <c r="QF73" i="18"/>
  <c r="QE73" i="18"/>
  <c r="QA73" i="18"/>
  <c r="PW73" i="18"/>
  <c r="PV73" i="18"/>
  <c r="PU73" i="18"/>
  <c r="PT73" i="18"/>
  <c r="PS73" i="18"/>
  <c r="PR73" i="18"/>
  <c r="PN73" i="18"/>
  <c r="PM73" i="18"/>
  <c r="PK73" i="18"/>
  <c r="PJ73" i="18"/>
  <c r="PI73" i="18"/>
  <c r="PE73" i="18"/>
  <c r="OZ73" i="18"/>
  <c r="PA73" i="18" s="1"/>
  <c r="OY73" i="18"/>
  <c r="OX73" i="18"/>
  <c r="OW73" i="18"/>
  <c r="OV73" i="18"/>
  <c r="OR73" i="18"/>
  <c r="OQ73" i="18"/>
  <c r="OO73" i="18"/>
  <c r="ON73" i="18"/>
  <c r="OM73" i="18"/>
  <c r="OI73" i="18"/>
  <c r="OE73" i="18"/>
  <c r="OD73" i="18"/>
  <c r="OC73" i="18"/>
  <c r="OB73" i="18"/>
  <c r="OA73" i="18"/>
  <c r="NZ73" i="18"/>
  <c r="NV73" i="18"/>
  <c r="NU73" i="18"/>
  <c r="NS73" i="18"/>
  <c r="NR73" i="18"/>
  <c r="NQ73" i="18"/>
  <c r="NM73" i="18"/>
  <c r="NH73" i="18"/>
  <c r="NI73" i="18" s="1"/>
  <c r="NG73" i="18"/>
  <c r="NF73" i="18"/>
  <c r="NE73" i="18"/>
  <c r="ND73" i="18"/>
  <c r="MZ73" i="18"/>
  <c r="MY73" i="18"/>
  <c r="MW73" i="18"/>
  <c r="MV73" i="18"/>
  <c r="MU73" i="18"/>
  <c r="MQ73" i="18"/>
  <c r="MM73" i="18"/>
  <c r="ML73" i="18"/>
  <c r="MK73" i="18"/>
  <c r="MJ73" i="18"/>
  <c r="MI73" i="18"/>
  <c r="MH73" i="18"/>
  <c r="MD73" i="18"/>
  <c r="MC73" i="18"/>
  <c r="MA73" i="18"/>
  <c r="LZ73" i="18"/>
  <c r="LY73" i="18"/>
  <c r="LU73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QS72" i="18"/>
  <c r="QR72" i="18"/>
  <c r="QQ72" i="18"/>
  <c r="QP72" i="18"/>
  <c r="QO72" i="18"/>
  <c r="QN72" i="18"/>
  <c r="QJ72" i="18"/>
  <c r="QI72" i="18"/>
  <c r="QG72" i="18"/>
  <c r="QF72" i="18"/>
  <c r="QE72" i="18"/>
  <c r="QA72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PA72" i="18"/>
  <c r="OZ72" i="18"/>
  <c r="OY72" i="18"/>
  <c r="OX72" i="18"/>
  <c r="OW72" i="18"/>
  <c r="OV72" i="18"/>
  <c r="OR72" i="18"/>
  <c r="OQ72" i="18"/>
  <c r="OO72" i="18"/>
  <c r="ON72" i="18"/>
  <c r="OM72" i="18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LQ72" i="18"/>
  <c r="LP72" i="18"/>
  <c r="LO72" i="18"/>
  <c r="LN72" i="18"/>
  <c r="LM72" i="18"/>
  <c r="LL72" i="18"/>
  <c r="LH72" i="18"/>
  <c r="LG72" i="18"/>
  <c r="LE72" i="18"/>
  <c r="LD72" i="18"/>
  <c r="LC72" i="18"/>
  <c r="KY72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W71" i="18"/>
  <c r="PV71" i="18"/>
  <c r="PU71" i="18"/>
  <c r="PT71" i="18"/>
  <c r="PS71" i="18"/>
  <c r="PR71" i="18"/>
  <c r="PN71" i="18"/>
  <c r="PM71" i="18"/>
  <c r="PK71" i="18"/>
  <c r="PJ71" i="18"/>
  <c r="PI71" i="18"/>
  <c r="PE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E71" i="18"/>
  <c r="OD71" i="18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M71" i="18"/>
  <c r="ML71" i="18"/>
  <c r="MK71" i="18"/>
  <c r="MJ71" i="18"/>
  <c r="MI71" i="18"/>
  <c r="MH71" i="18"/>
  <c r="MD71" i="18"/>
  <c r="MC71" i="18"/>
  <c r="MA71" i="18"/>
  <c r="LZ71" i="18"/>
  <c r="LY71" i="18"/>
  <c r="LU71" i="18"/>
  <c r="LQ71" i="18"/>
  <c r="LP71" i="18"/>
  <c r="LO71" i="18"/>
  <c r="LN71" i="18"/>
  <c r="LM71" i="18"/>
  <c r="LL71" i="18"/>
  <c r="LH71" i="18"/>
  <c r="LG71" i="18"/>
  <c r="LE71" i="18"/>
  <c r="LD71" i="18"/>
  <c r="LC71" i="18"/>
  <c r="KY71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PA70" i="18"/>
  <c r="OZ70" i="18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LQ70" i="18"/>
  <c r="LP70" i="18"/>
  <c r="LO70" i="18"/>
  <c r="LN70" i="18"/>
  <c r="LM70" i="18"/>
  <c r="LL70" i="18"/>
  <c r="LH70" i="18"/>
  <c r="LG70" i="18"/>
  <c r="LE70" i="18"/>
  <c r="LD70" i="18"/>
  <c r="LC70" i="18"/>
  <c r="KY70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W69" i="18"/>
  <c r="PV69" i="18"/>
  <c r="PU69" i="18"/>
  <c r="PT69" i="18"/>
  <c r="PS69" i="18"/>
  <c r="PR69" i="18"/>
  <c r="PN69" i="18"/>
  <c r="PM69" i="18"/>
  <c r="PK69" i="18"/>
  <c r="PJ69" i="18"/>
  <c r="PI69" i="18"/>
  <c r="PE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LQ69" i="18"/>
  <c r="LP69" i="18"/>
  <c r="LO69" i="18"/>
  <c r="LN69" i="18"/>
  <c r="LM69" i="18"/>
  <c r="LL69" i="18"/>
  <c r="LH69" i="18"/>
  <c r="LG69" i="18"/>
  <c r="LE69" i="18"/>
  <c r="LD69" i="18"/>
  <c r="LC69" i="18"/>
  <c r="KY69" i="18"/>
  <c r="QS68" i="18"/>
  <c r="QR68" i="18"/>
  <c r="QQ68" i="18"/>
  <c r="QP68" i="18"/>
  <c r="QO68" i="18"/>
  <c r="QN68" i="18"/>
  <c r="QJ68" i="18"/>
  <c r="QI68" i="18"/>
  <c r="QG68" i="18"/>
  <c r="QF68" i="18"/>
  <c r="QE68" i="18"/>
  <c r="QA68" i="18"/>
  <c r="PW68" i="18"/>
  <c r="PV68" i="18"/>
  <c r="PU68" i="18"/>
  <c r="PT68" i="18"/>
  <c r="PS68" i="18"/>
  <c r="PR68" i="18"/>
  <c r="PN68" i="18"/>
  <c r="PM68" i="18"/>
  <c r="PK68" i="18"/>
  <c r="PJ68" i="18"/>
  <c r="PI68" i="18"/>
  <c r="PE68" i="18"/>
  <c r="PA68" i="18"/>
  <c r="OZ68" i="18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LQ68" i="18"/>
  <c r="LP68" i="18"/>
  <c r="LO68" i="18"/>
  <c r="LN68" i="18"/>
  <c r="LM68" i="18"/>
  <c r="LL68" i="18"/>
  <c r="LH68" i="18"/>
  <c r="LG68" i="18"/>
  <c r="LE68" i="18"/>
  <c r="LD68" i="18"/>
  <c r="LC68" i="18"/>
  <c r="KY68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W67" i="18"/>
  <c r="PV67" i="18"/>
  <c r="PU67" i="18"/>
  <c r="PT67" i="18"/>
  <c r="PS67" i="18"/>
  <c r="PR67" i="18"/>
  <c r="PN67" i="18"/>
  <c r="PM67" i="18"/>
  <c r="PK67" i="18"/>
  <c r="PJ67" i="18"/>
  <c r="PI67" i="18"/>
  <c r="PE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W66" i="18"/>
  <c r="PV66" i="18"/>
  <c r="PU66" i="18"/>
  <c r="PT66" i="18"/>
  <c r="PS66" i="18"/>
  <c r="PR66" i="18"/>
  <c r="PN66" i="18"/>
  <c r="PM66" i="18"/>
  <c r="PK66" i="18"/>
  <c r="PJ66" i="18"/>
  <c r="PI66" i="18"/>
  <c r="PE66" i="18"/>
  <c r="PA66" i="18"/>
  <c r="OZ66" i="18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LQ66" i="18"/>
  <c r="LP66" i="18"/>
  <c r="LO66" i="18"/>
  <c r="LN66" i="18"/>
  <c r="LM66" i="18"/>
  <c r="LL66" i="18"/>
  <c r="LH66" i="18"/>
  <c r="LG66" i="18"/>
  <c r="LE66" i="18"/>
  <c r="LD66" i="18"/>
  <c r="LC66" i="18"/>
  <c r="KY66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W65" i="18"/>
  <c r="PV65" i="18"/>
  <c r="PU65" i="18"/>
  <c r="PT65" i="18"/>
  <c r="PS65" i="18"/>
  <c r="PR65" i="18"/>
  <c r="PN65" i="18"/>
  <c r="PM65" i="18"/>
  <c r="PK65" i="18"/>
  <c r="PJ65" i="18"/>
  <c r="PI65" i="18"/>
  <c r="PE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E65" i="18"/>
  <c r="OD65" i="18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M65" i="18"/>
  <c r="ML65" i="18"/>
  <c r="MK65" i="18"/>
  <c r="MJ65" i="18"/>
  <c r="MI65" i="18"/>
  <c r="MH65" i="18"/>
  <c r="MD65" i="18"/>
  <c r="MC65" i="18"/>
  <c r="MA65" i="18"/>
  <c r="LZ65" i="18"/>
  <c r="LY65" i="18"/>
  <c r="LU65" i="18"/>
  <c r="LQ65" i="18"/>
  <c r="LP65" i="18"/>
  <c r="LO65" i="18"/>
  <c r="LN65" i="18"/>
  <c r="LM65" i="18"/>
  <c r="LL65" i="18"/>
  <c r="LH65" i="18"/>
  <c r="LG65" i="18"/>
  <c r="LE65" i="18"/>
  <c r="LD65" i="18"/>
  <c r="LC65" i="18"/>
  <c r="KY65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M64" i="18"/>
  <c r="PK64" i="18"/>
  <c r="PJ64" i="18"/>
  <c r="PI64" i="18"/>
  <c r="PE64" i="18"/>
  <c r="PA64" i="18"/>
  <c r="OZ64" i="18"/>
  <c r="OY64" i="18"/>
  <c r="OX64" i="18"/>
  <c r="OW64" i="18"/>
  <c r="OV64" i="18"/>
  <c r="OR64" i="18"/>
  <c r="OO64" i="18"/>
  <c r="OM64" i="18"/>
  <c r="ON64" i="18" s="1"/>
  <c r="OQ64" i="18" s="1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LQ64" i="18"/>
  <c r="LP64" i="18"/>
  <c r="LO64" i="18"/>
  <c r="LN64" i="18"/>
  <c r="LM64" i="18"/>
  <c r="LL64" i="18"/>
  <c r="LH64" i="18"/>
  <c r="LG64" i="18"/>
  <c r="LE64" i="18"/>
  <c r="LD64" i="18"/>
  <c r="LC64" i="18"/>
  <c r="KY64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W63" i="18"/>
  <c r="PV63" i="18"/>
  <c r="PU63" i="18"/>
  <c r="PT63" i="18"/>
  <c r="PS63" i="18"/>
  <c r="PR63" i="18"/>
  <c r="PN63" i="18"/>
  <c r="PM63" i="18"/>
  <c r="PK63" i="18"/>
  <c r="PJ63" i="18"/>
  <c r="PI63" i="18"/>
  <c r="PE63" i="18"/>
  <c r="PA63" i="18"/>
  <c r="OZ63" i="18"/>
  <c r="OY63" i="18"/>
  <c r="OX63" i="18"/>
  <c r="OW63" i="18"/>
  <c r="OV63" i="18"/>
  <c r="OR63" i="18"/>
  <c r="OO63" i="18"/>
  <c r="OM63" i="18"/>
  <c r="ON63" i="18" s="1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QS62" i="18"/>
  <c r="QR62" i="18"/>
  <c r="QQ62" i="18"/>
  <c r="QP62" i="18"/>
  <c r="QO62" i="18"/>
  <c r="QN62" i="18"/>
  <c r="QJ62" i="18"/>
  <c r="QG62" i="18"/>
  <c r="QE62" i="18"/>
  <c r="QF62" i="18" s="1"/>
  <c r="QA62" i="18"/>
  <c r="PV62" i="18"/>
  <c r="PW62" i="18" s="1"/>
  <c r="PU62" i="18"/>
  <c r="PT62" i="18"/>
  <c r="PS62" i="18"/>
  <c r="PR62" i="18"/>
  <c r="PN62" i="18"/>
  <c r="PK62" i="18"/>
  <c r="PI62" i="18"/>
  <c r="PJ62" i="18" s="1"/>
  <c r="PM62" i="18" s="1"/>
  <c r="PE62" i="18"/>
  <c r="PA62" i="18"/>
  <c r="OZ62" i="18"/>
  <c r="OY62" i="18"/>
  <c r="OX62" i="18"/>
  <c r="OW62" i="18"/>
  <c r="OV62" i="18"/>
  <c r="OR62" i="18"/>
  <c r="OO62" i="18"/>
  <c r="OM62" i="18"/>
  <c r="ON62" i="18" s="1"/>
  <c r="OI62" i="18"/>
  <c r="OD62" i="18"/>
  <c r="OE62" i="18" s="1"/>
  <c r="OC62" i="18"/>
  <c r="OB62" i="18"/>
  <c r="OA62" i="18"/>
  <c r="NZ62" i="18"/>
  <c r="NV62" i="18"/>
  <c r="NS62" i="18"/>
  <c r="NR62" i="18"/>
  <c r="NQ62" i="18"/>
  <c r="NM62" i="18"/>
  <c r="NH62" i="18"/>
  <c r="NF62" i="18"/>
  <c r="NE62" i="18"/>
  <c r="ND62" i="18"/>
  <c r="MZ62" i="18"/>
  <c r="MW62" i="18"/>
  <c r="MU62" i="18"/>
  <c r="MV62" i="18" s="1"/>
  <c r="MQ62" i="18"/>
  <c r="ML62" i="18"/>
  <c r="MM62" i="18" s="1"/>
  <c r="MK62" i="18"/>
  <c r="MJ62" i="18"/>
  <c r="MI62" i="18"/>
  <c r="MH62" i="18"/>
  <c r="MD62" i="18"/>
  <c r="MA62" i="18"/>
  <c r="LY62" i="18"/>
  <c r="LZ62" i="18" s="1"/>
  <c r="LU62" i="18"/>
  <c r="LQ62" i="18"/>
  <c r="LP62" i="18"/>
  <c r="LO62" i="18"/>
  <c r="LN62" i="18"/>
  <c r="LM62" i="18"/>
  <c r="LL62" i="18"/>
  <c r="LH62" i="18"/>
  <c r="LG62" i="18"/>
  <c r="LE62" i="18"/>
  <c r="LD62" i="18"/>
  <c r="LC62" i="18"/>
  <c r="KY62" i="18"/>
  <c r="QR61" i="18"/>
  <c r="QS61" i="18" s="1"/>
  <c r="QQ61" i="18"/>
  <c r="QP61" i="18"/>
  <c r="QO61" i="18"/>
  <c r="QN61" i="18"/>
  <c r="QJ61" i="18"/>
  <c r="QI61" i="18"/>
  <c r="QG61" i="18"/>
  <c r="QF61" i="18"/>
  <c r="QE61" i="18"/>
  <c r="QA61" i="18"/>
  <c r="PW61" i="18"/>
  <c r="PV61" i="18"/>
  <c r="PU61" i="18"/>
  <c r="PT61" i="18"/>
  <c r="PS61" i="18"/>
  <c r="PR61" i="18"/>
  <c r="PN61" i="18"/>
  <c r="PK61" i="18"/>
  <c r="PI61" i="18"/>
  <c r="PJ61" i="18" s="1"/>
  <c r="PM61" i="18" s="1"/>
  <c r="PE61" i="18"/>
  <c r="OZ61" i="18"/>
  <c r="PA61" i="18" s="1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H61" i="18"/>
  <c r="NI61" i="18" s="1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V60" i="18"/>
  <c r="PW60" i="18" s="1"/>
  <c r="PU60" i="18"/>
  <c r="PT60" i="18"/>
  <c r="PS60" i="18"/>
  <c r="PR60" i="18"/>
  <c r="PN60" i="18"/>
  <c r="PK60" i="18"/>
  <c r="PI60" i="18"/>
  <c r="PJ60" i="18" s="1"/>
  <c r="PE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D60" i="18"/>
  <c r="OE60" i="18" s="1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L60" i="18"/>
  <c r="MM60" i="18" s="1"/>
  <c r="MK60" i="18"/>
  <c r="MJ60" i="18"/>
  <c r="MI60" i="18"/>
  <c r="MH60" i="18"/>
  <c r="MD60" i="18"/>
  <c r="MC60" i="18"/>
  <c r="MA60" i="18"/>
  <c r="LZ60" i="18"/>
  <c r="LY60" i="18"/>
  <c r="LU60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QR59" i="18"/>
  <c r="QS59" i="18" s="1"/>
  <c r="QQ59" i="18"/>
  <c r="QP59" i="18"/>
  <c r="QO59" i="18"/>
  <c r="QN59" i="18"/>
  <c r="QJ59" i="18"/>
  <c r="QG59" i="18"/>
  <c r="QE59" i="18"/>
  <c r="QF59" i="18" s="1"/>
  <c r="QA59" i="18"/>
  <c r="PV59" i="18"/>
  <c r="PW59" i="18" s="1"/>
  <c r="PU59" i="18"/>
  <c r="PT59" i="18"/>
  <c r="PS59" i="18"/>
  <c r="PR59" i="18"/>
  <c r="PN59" i="18"/>
  <c r="PK59" i="18"/>
  <c r="PI59" i="18"/>
  <c r="PJ59" i="18" s="1"/>
  <c r="PM59" i="18" s="1"/>
  <c r="PE59" i="18"/>
  <c r="OZ59" i="18"/>
  <c r="PA59" i="18" s="1"/>
  <c r="OY59" i="18"/>
  <c r="OX59" i="18"/>
  <c r="OW59" i="18"/>
  <c r="OV59" i="18"/>
  <c r="OR59" i="18"/>
  <c r="OQ59" i="18"/>
  <c r="OO59" i="18"/>
  <c r="ON59" i="18"/>
  <c r="OM59" i="18"/>
  <c r="OD59" i="18"/>
  <c r="OE59" i="18" s="1"/>
  <c r="OC59" i="18"/>
  <c r="OB59" i="18"/>
  <c r="OA59" i="18"/>
  <c r="NZ59" i="18"/>
  <c r="NV59" i="18"/>
  <c r="NU59" i="18"/>
  <c r="NS59" i="18"/>
  <c r="NR59" i="18"/>
  <c r="NQ59" i="18"/>
  <c r="NH59" i="18"/>
  <c r="NI59" i="18" s="1"/>
  <c r="NG59" i="18"/>
  <c r="NF59" i="18"/>
  <c r="NE59" i="18"/>
  <c r="ND59" i="18"/>
  <c r="MZ59" i="18"/>
  <c r="MY59" i="18"/>
  <c r="MW59" i="18"/>
  <c r="MV59" i="18"/>
  <c r="MU59" i="18"/>
  <c r="ML59" i="18"/>
  <c r="MM59" i="18" s="1"/>
  <c r="MK59" i="18"/>
  <c r="MJ59" i="18"/>
  <c r="MI59" i="18"/>
  <c r="MH59" i="18"/>
  <c r="MD59" i="18"/>
  <c r="MC59" i="18"/>
  <c r="MA59" i="18"/>
  <c r="LZ59" i="18"/>
  <c r="LY59" i="18"/>
  <c r="LP59" i="18"/>
  <c r="LQ59" i="18" s="1"/>
  <c r="LO59" i="18"/>
  <c r="LN59" i="18"/>
  <c r="LM59" i="18"/>
  <c r="LL59" i="18"/>
  <c r="LH59" i="18"/>
  <c r="LE59" i="18"/>
  <c r="LC59" i="18"/>
  <c r="LD59" i="18" s="1"/>
  <c r="KY59" i="18"/>
  <c r="QR58" i="18"/>
  <c r="QS58" i="18" s="1"/>
  <c r="QQ58" i="18"/>
  <c r="QP58" i="18"/>
  <c r="QO58" i="18"/>
  <c r="QN58" i="18"/>
  <c r="QJ58" i="18"/>
  <c r="QI58" i="18"/>
  <c r="QG58" i="18"/>
  <c r="QF58" i="18"/>
  <c r="QE58" i="18"/>
  <c r="QA58" i="18"/>
  <c r="PV58" i="18"/>
  <c r="PW58" i="18" s="1"/>
  <c r="PU58" i="18"/>
  <c r="PT58" i="18"/>
  <c r="PS58" i="18"/>
  <c r="PR58" i="18"/>
  <c r="PN58" i="18"/>
  <c r="PM58" i="18"/>
  <c r="PK58" i="18"/>
  <c r="PJ58" i="18"/>
  <c r="PI58" i="18"/>
  <c r="PE58" i="18"/>
  <c r="OZ58" i="18"/>
  <c r="PA58" i="18" s="1"/>
  <c r="OY58" i="18"/>
  <c r="OX58" i="18"/>
  <c r="OW58" i="18"/>
  <c r="OV58" i="18"/>
  <c r="OR58" i="18"/>
  <c r="OO58" i="18"/>
  <c r="ON58" i="18"/>
  <c r="OQ58" i="18" s="1"/>
  <c r="OM58" i="18"/>
  <c r="OI58" i="18"/>
  <c r="OD58" i="18"/>
  <c r="OE58" i="18" s="1"/>
  <c r="OC58" i="18"/>
  <c r="OB58" i="18"/>
  <c r="OA58" i="18"/>
  <c r="NZ58" i="18"/>
  <c r="NV58" i="18"/>
  <c r="NU58" i="18"/>
  <c r="NS58" i="18"/>
  <c r="NR58" i="18"/>
  <c r="NQ58" i="18"/>
  <c r="NM58" i="18"/>
  <c r="NH58" i="18"/>
  <c r="NI58" i="18" s="1"/>
  <c r="NG58" i="18"/>
  <c r="NF58" i="18"/>
  <c r="NE58" i="18"/>
  <c r="ND58" i="18"/>
  <c r="MZ58" i="18"/>
  <c r="MY58" i="18"/>
  <c r="MW58" i="18"/>
  <c r="MV58" i="18"/>
  <c r="MU58" i="18"/>
  <c r="MQ58" i="18"/>
  <c r="ML58" i="18"/>
  <c r="MM58" i="18" s="1"/>
  <c r="MK58" i="18"/>
  <c r="MJ58" i="18"/>
  <c r="MI58" i="18"/>
  <c r="MH58" i="18"/>
  <c r="MD58" i="18"/>
  <c r="MC58" i="18"/>
  <c r="MA58" i="18"/>
  <c r="LZ58" i="18"/>
  <c r="LY58" i="18"/>
  <c r="LU58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QR57" i="18"/>
  <c r="QS57" i="18" s="1"/>
  <c r="QQ57" i="18"/>
  <c r="QP57" i="18"/>
  <c r="QO57" i="18"/>
  <c r="QN57" i="18"/>
  <c r="QJ57" i="18"/>
  <c r="QI57" i="18"/>
  <c r="QG57" i="18"/>
  <c r="QF57" i="18"/>
  <c r="QE57" i="18"/>
  <c r="QA57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OZ57" i="18"/>
  <c r="PA57" i="18" s="1"/>
  <c r="OY57" i="18"/>
  <c r="OX57" i="18"/>
  <c r="OW57" i="18"/>
  <c r="OV57" i="18"/>
  <c r="OR57" i="18"/>
  <c r="OO57" i="18"/>
  <c r="ON57" i="18"/>
  <c r="OM57" i="18"/>
  <c r="OI57" i="18"/>
  <c r="OD57" i="18"/>
  <c r="OE57" i="18" s="1"/>
  <c r="OC57" i="18"/>
  <c r="OB57" i="18"/>
  <c r="OA57" i="18"/>
  <c r="NZ57" i="18"/>
  <c r="NV57" i="18"/>
  <c r="NU57" i="18"/>
  <c r="NS57" i="18"/>
  <c r="NR57" i="18"/>
  <c r="NQ57" i="18"/>
  <c r="NM57" i="18"/>
  <c r="NH57" i="18"/>
  <c r="NI57" i="18" s="1"/>
  <c r="NG57" i="18"/>
  <c r="NF57" i="18"/>
  <c r="NE57" i="18"/>
  <c r="ND57" i="18"/>
  <c r="MZ57" i="18"/>
  <c r="MW57" i="18"/>
  <c r="MU57" i="18"/>
  <c r="MV57" i="18" s="1"/>
  <c r="MQ57" i="18"/>
  <c r="ML57" i="18"/>
  <c r="MM57" i="18" s="1"/>
  <c r="MK57" i="18"/>
  <c r="MJ57" i="18"/>
  <c r="MI57" i="18"/>
  <c r="MH57" i="18"/>
  <c r="MD57" i="18"/>
  <c r="MC57" i="18"/>
  <c r="MA57" i="18"/>
  <c r="LZ57" i="18"/>
  <c r="LY57" i="18"/>
  <c r="LU57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QR56" i="18"/>
  <c r="QS56" i="18" s="1"/>
  <c r="QQ56" i="18"/>
  <c r="QP56" i="18"/>
  <c r="QO56" i="18"/>
  <c r="QN56" i="18"/>
  <c r="QJ56" i="18"/>
  <c r="QI56" i="18"/>
  <c r="QG56" i="18"/>
  <c r="QF56" i="18"/>
  <c r="QE56" i="18"/>
  <c r="PV56" i="18"/>
  <c r="PW56" i="18" s="1"/>
  <c r="PU56" i="18"/>
  <c r="PT56" i="18"/>
  <c r="PS56" i="18"/>
  <c r="PR56" i="18"/>
  <c r="PN56" i="18"/>
  <c r="PM56" i="18"/>
  <c r="PK56" i="18"/>
  <c r="PJ56" i="18"/>
  <c r="PI56" i="18"/>
  <c r="OZ56" i="18"/>
  <c r="PA56" i="18" s="1"/>
  <c r="OY56" i="18"/>
  <c r="OX56" i="18"/>
  <c r="OW56" i="18"/>
  <c r="OV56" i="18"/>
  <c r="OR56" i="18"/>
  <c r="OO56" i="18"/>
  <c r="OM56" i="18"/>
  <c r="ON56" i="18" s="1"/>
  <c r="OI56" i="18"/>
  <c r="OD56" i="18"/>
  <c r="OB56" i="18"/>
  <c r="OA56" i="18"/>
  <c r="NZ56" i="18"/>
  <c r="NV56" i="18"/>
  <c r="NS56" i="18"/>
  <c r="NQ56" i="18"/>
  <c r="NR56" i="18" s="1"/>
  <c r="NM56" i="18"/>
  <c r="NH56" i="18"/>
  <c r="NF56" i="18"/>
  <c r="NE56" i="18"/>
  <c r="ND56" i="18"/>
  <c r="MZ56" i="18"/>
  <c r="MW56" i="18"/>
  <c r="MV56" i="18"/>
  <c r="MY56" i="18" s="1"/>
  <c r="MU56" i="18"/>
  <c r="MQ56" i="18"/>
  <c r="ML56" i="18"/>
  <c r="MM56" i="18" s="1"/>
  <c r="MK56" i="18"/>
  <c r="MJ56" i="18"/>
  <c r="MI56" i="18"/>
  <c r="MH56" i="18"/>
  <c r="MD56" i="18"/>
  <c r="MA56" i="18"/>
  <c r="LY56" i="18"/>
  <c r="LZ56" i="18" s="1"/>
  <c r="LU56" i="18"/>
  <c r="LP56" i="18"/>
  <c r="LQ56" i="18" s="1"/>
  <c r="LO56" i="18"/>
  <c r="LN56" i="18"/>
  <c r="LM56" i="18"/>
  <c r="LL56" i="18"/>
  <c r="LH56" i="18"/>
  <c r="LG56" i="18"/>
  <c r="LE56" i="18"/>
  <c r="LD56" i="18"/>
  <c r="LC56" i="18"/>
  <c r="QR55" i="18"/>
  <c r="QS55" i="18" s="1"/>
  <c r="QQ55" i="18"/>
  <c r="QP55" i="18"/>
  <c r="QO55" i="18"/>
  <c r="QN55" i="18"/>
  <c r="QJ55" i="18"/>
  <c r="QG55" i="18"/>
  <c r="QE55" i="18"/>
  <c r="QF55" i="18" s="1"/>
  <c r="QA55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OZ55" i="18"/>
  <c r="PA55" i="18" s="1"/>
  <c r="OY55" i="18"/>
  <c r="OX55" i="18"/>
  <c r="OW55" i="18"/>
  <c r="OV55" i="18"/>
  <c r="OR55" i="18"/>
  <c r="OQ55" i="18"/>
  <c r="OO55" i="18"/>
  <c r="ON55" i="18"/>
  <c r="OM55" i="18"/>
  <c r="OI55" i="18"/>
  <c r="OD55" i="18"/>
  <c r="OE55" i="18" s="1"/>
  <c r="OC55" i="18"/>
  <c r="OB55" i="18"/>
  <c r="OA55" i="18"/>
  <c r="NZ55" i="18"/>
  <c r="NV55" i="18"/>
  <c r="NU55" i="18"/>
  <c r="NS55" i="18"/>
  <c r="NR55" i="18"/>
  <c r="NQ55" i="18"/>
  <c r="NM55" i="18"/>
  <c r="NH55" i="18"/>
  <c r="NI55" i="18" s="1"/>
  <c r="NG55" i="18"/>
  <c r="NF55" i="18"/>
  <c r="NE55" i="18"/>
  <c r="ND55" i="18"/>
  <c r="MZ55" i="18"/>
  <c r="MY55" i="18"/>
  <c r="MW55" i="18"/>
  <c r="MV55" i="18"/>
  <c r="MU55" i="18"/>
  <c r="MQ55" i="18"/>
  <c r="ML55" i="18"/>
  <c r="MM55" i="18" s="1"/>
  <c r="MK55" i="18"/>
  <c r="MJ55" i="18"/>
  <c r="MI55" i="18"/>
  <c r="MH55" i="18"/>
  <c r="MD55" i="18"/>
  <c r="MC55" i="18"/>
  <c r="MA55" i="18"/>
  <c r="LZ55" i="18"/>
  <c r="LY55" i="18"/>
  <c r="LU55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QR54" i="18"/>
  <c r="QS54" i="18" s="1"/>
  <c r="QQ54" i="18"/>
  <c r="QP54" i="18"/>
  <c r="QO54" i="18"/>
  <c r="QN54" i="18"/>
  <c r="QJ54" i="18"/>
  <c r="QG54" i="18"/>
  <c r="QE54" i="18"/>
  <c r="QF54" i="18" s="1"/>
  <c r="QA54" i="18"/>
  <c r="PV54" i="18"/>
  <c r="PW54" i="18" s="1"/>
  <c r="PU54" i="18"/>
  <c r="PT54" i="18"/>
  <c r="PS54" i="18"/>
  <c r="PR54" i="18"/>
  <c r="PN54" i="18"/>
  <c r="PK54" i="18"/>
  <c r="PI54" i="18"/>
  <c r="PJ54" i="18" s="1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D54" i="18"/>
  <c r="OE54" i="18" s="1"/>
  <c r="OC54" i="18"/>
  <c r="OB54" i="18"/>
  <c r="OA54" i="18"/>
  <c r="NZ54" i="18"/>
  <c r="NV54" i="18"/>
  <c r="NU54" i="18"/>
  <c r="NS54" i="18"/>
  <c r="NR54" i="18"/>
  <c r="NQ54" i="18"/>
  <c r="NM54" i="18"/>
  <c r="NH54" i="18"/>
  <c r="NI54" i="18" s="1"/>
  <c r="NG54" i="18"/>
  <c r="NF54" i="18"/>
  <c r="NE54" i="18"/>
  <c r="ND54" i="18"/>
  <c r="MZ54" i="18"/>
  <c r="MW54" i="18"/>
  <c r="MU54" i="18"/>
  <c r="MV54" i="18" s="1"/>
  <c r="MY54" i="18" s="1"/>
  <c r="MQ54" i="18"/>
  <c r="ML54" i="18"/>
  <c r="MM54" i="18" s="1"/>
  <c r="MK54" i="18"/>
  <c r="MJ54" i="18"/>
  <c r="MI54" i="18"/>
  <c r="MH54" i="18"/>
  <c r="MD54" i="18"/>
  <c r="MC54" i="18"/>
  <c r="MA54" i="18"/>
  <c r="LZ54" i="18"/>
  <c r="LY54" i="18"/>
  <c r="LU54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QR53" i="18"/>
  <c r="QS53" i="18" s="1"/>
  <c r="QQ53" i="18"/>
  <c r="QP53" i="18"/>
  <c r="QO53" i="18"/>
  <c r="QN53" i="18"/>
  <c r="QJ53" i="18"/>
  <c r="QG53" i="18"/>
  <c r="QF53" i="18"/>
  <c r="QE53" i="18"/>
  <c r="QA53" i="18"/>
  <c r="PV53" i="18"/>
  <c r="PW53" i="18" s="1"/>
  <c r="PU53" i="18"/>
  <c r="PT53" i="18"/>
  <c r="PS53" i="18"/>
  <c r="PR53" i="18"/>
  <c r="PN53" i="18"/>
  <c r="PK53" i="18"/>
  <c r="PI53" i="18"/>
  <c r="PJ53" i="18" s="1"/>
  <c r="PE53" i="18"/>
  <c r="OZ53" i="18"/>
  <c r="PA53" i="18" s="1"/>
  <c r="OY53" i="18"/>
  <c r="OX53" i="18"/>
  <c r="OW53" i="18"/>
  <c r="OV53" i="18"/>
  <c r="OR53" i="18"/>
  <c r="OO53" i="18"/>
  <c r="OM53" i="18"/>
  <c r="ON53" i="18" s="1"/>
  <c r="OI53" i="18"/>
  <c r="OD53" i="18"/>
  <c r="OE53" i="18" s="1"/>
  <c r="OC53" i="18"/>
  <c r="OB53" i="18"/>
  <c r="OA53" i="18"/>
  <c r="NZ53" i="18"/>
  <c r="NV53" i="18"/>
  <c r="NS53" i="18"/>
  <c r="NQ53" i="18"/>
  <c r="NR53" i="18" s="1"/>
  <c r="NM53" i="18"/>
  <c r="NH53" i="18"/>
  <c r="NI53" i="18" s="1"/>
  <c r="NG53" i="18"/>
  <c r="NF53" i="18"/>
  <c r="NE53" i="18"/>
  <c r="ND53" i="18"/>
  <c r="MZ53" i="18"/>
  <c r="MW53" i="18"/>
  <c r="MU53" i="18"/>
  <c r="MV53" i="18" s="1"/>
  <c r="MQ53" i="18"/>
  <c r="ML53" i="18"/>
  <c r="MM53" i="18" s="1"/>
  <c r="MK53" i="18"/>
  <c r="MJ53" i="18"/>
  <c r="MI53" i="18"/>
  <c r="MH53" i="18"/>
  <c r="MD53" i="18"/>
  <c r="MA53" i="18"/>
  <c r="LY53" i="18"/>
  <c r="LZ53" i="18" s="1"/>
  <c r="LU53" i="18"/>
  <c r="LP53" i="18"/>
  <c r="LQ53" i="18" s="1"/>
  <c r="LO53" i="18"/>
  <c r="LN53" i="18"/>
  <c r="LM53" i="18"/>
  <c r="LL53" i="18"/>
  <c r="LH53" i="18"/>
  <c r="LE53" i="18"/>
  <c r="LC53" i="18"/>
  <c r="LD53" i="18" s="1"/>
  <c r="KY53" i="18"/>
  <c r="QR52" i="18"/>
  <c r="QS52" i="18" s="1"/>
  <c r="QQ52" i="18"/>
  <c r="QP52" i="18"/>
  <c r="QO52" i="18"/>
  <c r="QN52" i="18"/>
  <c r="QJ52" i="18"/>
  <c r="QI52" i="18"/>
  <c r="QG52" i="18"/>
  <c r="QF52" i="18"/>
  <c r="QE52" i="18"/>
  <c r="QA52" i="18"/>
  <c r="PV52" i="18"/>
  <c r="PW52" i="18" s="1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O52" i="18"/>
  <c r="OM52" i="18"/>
  <c r="ON52" i="18" s="1"/>
  <c r="OQ52" i="18" s="1"/>
  <c r="OI52" i="18"/>
  <c r="OD52" i="18"/>
  <c r="OE52" i="18" s="1"/>
  <c r="OC52" i="18"/>
  <c r="OB52" i="18"/>
  <c r="OA52" i="18"/>
  <c r="NZ52" i="18"/>
  <c r="NV52" i="18"/>
  <c r="NU52" i="18"/>
  <c r="NS52" i="18"/>
  <c r="NR52" i="18"/>
  <c r="NQ52" i="18"/>
  <c r="NM52" i="18"/>
  <c r="NH52" i="18"/>
  <c r="NI52" i="18" s="1"/>
  <c r="NG52" i="18"/>
  <c r="NF52" i="18"/>
  <c r="NE52" i="18"/>
  <c r="ND52" i="18"/>
  <c r="MZ52" i="18"/>
  <c r="MY52" i="18"/>
  <c r="MW52" i="18"/>
  <c r="MV52" i="18"/>
  <c r="MU52" i="18"/>
  <c r="MQ52" i="18"/>
  <c r="ML52" i="18"/>
  <c r="MM52" i="18" s="1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QR51" i="18"/>
  <c r="QS51" i="18" s="1"/>
  <c r="QQ51" i="18"/>
  <c r="QP51" i="18"/>
  <c r="QO51" i="18"/>
  <c r="QN51" i="18"/>
  <c r="QJ51" i="18"/>
  <c r="QI51" i="18"/>
  <c r="QG51" i="18"/>
  <c r="QF51" i="18"/>
  <c r="QE51" i="18"/>
  <c r="QA51" i="18"/>
  <c r="PV51" i="18"/>
  <c r="PW51" i="18" s="1"/>
  <c r="PU51" i="18"/>
  <c r="PT51" i="18"/>
  <c r="PS51" i="18"/>
  <c r="PR51" i="18"/>
  <c r="PN51" i="18"/>
  <c r="PK51" i="18"/>
  <c r="PI51" i="18"/>
  <c r="PJ51" i="18" s="1"/>
  <c r="PM51" i="18" s="1"/>
  <c r="PE51" i="18"/>
  <c r="OZ51" i="18"/>
  <c r="PA51" i="18" s="1"/>
  <c r="OY51" i="18"/>
  <c r="OX51" i="18"/>
  <c r="OW51" i="18"/>
  <c r="OV51" i="18"/>
  <c r="OR51" i="18"/>
  <c r="OO51" i="18"/>
  <c r="OM51" i="18"/>
  <c r="ON51" i="18" s="1"/>
  <c r="OI51" i="18"/>
  <c r="OD51" i="18"/>
  <c r="OE51" i="18" s="1"/>
  <c r="OC51" i="18"/>
  <c r="OB51" i="18"/>
  <c r="OA51" i="18"/>
  <c r="NZ51" i="18"/>
  <c r="NV51" i="18"/>
  <c r="NU51" i="18"/>
  <c r="NS51" i="18"/>
  <c r="NR51" i="18"/>
  <c r="NQ51" i="18"/>
  <c r="NM51" i="18"/>
  <c r="NH51" i="18"/>
  <c r="NI51" i="18" s="1"/>
  <c r="NG51" i="18"/>
  <c r="NF51" i="18"/>
  <c r="NE51" i="18"/>
  <c r="ND51" i="18"/>
  <c r="MZ51" i="18"/>
  <c r="MW51" i="18"/>
  <c r="MV51" i="18"/>
  <c r="MY51" i="18" s="1"/>
  <c r="MU51" i="18"/>
  <c r="MQ51" i="18"/>
  <c r="ML51" i="18"/>
  <c r="MM51" i="18" s="1"/>
  <c r="MK51" i="18"/>
  <c r="MJ51" i="18"/>
  <c r="MI51" i="18"/>
  <c r="MH51" i="18"/>
  <c r="MD51" i="18"/>
  <c r="MC51" i="18"/>
  <c r="MA51" i="18"/>
  <c r="LZ51" i="18"/>
  <c r="LY51" i="18"/>
  <c r="LU51" i="18"/>
  <c r="LP51" i="18"/>
  <c r="LQ51" i="18" s="1"/>
  <c r="LO51" i="18"/>
  <c r="LN51" i="18"/>
  <c r="LM51" i="18"/>
  <c r="LL51" i="18"/>
  <c r="LH51" i="18"/>
  <c r="LE51" i="18"/>
  <c r="LD51" i="18"/>
  <c r="LC51" i="18"/>
  <c r="KY51" i="18"/>
  <c r="QR50" i="18"/>
  <c r="QS50" i="18" s="1"/>
  <c r="QQ50" i="18"/>
  <c r="QP50" i="18"/>
  <c r="QO50" i="18"/>
  <c r="QN50" i="18"/>
  <c r="QJ50" i="18"/>
  <c r="QG50" i="18"/>
  <c r="QE50" i="18"/>
  <c r="QF50" i="18" s="1"/>
  <c r="QA50" i="18"/>
  <c r="PV50" i="18"/>
  <c r="PW50" i="18" s="1"/>
  <c r="PU50" i="18"/>
  <c r="PT50" i="18"/>
  <c r="PS50" i="18"/>
  <c r="PR50" i="18"/>
  <c r="PN50" i="18"/>
  <c r="PK50" i="18"/>
  <c r="PI50" i="18"/>
  <c r="PJ50" i="18" s="1"/>
  <c r="PE50" i="18"/>
  <c r="OZ50" i="18"/>
  <c r="PA50" i="18" s="1"/>
  <c r="OY50" i="18"/>
  <c r="OX50" i="18"/>
  <c r="OW50" i="18"/>
  <c r="OV50" i="18"/>
  <c r="OR50" i="18"/>
  <c r="OO50" i="18"/>
  <c r="OM50" i="18"/>
  <c r="ON50" i="18" s="1"/>
  <c r="OQ50" i="18" s="1"/>
  <c r="OI50" i="18"/>
  <c r="OD50" i="18"/>
  <c r="OE50" i="18" s="1"/>
  <c r="OC50" i="18"/>
  <c r="OB50" i="18"/>
  <c r="OA50" i="18"/>
  <c r="NZ50" i="18"/>
  <c r="NV50" i="18"/>
  <c r="NS50" i="18"/>
  <c r="NQ50" i="18"/>
  <c r="NR50" i="18" s="1"/>
  <c r="NM50" i="18"/>
  <c r="NH50" i="18"/>
  <c r="NI50" i="18" s="1"/>
  <c r="NG50" i="18"/>
  <c r="NF50" i="18"/>
  <c r="NE50" i="18"/>
  <c r="ND50" i="18"/>
  <c r="MZ50" i="18"/>
  <c r="MW50" i="18"/>
  <c r="MV50" i="18"/>
  <c r="MU50" i="18"/>
  <c r="MQ50" i="18"/>
  <c r="ML50" i="18"/>
  <c r="MM50" i="18" s="1"/>
  <c r="MK50" i="18"/>
  <c r="MJ50" i="18"/>
  <c r="MI50" i="18"/>
  <c r="MH50" i="18"/>
  <c r="MD50" i="18"/>
  <c r="MA50" i="18"/>
  <c r="LY50" i="18"/>
  <c r="LZ50" i="18" s="1"/>
  <c r="LU50" i="18"/>
  <c r="LP50" i="18"/>
  <c r="LQ50" i="18" s="1"/>
  <c r="LO50" i="18"/>
  <c r="LN50" i="18"/>
  <c r="LM50" i="18"/>
  <c r="LL50" i="18"/>
  <c r="LH50" i="18"/>
  <c r="LE50" i="18"/>
  <c r="LC50" i="18"/>
  <c r="LD50" i="18" s="1"/>
  <c r="LG50" i="18" s="1"/>
  <c r="KY50" i="18"/>
  <c r="QR49" i="18"/>
  <c r="QS49" i="18" s="1"/>
  <c r="QQ49" i="18"/>
  <c r="QP49" i="18"/>
  <c r="QO49" i="18"/>
  <c r="QN49" i="18"/>
  <c r="QJ49" i="18"/>
  <c r="QI49" i="18"/>
  <c r="QG49" i="18"/>
  <c r="QF49" i="18"/>
  <c r="QE49" i="18"/>
  <c r="QA49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OZ49" i="18"/>
  <c r="PA49" i="18" s="1"/>
  <c r="OY49" i="18"/>
  <c r="OX49" i="18"/>
  <c r="OW49" i="18"/>
  <c r="OV49" i="18"/>
  <c r="OR49" i="18"/>
  <c r="OO49" i="18"/>
  <c r="ON49" i="18"/>
  <c r="OQ49" i="18" s="1"/>
  <c r="OM49" i="18"/>
  <c r="OI49" i="18"/>
  <c r="OD49" i="18"/>
  <c r="OE49" i="18" s="1"/>
  <c r="OC49" i="18"/>
  <c r="OB49" i="18"/>
  <c r="OA49" i="18"/>
  <c r="NZ49" i="18"/>
  <c r="NV49" i="18"/>
  <c r="NU49" i="18"/>
  <c r="NS49" i="18"/>
  <c r="NR49" i="18"/>
  <c r="NQ49" i="18"/>
  <c r="NM49" i="18"/>
  <c r="NH49" i="18"/>
  <c r="NI49" i="18" s="1"/>
  <c r="NG49" i="18"/>
  <c r="NF49" i="18"/>
  <c r="NE49" i="18"/>
  <c r="ND49" i="18"/>
  <c r="MZ49" i="18"/>
  <c r="MY49" i="18"/>
  <c r="MW49" i="18"/>
  <c r="MV49" i="18"/>
  <c r="MU49" i="18"/>
  <c r="MQ49" i="18"/>
  <c r="ML49" i="18"/>
  <c r="MM49" i="18" s="1"/>
  <c r="MK49" i="18"/>
  <c r="MJ49" i="18"/>
  <c r="MI49" i="18"/>
  <c r="MH49" i="18"/>
  <c r="MD49" i="18"/>
  <c r="MC49" i="18"/>
  <c r="MA49" i="18"/>
  <c r="LZ49" i="18"/>
  <c r="LY49" i="18"/>
  <c r="LU49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QR48" i="18"/>
  <c r="QS48" i="18" s="1"/>
  <c r="QQ48" i="18"/>
  <c r="QP48" i="18"/>
  <c r="QO48" i="18"/>
  <c r="QN48" i="18"/>
  <c r="QJ48" i="18"/>
  <c r="QI48" i="18"/>
  <c r="QG48" i="18"/>
  <c r="QF48" i="18"/>
  <c r="QE48" i="18"/>
  <c r="QA48" i="18"/>
  <c r="PV48" i="18"/>
  <c r="PW48" i="18" s="1"/>
  <c r="PU48" i="18"/>
  <c r="PT48" i="18"/>
  <c r="PS48" i="18"/>
  <c r="PR48" i="18"/>
  <c r="PN48" i="18"/>
  <c r="PK48" i="18"/>
  <c r="PI48" i="18"/>
  <c r="PJ48" i="18" s="1"/>
  <c r="PM48" i="18" s="1"/>
  <c r="PE48" i="18"/>
  <c r="OZ48" i="18"/>
  <c r="PA48" i="18" s="1"/>
  <c r="OY48" i="18"/>
  <c r="OX48" i="18"/>
  <c r="OW48" i="18"/>
  <c r="OV48" i="18"/>
  <c r="OR48" i="18"/>
  <c r="OO48" i="18"/>
  <c r="OM48" i="18"/>
  <c r="ON48" i="18" s="1"/>
  <c r="OI48" i="18"/>
  <c r="OD48" i="18"/>
  <c r="OE48" i="18" s="1"/>
  <c r="OC48" i="18"/>
  <c r="OB48" i="18"/>
  <c r="OA48" i="18"/>
  <c r="NZ48" i="18"/>
  <c r="NV48" i="18"/>
  <c r="NU48" i="18"/>
  <c r="NS48" i="18"/>
  <c r="NR48" i="18"/>
  <c r="NQ48" i="18"/>
  <c r="NM48" i="18"/>
  <c r="NH48" i="18"/>
  <c r="NI48" i="18" s="1"/>
  <c r="NG48" i="18"/>
  <c r="NF48" i="18"/>
  <c r="NE48" i="18"/>
  <c r="ND48" i="18"/>
  <c r="MZ48" i="18"/>
  <c r="MY48" i="18"/>
  <c r="MW48" i="18"/>
  <c r="MV48" i="18"/>
  <c r="MU48" i="18"/>
  <c r="MQ48" i="18"/>
  <c r="ML48" i="18"/>
  <c r="MM48" i="18" s="1"/>
  <c r="MK48" i="18"/>
  <c r="MJ48" i="18"/>
  <c r="MI48" i="18"/>
  <c r="MH48" i="18"/>
  <c r="MD48" i="18"/>
  <c r="MC48" i="18"/>
  <c r="MA48" i="18"/>
  <c r="LZ48" i="18"/>
  <c r="LY48" i="18"/>
  <c r="LU48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QR47" i="18"/>
  <c r="QS47" i="18" s="1"/>
  <c r="QQ47" i="18"/>
  <c r="QP47" i="18"/>
  <c r="QO47" i="18"/>
  <c r="QN47" i="18"/>
  <c r="QJ47" i="18"/>
  <c r="QG47" i="18"/>
  <c r="QF47" i="18"/>
  <c r="QE47" i="18"/>
  <c r="QA47" i="18"/>
  <c r="PV47" i="18"/>
  <c r="PW47" i="18" s="1"/>
  <c r="PU47" i="18"/>
  <c r="PT47" i="18"/>
  <c r="PS47" i="18"/>
  <c r="PR47" i="18"/>
  <c r="PN47" i="18"/>
  <c r="PK47" i="18"/>
  <c r="PI47" i="18"/>
  <c r="PJ47" i="18" s="1"/>
  <c r="PE47" i="18"/>
  <c r="OZ47" i="18"/>
  <c r="PA47" i="18" s="1"/>
  <c r="OY47" i="18"/>
  <c r="OX47" i="18"/>
  <c r="OW47" i="18"/>
  <c r="OV47" i="18"/>
  <c r="OR47" i="18"/>
  <c r="OO47" i="18"/>
  <c r="ON47" i="18"/>
  <c r="OM47" i="18"/>
  <c r="OI47" i="18"/>
  <c r="OD47" i="18"/>
  <c r="OE47" i="18" s="1"/>
  <c r="OC47" i="18"/>
  <c r="OB47" i="18"/>
  <c r="OA47" i="18"/>
  <c r="NZ47" i="18"/>
  <c r="NV47" i="18"/>
  <c r="NS47" i="18"/>
  <c r="NQ47" i="18"/>
  <c r="NR47" i="18" s="1"/>
  <c r="NM47" i="18"/>
  <c r="NH47" i="18"/>
  <c r="NI47" i="18" s="1"/>
  <c r="NG47" i="18"/>
  <c r="NF47" i="18"/>
  <c r="NE47" i="18"/>
  <c r="ND47" i="18"/>
  <c r="MZ47" i="18"/>
  <c r="MW47" i="18"/>
  <c r="MV47" i="18"/>
  <c r="MU47" i="18"/>
  <c r="MQ47" i="18"/>
  <c r="ML47" i="18"/>
  <c r="MM47" i="18" s="1"/>
  <c r="MK47" i="18"/>
  <c r="MJ47" i="18"/>
  <c r="MI47" i="18"/>
  <c r="MH47" i="18"/>
  <c r="MD47" i="18"/>
  <c r="MA47" i="18"/>
  <c r="LY47" i="18"/>
  <c r="LZ47" i="18" s="1"/>
  <c r="MC47" i="18" s="1"/>
  <c r="LU47" i="18"/>
  <c r="LP47" i="18"/>
  <c r="LQ47" i="18" s="1"/>
  <c r="LO47" i="18"/>
  <c r="LN47" i="18"/>
  <c r="LM47" i="18"/>
  <c r="LL47" i="18"/>
  <c r="LH47" i="18"/>
  <c r="LE47" i="18"/>
  <c r="LD47" i="18"/>
  <c r="LC47" i="18"/>
  <c r="KY47" i="18"/>
  <c r="QR46" i="18"/>
  <c r="QS46" i="18" s="1"/>
  <c r="QQ46" i="18"/>
  <c r="QP46" i="18"/>
  <c r="QO46" i="18"/>
  <c r="QN46" i="18"/>
  <c r="QJ46" i="18"/>
  <c r="QI46" i="18"/>
  <c r="QG46" i="18"/>
  <c r="QF46" i="18"/>
  <c r="QE46" i="18"/>
  <c r="QA46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OZ46" i="18"/>
  <c r="PA46" i="18" s="1"/>
  <c r="OY46" i="18"/>
  <c r="OX46" i="18"/>
  <c r="OW46" i="18"/>
  <c r="OV46" i="18"/>
  <c r="OR46" i="18"/>
  <c r="OO46" i="18"/>
  <c r="OM46" i="18"/>
  <c r="ON46" i="18" s="1"/>
  <c r="OI46" i="18"/>
  <c r="OD46" i="18"/>
  <c r="OE46" i="18" s="1"/>
  <c r="OC46" i="18"/>
  <c r="OB46" i="18"/>
  <c r="OA46" i="18"/>
  <c r="NZ46" i="18"/>
  <c r="NV46" i="18"/>
  <c r="NU46" i="18"/>
  <c r="NS46" i="18"/>
  <c r="NR46" i="18"/>
  <c r="NQ46" i="18"/>
  <c r="NM46" i="18"/>
  <c r="NH46" i="18"/>
  <c r="NI46" i="18" s="1"/>
  <c r="NG46" i="18"/>
  <c r="NF46" i="18"/>
  <c r="NE46" i="18"/>
  <c r="ND46" i="18"/>
  <c r="MZ46" i="18"/>
  <c r="MY46" i="18"/>
  <c r="MW46" i="18"/>
  <c r="MV46" i="18"/>
  <c r="MU46" i="18"/>
  <c r="MQ46" i="18"/>
  <c r="ML46" i="18"/>
  <c r="MM46" i="18" s="1"/>
  <c r="MK46" i="18"/>
  <c r="MJ46" i="18"/>
  <c r="MI46" i="18"/>
  <c r="MH46" i="18"/>
  <c r="MD46" i="18"/>
  <c r="MC46" i="18"/>
  <c r="MA46" i="18"/>
  <c r="LZ46" i="18"/>
  <c r="LY46" i="18"/>
  <c r="LU46" i="18"/>
  <c r="LP46" i="18"/>
  <c r="LQ46" i="18" s="1"/>
  <c r="LO46" i="18"/>
  <c r="LN46" i="18"/>
  <c r="LM46" i="18"/>
  <c r="LL46" i="18"/>
  <c r="LH46" i="18"/>
  <c r="LE46" i="18"/>
  <c r="LC46" i="18"/>
  <c r="LD46" i="18" s="1"/>
  <c r="LG46" i="18" s="1"/>
  <c r="KY46" i="18"/>
  <c r="QR45" i="18"/>
  <c r="QS45" i="18" s="1"/>
  <c r="QQ45" i="18"/>
  <c r="QP45" i="18"/>
  <c r="QO45" i="18"/>
  <c r="QN45" i="18"/>
  <c r="QJ45" i="18"/>
  <c r="QI45" i="18"/>
  <c r="QG45" i="18"/>
  <c r="QF45" i="18"/>
  <c r="QE45" i="18"/>
  <c r="QA45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OZ45" i="18"/>
  <c r="PA45" i="18" s="1"/>
  <c r="OY45" i="18"/>
  <c r="OX45" i="18"/>
  <c r="OW45" i="18"/>
  <c r="OV45" i="18"/>
  <c r="OR45" i="18"/>
  <c r="OO45" i="18"/>
  <c r="ON45" i="18"/>
  <c r="OQ45" i="18" s="1"/>
  <c r="OM45" i="18"/>
  <c r="OI45" i="18"/>
  <c r="OD45" i="18"/>
  <c r="OE45" i="18" s="1"/>
  <c r="OC45" i="18"/>
  <c r="OB45" i="18"/>
  <c r="OA45" i="18"/>
  <c r="NZ45" i="18"/>
  <c r="NV45" i="18"/>
  <c r="NU45" i="18"/>
  <c r="NS45" i="18"/>
  <c r="NR45" i="18"/>
  <c r="NQ45" i="18"/>
  <c r="NM45" i="18"/>
  <c r="NH45" i="18"/>
  <c r="NI45" i="18" s="1"/>
  <c r="NG45" i="18"/>
  <c r="NF45" i="18"/>
  <c r="NE45" i="18"/>
  <c r="ND45" i="18"/>
  <c r="MZ45" i="18"/>
  <c r="MW45" i="18"/>
  <c r="MU45" i="18"/>
  <c r="MV45" i="18" s="1"/>
  <c r="MY45" i="18" s="1"/>
  <c r="MQ45" i="18"/>
  <c r="ML45" i="18"/>
  <c r="MM45" i="18" s="1"/>
  <c r="MK45" i="18"/>
  <c r="MJ45" i="18"/>
  <c r="MI45" i="18"/>
  <c r="MH45" i="18"/>
  <c r="MD45" i="18"/>
  <c r="MC45" i="18"/>
  <c r="MA45" i="18"/>
  <c r="LZ45" i="18"/>
  <c r="LY45" i="18"/>
  <c r="LU45" i="18"/>
  <c r="LP45" i="18"/>
  <c r="LQ45" i="18" s="1"/>
  <c r="LO45" i="18"/>
  <c r="LN45" i="18"/>
  <c r="LM45" i="18"/>
  <c r="LL45" i="18"/>
  <c r="LH45" i="18"/>
  <c r="LE45" i="18"/>
  <c r="LC45" i="18"/>
  <c r="LD45" i="18" s="1"/>
  <c r="KY45" i="18"/>
  <c r="QR44" i="18"/>
  <c r="QS44" i="18" s="1"/>
  <c r="QQ44" i="18"/>
  <c r="QP44" i="18"/>
  <c r="QO44" i="18"/>
  <c r="QN44" i="18"/>
  <c r="QJ44" i="18"/>
  <c r="QG44" i="18"/>
  <c r="QE44" i="18"/>
  <c r="QF44" i="18" s="1"/>
  <c r="QA44" i="18"/>
  <c r="PV44" i="18"/>
  <c r="PW44" i="18" s="1"/>
  <c r="PU44" i="18"/>
  <c r="PT44" i="18"/>
  <c r="PS44" i="18"/>
  <c r="PR44" i="18"/>
  <c r="PN44" i="18"/>
  <c r="PK44" i="18"/>
  <c r="PI44" i="18"/>
  <c r="PJ44" i="18" s="1"/>
  <c r="PE44" i="18"/>
  <c r="OZ44" i="18"/>
  <c r="PA44" i="18" s="1"/>
  <c r="OY44" i="18"/>
  <c r="OX44" i="18"/>
  <c r="OW44" i="18"/>
  <c r="OV44" i="18"/>
  <c r="OR44" i="18"/>
  <c r="OO44" i="18"/>
  <c r="OM44" i="18"/>
  <c r="ON44" i="18" s="1"/>
  <c r="OI44" i="18"/>
  <c r="OD44" i="18"/>
  <c r="OE44" i="18" s="1"/>
  <c r="OC44" i="18"/>
  <c r="OB44" i="18"/>
  <c r="OA44" i="18"/>
  <c r="NZ44" i="18"/>
  <c r="NV44" i="18"/>
  <c r="NS44" i="18"/>
  <c r="NQ44" i="18"/>
  <c r="NR44" i="18" s="1"/>
  <c r="NM44" i="18"/>
  <c r="NH44" i="18"/>
  <c r="NI44" i="18" s="1"/>
  <c r="NG44" i="18"/>
  <c r="NF44" i="18"/>
  <c r="NE44" i="18"/>
  <c r="ND44" i="18"/>
  <c r="MZ44" i="18"/>
  <c r="MW44" i="18"/>
  <c r="MU44" i="18"/>
  <c r="MV44" i="18" s="1"/>
  <c r="MQ44" i="18"/>
  <c r="ML44" i="18"/>
  <c r="MM44" i="18" s="1"/>
  <c r="MK44" i="18"/>
  <c r="MJ44" i="18"/>
  <c r="MI44" i="18"/>
  <c r="MH44" i="18"/>
  <c r="MD44" i="18"/>
  <c r="MA44" i="18"/>
  <c r="LY44" i="18"/>
  <c r="LZ44" i="18" s="1"/>
  <c r="LU44" i="18"/>
  <c r="LP44" i="18"/>
  <c r="LQ44" i="18" s="1"/>
  <c r="LO44" i="18"/>
  <c r="LN44" i="18"/>
  <c r="LM44" i="18"/>
  <c r="LL44" i="18"/>
  <c r="LH44" i="18"/>
  <c r="LE44" i="18"/>
  <c r="LC44" i="18"/>
  <c r="LD44" i="18" s="1"/>
  <c r="LG44" i="18" s="1"/>
  <c r="KY44" i="18"/>
  <c r="QR43" i="18"/>
  <c r="QS43" i="18" s="1"/>
  <c r="QQ43" i="18"/>
  <c r="QP43" i="18"/>
  <c r="QO43" i="18"/>
  <c r="QN43" i="18"/>
  <c r="QJ43" i="18"/>
  <c r="QI43" i="18"/>
  <c r="QG43" i="18"/>
  <c r="QF43" i="18"/>
  <c r="QE43" i="18"/>
  <c r="QA43" i="18"/>
  <c r="PV43" i="18"/>
  <c r="PW43" i="18" s="1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O43" i="18"/>
  <c r="OM43" i="18"/>
  <c r="ON43" i="18" s="1"/>
  <c r="OQ43" i="18" s="1"/>
  <c r="OI43" i="18"/>
  <c r="OD43" i="18"/>
  <c r="OE43" i="18" s="1"/>
  <c r="OC43" i="18"/>
  <c r="OB43" i="18"/>
  <c r="OA43" i="18"/>
  <c r="NZ43" i="18"/>
  <c r="NV43" i="18"/>
  <c r="NU43" i="18"/>
  <c r="NS43" i="18"/>
  <c r="NR43" i="18"/>
  <c r="NQ43" i="18"/>
  <c r="NM43" i="18"/>
  <c r="NH43" i="18"/>
  <c r="NI43" i="18" s="1"/>
  <c r="NG43" i="18"/>
  <c r="NF43" i="18"/>
  <c r="NE43" i="18"/>
  <c r="ND43" i="18"/>
  <c r="MZ43" i="18"/>
  <c r="MY43" i="18"/>
  <c r="MW43" i="18"/>
  <c r="MV43" i="18"/>
  <c r="MU43" i="18"/>
  <c r="MQ43" i="18"/>
  <c r="ML43" i="18"/>
  <c r="MM43" i="18" s="1"/>
  <c r="MK43" i="18"/>
  <c r="MJ43" i="18"/>
  <c r="MI43" i="18"/>
  <c r="MH43" i="18"/>
  <c r="MD43" i="18"/>
  <c r="MC43" i="18"/>
  <c r="MA43" i="18"/>
  <c r="LZ43" i="18"/>
  <c r="LY43" i="18"/>
  <c r="LU43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QR42" i="18"/>
  <c r="QS42" i="18" s="1"/>
  <c r="QQ42" i="18"/>
  <c r="QP42" i="18"/>
  <c r="QO42" i="18"/>
  <c r="QN42" i="18"/>
  <c r="QJ42" i="18"/>
  <c r="QI42" i="18"/>
  <c r="QG42" i="18"/>
  <c r="QF42" i="18"/>
  <c r="QE42" i="18"/>
  <c r="QA42" i="18"/>
  <c r="PV42" i="18"/>
  <c r="PW42" i="18" s="1"/>
  <c r="PU42" i="18"/>
  <c r="PT42" i="18"/>
  <c r="PS42" i="18"/>
  <c r="PR42" i="18"/>
  <c r="PN42" i="18"/>
  <c r="PM42" i="18"/>
  <c r="PK42" i="18"/>
  <c r="PJ42" i="18"/>
  <c r="PI42" i="18"/>
  <c r="PE42" i="18"/>
  <c r="OZ42" i="18"/>
  <c r="PA42" i="18" s="1"/>
  <c r="OY42" i="18"/>
  <c r="OX42" i="18"/>
  <c r="OW42" i="18"/>
  <c r="OV42" i="18"/>
  <c r="OR42" i="18"/>
  <c r="OO42" i="18"/>
  <c r="OM42" i="18"/>
  <c r="ON42" i="18" s="1"/>
  <c r="OQ42" i="18" s="1"/>
  <c r="OI42" i="18"/>
  <c r="OD42" i="18"/>
  <c r="OE42" i="18" s="1"/>
  <c r="OC42" i="18"/>
  <c r="OB42" i="18"/>
  <c r="OA42" i="18"/>
  <c r="NZ42" i="18"/>
  <c r="NV42" i="18"/>
  <c r="NU42" i="18"/>
  <c r="NS42" i="18"/>
  <c r="NR42" i="18"/>
  <c r="NQ42" i="18"/>
  <c r="NM42" i="18"/>
  <c r="NH42" i="18"/>
  <c r="NI42" i="18" s="1"/>
  <c r="NG42" i="18"/>
  <c r="NF42" i="18"/>
  <c r="NE42" i="18"/>
  <c r="ND42" i="18"/>
  <c r="MZ42" i="18"/>
  <c r="MY42" i="18"/>
  <c r="MW42" i="18"/>
  <c r="MV42" i="18"/>
  <c r="MU42" i="18"/>
  <c r="MQ42" i="18"/>
  <c r="ML42" i="18"/>
  <c r="MM42" i="18" s="1"/>
  <c r="MK42" i="18"/>
  <c r="MJ42" i="18"/>
  <c r="MI42" i="18"/>
  <c r="MH42" i="18"/>
  <c r="MD42" i="18"/>
  <c r="MC42" i="18"/>
  <c r="MA42" i="18"/>
  <c r="LZ42" i="18"/>
  <c r="LY42" i="18"/>
  <c r="LU42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QR41" i="18"/>
  <c r="QS41" i="18" s="1"/>
  <c r="QQ41" i="18"/>
  <c r="QP41" i="18"/>
  <c r="QO41" i="18"/>
  <c r="QN41" i="18"/>
  <c r="QJ41" i="18"/>
  <c r="QG41" i="18"/>
  <c r="QF41" i="18"/>
  <c r="QE41" i="18"/>
  <c r="QA41" i="18"/>
  <c r="PV41" i="18"/>
  <c r="PW41" i="18" s="1"/>
  <c r="PU41" i="18"/>
  <c r="PT41" i="18"/>
  <c r="PS41" i="18"/>
  <c r="PR41" i="18"/>
  <c r="PN41" i="18"/>
  <c r="PK41" i="18"/>
  <c r="PJ41" i="18"/>
  <c r="PI41" i="18"/>
  <c r="PE41" i="18"/>
  <c r="OZ41" i="18"/>
  <c r="PA41" i="18" s="1"/>
  <c r="OY41" i="18"/>
  <c r="OX41" i="18"/>
  <c r="OW41" i="18"/>
  <c r="OV41" i="18"/>
  <c r="OR41" i="18"/>
  <c r="OO41" i="18"/>
  <c r="OM41" i="18"/>
  <c r="ON41" i="18" s="1"/>
  <c r="OI41" i="18"/>
  <c r="OD41" i="18"/>
  <c r="OE41" i="18" s="1"/>
  <c r="OC41" i="18"/>
  <c r="OB41" i="18"/>
  <c r="OA41" i="18"/>
  <c r="NZ41" i="18"/>
  <c r="NV41" i="18"/>
  <c r="NS41" i="18"/>
  <c r="NR41" i="18"/>
  <c r="NQ41" i="18"/>
  <c r="NM41" i="18"/>
  <c r="NH41" i="18"/>
  <c r="NI41" i="18" s="1"/>
  <c r="NG41" i="18"/>
  <c r="NF41" i="18"/>
  <c r="NE41" i="18"/>
  <c r="ND41" i="18"/>
  <c r="MZ41" i="18"/>
  <c r="MW41" i="18"/>
  <c r="MU41" i="18"/>
  <c r="MV41" i="18" s="1"/>
  <c r="MQ41" i="18"/>
  <c r="ML41" i="18"/>
  <c r="MM41" i="18" s="1"/>
  <c r="MK41" i="18"/>
  <c r="MJ41" i="18"/>
  <c r="MI41" i="18"/>
  <c r="MH41" i="18"/>
  <c r="MD41" i="18"/>
  <c r="MA41" i="18"/>
  <c r="LY41" i="18"/>
  <c r="LZ41" i="18" s="1"/>
  <c r="LU41" i="18"/>
  <c r="LP41" i="18"/>
  <c r="LQ41" i="18" s="1"/>
  <c r="LO41" i="18"/>
  <c r="LN41" i="18"/>
  <c r="LM41" i="18"/>
  <c r="LL41" i="18"/>
  <c r="LH41" i="18"/>
  <c r="LE41" i="18"/>
  <c r="LC41" i="18"/>
  <c r="LD41" i="18" s="1"/>
  <c r="LG41" i="18" s="1"/>
  <c r="KY41" i="18"/>
  <c r="QR40" i="18"/>
  <c r="QS40" i="18" s="1"/>
  <c r="QQ40" i="18"/>
  <c r="QP40" i="18"/>
  <c r="QO40" i="18"/>
  <c r="QN40" i="18"/>
  <c r="QJ40" i="18"/>
  <c r="QI40" i="18"/>
  <c r="QG40" i="18"/>
  <c r="QF40" i="18"/>
  <c r="QE40" i="18"/>
  <c r="QA40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OZ40" i="18"/>
  <c r="PA40" i="18" s="1"/>
  <c r="OY40" i="18"/>
  <c r="OX40" i="18"/>
  <c r="OW40" i="18"/>
  <c r="OV40" i="18"/>
  <c r="OR40" i="18"/>
  <c r="OQ40" i="18"/>
  <c r="OO40" i="18"/>
  <c r="ON40" i="18"/>
  <c r="OM40" i="18"/>
  <c r="OI40" i="18"/>
  <c r="OD40" i="18"/>
  <c r="OE40" i="18" s="1"/>
  <c r="OC40" i="18"/>
  <c r="OB40" i="18"/>
  <c r="OA40" i="18"/>
  <c r="NZ40" i="18"/>
  <c r="NV40" i="18"/>
  <c r="NU40" i="18"/>
  <c r="NS40" i="18"/>
  <c r="NR40" i="18"/>
  <c r="NQ40" i="18"/>
  <c r="NM40" i="18"/>
  <c r="NH40" i="18"/>
  <c r="NI40" i="18" s="1"/>
  <c r="NG40" i="18"/>
  <c r="NF40" i="18"/>
  <c r="NE40" i="18"/>
  <c r="ND40" i="18"/>
  <c r="MZ40" i="18"/>
  <c r="MY40" i="18"/>
  <c r="MW40" i="18"/>
  <c r="MV40" i="18"/>
  <c r="MU40" i="18"/>
  <c r="MQ40" i="18"/>
  <c r="ML40" i="18"/>
  <c r="MM40" i="18" s="1"/>
  <c r="MK40" i="18"/>
  <c r="MJ40" i="18"/>
  <c r="MI40" i="18"/>
  <c r="MH40" i="18"/>
  <c r="MD40" i="18"/>
  <c r="MC40" i="18"/>
  <c r="MA40" i="18"/>
  <c r="LZ40" i="18"/>
  <c r="LY40" i="18"/>
  <c r="LU40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QR39" i="18"/>
  <c r="QS39" i="18" s="1"/>
  <c r="QQ39" i="18"/>
  <c r="QP39" i="18"/>
  <c r="QO39" i="18"/>
  <c r="QN39" i="18"/>
  <c r="QJ39" i="18"/>
  <c r="QI39" i="18"/>
  <c r="QG39" i="18"/>
  <c r="QF39" i="18"/>
  <c r="QE39" i="18"/>
  <c r="QA39" i="18"/>
  <c r="PV39" i="18"/>
  <c r="PW39" i="18" s="1"/>
  <c r="PU39" i="18"/>
  <c r="PT39" i="18"/>
  <c r="PS39" i="18"/>
  <c r="PR39" i="18"/>
  <c r="PN39" i="18"/>
  <c r="PM39" i="18"/>
  <c r="PK39" i="18"/>
  <c r="PJ39" i="18"/>
  <c r="PI39" i="18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D39" i="18"/>
  <c r="OE39" i="18" s="1"/>
  <c r="OC39" i="18"/>
  <c r="OB39" i="18"/>
  <c r="OA39" i="18"/>
  <c r="NZ39" i="18"/>
  <c r="NV39" i="18"/>
  <c r="NU39" i="18"/>
  <c r="NS39" i="18"/>
  <c r="NR39" i="18"/>
  <c r="NQ39" i="18"/>
  <c r="NM39" i="18"/>
  <c r="NH39" i="18"/>
  <c r="NI39" i="18" s="1"/>
  <c r="NG39" i="18"/>
  <c r="NF39" i="18"/>
  <c r="NE39" i="18"/>
  <c r="ND39" i="18"/>
  <c r="MZ39" i="18"/>
  <c r="MY39" i="18"/>
  <c r="MW39" i="18"/>
  <c r="MV39" i="18"/>
  <c r="MU39" i="18"/>
  <c r="MQ39" i="18"/>
  <c r="ML39" i="18"/>
  <c r="MM39" i="18" s="1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QR38" i="18"/>
  <c r="QS38" i="18" s="1"/>
  <c r="QQ38" i="18"/>
  <c r="QP38" i="18"/>
  <c r="QO38" i="18"/>
  <c r="QN38" i="18"/>
  <c r="QJ38" i="18"/>
  <c r="QG38" i="18"/>
  <c r="QE38" i="18"/>
  <c r="QF38" i="18" s="1"/>
  <c r="QA38" i="18"/>
  <c r="PV38" i="18"/>
  <c r="PW38" i="18" s="1"/>
  <c r="PU38" i="18"/>
  <c r="PT38" i="18"/>
  <c r="PS38" i="18"/>
  <c r="PR38" i="18"/>
  <c r="PN38" i="18"/>
  <c r="PK38" i="18"/>
  <c r="PI38" i="18"/>
  <c r="PJ38" i="18" s="1"/>
  <c r="PE38" i="18"/>
  <c r="OZ38" i="18"/>
  <c r="PA38" i="18" s="1"/>
  <c r="OY38" i="18"/>
  <c r="OX38" i="18"/>
  <c r="OW38" i="18"/>
  <c r="OV38" i="18"/>
  <c r="OR38" i="18"/>
  <c r="OQ38" i="18"/>
  <c r="OO38" i="18"/>
  <c r="ON38" i="18"/>
  <c r="OM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H38" i="18"/>
  <c r="NI38" i="18" s="1"/>
  <c r="NG38" i="18"/>
  <c r="NF38" i="18"/>
  <c r="NE38" i="18"/>
  <c r="ND38" i="18"/>
  <c r="MZ38" i="18"/>
  <c r="MY38" i="18"/>
  <c r="MW38" i="18"/>
  <c r="MV38" i="18"/>
  <c r="MU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P38" i="18"/>
  <c r="LQ38" i="18" s="1"/>
  <c r="LO38" i="18"/>
  <c r="LN38" i="18"/>
  <c r="LM38" i="18"/>
  <c r="LL38" i="18"/>
  <c r="LH38" i="18"/>
  <c r="LE38" i="18"/>
  <c r="LC38" i="18"/>
  <c r="LD38" i="18" s="1"/>
  <c r="LG38" i="18" s="1"/>
  <c r="KY38" i="18"/>
  <c r="QR37" i="18"/>
  <c r="QS37" i="18" s="1"/>
  <c r="QQ37" i="18"/>
  <c r="QP37" i="18"/>
  <c r="QO37" i="18"/>
  <c r="QN37" i="18"/>
  <c r="QJ37" i="18"/>
  <c r="QI37" i="18"/>
  <c r="QG37" i="18"/>
  <c r="QF37" i="18"/>
  <c r="QE37" i="18"/>
  <c r="QA37" i="18"/>
  <c r="PV37" i="18"/>
  <c r="PW37" i="18" s="1"/>
  <c r="PU37" i="18"/>
  <c r="PT37" i="18"/>
  <c r="PS37" i="18"/>
  <c r="PR37" i="18"/>
  <c r="PN37" i="18"/>
  <c r="PM37" i="18"/>
  <c r="PK37" i="18"/>
  <c r="PJ37" i="18"/>
  <c r="PI37" i="18"/>
  <c r="PE37" i="18"/>
  <c r="OZ37" i="18"/>
  <c r="PA37" i="18" s="1"/>
  <c r="OY37" i="18"/>
  <c r="OX37" i="18"/>
  <c r="OW37" i="18"/>
  <c r="OV37" i="18"/>
  <c r="OR37" i="18"/>
  <c r="OQ37" i="18"/>
  <c r="OO37" i="18"/>
  <c r="ON37" i="18"/>
  <c r="OM37" i="18"/>
  <c r="OI37" i="18"/>
  <c r="OD37" i="18"/>
  <c r="OE37" i="18" s="1"/>
  <c r="OC37" i="18"/>
  <c r="OB37" i="18"/>
  <c r="OA37" i="18"/>
  <c r="NZ37" i="18"/>
  <c r="NV37" i="18"/>
  <c r="NU37" i="18"/>
  <c r="NS37" i="18"/>
  <c r="NR37" i="18"/>
  <c r="NQ37" i="18"/>
  <c r="NM37" i="18"/>
  <c r="NH37" i="18"/>
  <c r="NI37" i="18" s="1"/>
  <c r="NG37" i="18"/>
  <c r="NF37" i="18"/>
  <c r="NE37" i="18"/>
  <c r="ND37" i="18"/>
  <c r="MZ37" i="18"/>
  <c r="MY37" i="18"/>
  <c r="MW37" i="18"/>
  <c r="MV37" i="18"/>
  <c r="MU37" i="18"/>
  <c r="MQ37" i="18"/>
  <c r="ML37" i="18"/>
  <c r="MM37" i="18" s="1"/>
  <c r="MK37" i="18"/>
  <c r="MJ37" i="18"/>
  <c r="MI37" i="18"/>
  <c r="MH37" i="18"/>
  <c r="MD37" i="18"/>
  <c r="MC37" i="18"/>
  <c r="MA37" i="18"/>
  <c r="LZ37" i="18"/>
  <c r="LY37" i="18"/>
  <c r="LU37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QR36" i="18"/>
  <c r="QS36" i="18" s="1"/>
  <c r="QQ36" i="18"/>
  <c r="QP36" i="18"/>
  <c r="QO36" i="18"/>
  <c r="QN36" i="18"/>
  <c r="QJ36" i="18"/>
  <c r="QI36" i="18"/>
  <c r="QG36" i="18"/>
  <c r="QF36" i="18"/>
  <c r="QE36" i="18"/>
  <c r="QA36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OZ36" i="18"/>
  <c r="PA36" i="18" s="1"/>
  <c r="OY36" i="18"/>
  <c r="OX36" i="18"/>
  <c r="OW36" i="18"/>
  <c r="OV36" i="18"/>
  <c r="OR36" i="18"/>
  <c r="OQ36" i="18"/>
  <c r="OO36" i="18"/>
  <c r="ON36" i="18"/>
  <c r="OM36" i="18"/>
  <c r="OI36" i="18"/>
  <c r="OD36" i="18"/>
  <c r="OE36" i="18" s="1"/>
  <c r="OC36" i="18"/>
  <c r="OB36" i="18"/>
  <c r="OA36" i="18"/>
  <c r="NZ36" i="18"/>
  <c r="NV36" i="18"/>
  <c r="NU36" i="18"/>
  <c r="NS36" i="18"/>
  <c r="NR36" i="18"/>
  <c r="NQ36" i="18"/>
  <c r="NM36" i="18"/>
  <c r="NH36" i="18"/>
  <c r="NI36" i="18" s="1"/>
  <c r="NG36" i="18"/>
  <c r="NF36" i="18"/>
  <c r="NE36" i="18"/>
  <c r="ND36" i="18"/>
  <c r="MZ36" i="18"/>
  <c r="MY36" i="18"/>
  <c r="MW36" i="18"/>
  <c r="MV36" i="18"/>
  <c r="MU36" i="18"/>
  <c r="MQ36" i="18"/>
  <c r="ML36" i="18"/>
  <c r="MM36" i="18" s="1"/>
  <c r="MK36" i="18"/>
  <c r="MJ36" i="18"/>
  <c r="MI36" i="18"/>
  <c r="MH36" i="18"/>
  <c r="MD36" i="18"/>
  <c r="MC36" i="18"/>
  <c r="MA36" i="18"/>
  <c r="LZ36" i="18"/>
  <c r="LY36" i="18"/>
  <c r="LU36" i="18"/>
  <c r="LP36" i="18"/>
  <c r="LQ36" i="18" s="1"/>
  <c r="LO36" i="18"/>
  <c r="LN36" i="18"/>
  <c r="LM36" i="18"/>
  <c r="LL36" i="18"/>
  <c r="LH36" i="18"/>
  <c r="LG36" i="18"/>
  <c r="LE36" i="18"/>
  <c r="LD36" i="18"/>
  <c r="LC36" i="18"/>
  <c r="KY36" i="18"/>
  <c r="QS35" i="18"/>
  <c r="QR35" i="18"/>
  <c r="QQ35" i="18"/>
  <c r="QP35" i="18"/>
  <c r="QO35" i="18"/>
  <c r="QN35" i="18"/>
  <c r="QJ35" i="18"/>
  <c r="QI35" i="18"/>
  <c r="QG35" i="18"/>
  <c r="QF35" i="18"/>
  <c r="QE35" i="18"/>
  <c r="PV35" i="18"/>
  <c r="PW35" i="18" s="1"/>
  <c r="PU35" i="18"/>
  <c r="PT35" i="18"/>
  <c r="PS35" i="18"/>
  <c r="PR35" i="18"/>
  <c r="PN35" i="18"/>
  <c r="PM35" i="18"/>
  <c r="PK35" i="18"/>
  <c r="PJ35" i="18"/>
  <c r="PI35" i="18"/>
  <c r="OZ35" i="18"/>
  <c r="OX35" i="18"/>
  <c r="OW35" i="18"/>
  <c r="OY35" i="18" s="1"/>
  <c r="OV35" i="18"/>
  <c r="OR35" i="18"/>
  <c r="OO35" i="18"/>
  <c r="OM35" i="18"/>
  <c r="ON35" i="18" s="1"/>
  <c r="OI35" i="18"/>
  <c r="OD35" i="18"/>
  <c r="OE35" i="18" s="1"/>
  <c r="OC35" i="18"/>
  <c r="OB35" i="18"/>
  <c r="OA35" i="18"/>
  <c r="NZ35" i="18"/>
  <c r="NV35" i="18"/>
  <c r="NS35" i="18"/>
  <c r="NR35" i="18"/>
  <c r="NQ35" i="18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L35" i="18"/>
  <c r="MM35" i="18" s="1"/>
  <c r="MK35" i="18"/>
  <c r="MJ35" i="18"/>
  <c r="MI35" i="18"/>
  <c r="MH35" i="18"/>
  <c r="MD35" i="18"/>
  <c r="MA35" i="18"/>
  <c r="LY35" i="18"/>
  <c r="LZ35" i="18" s="1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QR34" i="18"/>
  <c r="QS34" i="18" s="1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K34" i="18"/>
  <c r="PI34" i="18"/>
  <c r="PJ34" i="18" s="1"/>
  <c r="PM34" i="18" s="1"/>
  <c r="PE34" i="18"/>
  <c r="OZ34" i="18"/>
  <c r="PA34" i="18" s="1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H34" i="18"/>
  <c r="NI34" i="18" s="1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P34" i="18"/>
  <c r="LQ34" i="18" s="1"/>
  <c r="LO34" i="18"/>
  <c r="LN34" i="18"/>
  <c r="LM34" i="18"/>
  <c r="LL34" i="18"/>
  <c r="LH34" i="18"/>
  <c r="LG34" i="18"/>
  <c r="LE34" i="18"/>
  <c r="LD34" i="18"/>
  <c r="LC34" i="18"/>
  <c r="KY34" i="18"/>
  <c r="QS33" i="18"/>
  <c r="QR33" i="18"/>
  <c r="QQ33" i="18"/>
  <c r="QP33" i="18"/>
  <c r="QO33" i="18"/>
  <c r="QN33" i="18"/>
  <c r="QJ33" i="18"/>
  <c r="QG33" i="18"/>
  <c r="QE33" i="18"/>
  <c r="QF33" i="18" s="1"/>
  <c r="QA33" i="18"/>
  <c r="PV33" i="18"/>
  <c r="PW33" i="18" s="1"/>
  <c r="PU33" i="18"/>
  <c r="PT33" i="18"/>
  <c r="PS33" i="18"/>
  <c r="PR33" i="18"/>
  <c r="PN33" i="18"/>
  <c r="PK33" i="18"/>
  <c r="PI33" i="18"/>
  <c r="PJ33" i="18" s="1"/>
  <c r="PE33" i="18"/>
  <c r="PA33" i="18"/>
  <c r="OZ33" i="18"/>
  <c r="OY33" i="18"/>
  <c r="OX33" i="18"/>
  <c r="OW33" i="18"/>
  <c r="OV33" i="18"/>
  <c r="OR33" i="18"/>
  <c r="OO33" i="18"/>
  <c r="OM33" i="18"/>
  <c r="ON33" i="18" s="1"/>
  <c r="OQ33" i="18" s="1"/>
  <c r="OI33" i="18"/>
  <c r="OD33" i="18"/>
  <c r="OE33" i="18" s="1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L33" i="18"/>
  <c r="MM33" i="18" s="1"/>
  <c r="MK33" i="18"/>
  <c r="MJ33" i="18"/>
  <c r="MI33" i="18"/>
  <c r="MH33" i="18"/>
  <c r="MD33" i="18"/>
  <c r="MA33" i="18"/>
  <c r="LZ33" i="18"/>
  <c r="LY33" i="18"/>
  <c r="LU33" i="18"/>
  <c r="LQ33" i="18"/>
  <c r="LP33" i="18"/>
  <c r="LO33" i="18"/>
  <c r="LN33" i="18"/>
  <c r="LM33" i="18"/>
  <c r="LL33" i="18"/>
  <c r="LH33" i="18"/>
  <c r="LE33" i="18"/>
  <c r="LC33" i="18"/>
  <c r="LD33" i="18" s="1"/>
  <c r="LG33" i="18" s="1"/>
  <c r="KY33" i="18"/>
  <c r="QR32" i="18"/>
  <c r="QS32" i="18" s="1"/>
  <c r="QQ32" i="18"/>
  <c r="QP32" i="18"/>
  <c r="QO32" i="18"/>
  <c r="QN32" i="18"/>
  <c r="QJ32" i="18"/>
  <c r="QG32" i="18"/>
  <c r="QF32" i="18"/>
  <c r="QE32" i="18"/>
  <c r="QA32" i="18"/>
  <c r="PW32" i="18"/>
  <c r="PV32" i="18"/>
  <c r="PU32" i="18"/>
  <c r="PT32" i="18"/>
  <c r="PS32" i="18"/>
  <c r="PR32" i="18"/>
  <c r="PN32" i="18"/>
  <c r="PK32" i="18"/>
  <c r="PI32" i="18"/>
  <c r="PJ32" i="18" s="1"/>
  <c r="PE32" i="18"/>
  <c r="OZ32" i="18"/>
  <c r="PA32" i="18" s="1"/>
  <c r="OY32" i="18"/>
  <c r="OX32" i="18"/>
  <c r="OW32" i="18"/>
  <c r="OV32" i="18"/>
  <c r="OR32" i="18"/>
  <c r="OO32" i="18"/>
  <c r="ON32" i="18"/>
  <c r="OM32" i="18"/>
  <c r="OI32" i="18"/>
  <c r="OE32" i="18"/>
  <c r="OD32" i="18"/>
  <c r="OC32" i="18"/>
  <c r="OB32" i="18"/>
  <c r="OA32" i="18"/>
  <c r="NZ32" i="18"/>
  <c r="NV32" i="18"/>
  <c r="NS32" i="18"/>
  <c r="NQ32" i="18"/>
  <c r="NR32" i="18" s="1"/>
  <c r="NM32" i="18"/>
  <c r="NH32" i="18"/>
  <c r="NI32" i="18" s="1"/>
  <c r="NG32" i="18"/>
  <c r="NF32" i="18"/>
  <c r="NE32" i="18"/>
  <c r="ND32" i="18"/>
  <c r="MZ32" i="18"/>
  <c r="MW32" i="18"/>
  <c r="MV32" i="18"/>
  <c r="MU32" i="18"/>
  <c r="MQ32" i="18"/>
  <c r="MM32" i="18"/>
  <c r="ML32" i="18"/>
  <c r="MK32" i="18"/>
  <c r="MJ32" i="18"/>
  <c r="MI32" i="18"/>
  <c r="MH32" i="18"/>
  <c r="MD32" i="18"/>
  <c r="MA32" i="18"/>
  <c r="LY32" i="18"/>
  <c r="LZ32" i="18" s="1"/>
  <c r="MC32" i="18" s="1"/>
  <c r="LU32" i="18"/>
  <c r="LP32" i="18"/>
  <c r="LQ32" i="18" s="1"/>
  <c r="LO32" i="18"/>
  <c r="LN32" i="18"/>
  <c r="LM32" i="18"/>
  <c r="LL32" i="18"/>
  <c r="LH32" i="18"/>
  <c r="LE32" i="18"/>
  <c r="LC32" i="18"/>
  <c r="LD32" i="18" s="1"/>
  <c r="LG32" i="18" s="1"/>
  <c r="KY32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V31" i="18"/>
  <c r="PW31" i="18" s="1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D31" i="18"/>
  <c r="OE31" i="18" s="1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L31" i="18"/>
  <c r="MM31" i="18" s="1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QR30" i="18"/>
  <c r="QS30" i="18" s="1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OZ30" i="18"/>
  <c r="PA30" i="18" s="1"/>
  <c r="OY30" i="18"/>
  <c r="OX30" i="18"/>
  <c r="OW30" i="18"/>
  <c r="OV30" i="18"/>
  <c r="OR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NH30" i="18"/>
  <c r="NI30" i="18" s="1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A30" i="18"/>
  <c r="LZ30" i="18"/>
  <c r="LY30" i="18"/>
  <c r="LU30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QS29" i="18"/>
  <c r="QR29" i="18"/>
  <c r="QQ29" i="18"/>
  <c r="QP29" i="18"/>
  <c r="QO29" i="18"/>
  <c r="QN29" i="18"/>
  <c r="QJ29" i="18"/>
  <c r="QG29" i="18"/>
  <c r="QE29" i="18"/>
  <c r="QF29" i="18" s="1"/>
  <c r="QI29" i="18" s="1"/>
  <c r="QA29" i="18"/>
  <c r="PV29" i="18"/>
  <c r="PW29" i="18" s="1"/>
  <c r="PU29" i="18"/>
  <c r="PT29" i="18"/>
  <c r="PS29" i="18"/>
  <c r="PR29" i="18"/>
  <c r="PN29" i="18"/>
  <c r="PK29" i="18"/>
  <c r="PI29" i="18"/>
  <c r="PJ29" i="18" s="1"/>
  <c r="PE29" i="18"/>
  <c r="PA29" i="18"/>
  <c r="OZ29" i="18"/>
  <c r="OY29" i="18"/>
  <c r="OX29" i="18"/>
  <c r="OW29" i="18"/>
  <c r="OV29" i="18"/>
  <c r="OR29" i="18"/>
  <c r="OO29" i="18"/>
  <c r="OM29" i="18"/>
  <c r="ON29" i="18" s="1"/>
  <c r="OI29" i="18"/>
  <c r="OD29" i="18"/>
  <c r="OE29" i="18" s="1"/>
  <c r="OC29" i="18"/>
  <c r="OB29" i="18"/>
  <c r="OA29" i="18"/>
  <c r="NZ29" i="18"/>
  <c r="NV29" i="18"/>
  <c r="NU29" i="18"/>
  <c r="NS29" i="18"/>
  <c r="NR29" i="18"/>
  <c r="NQ29" i="18"/>
  <c r="NI29" i="18"/>
  <c r="NH29" i="18"/>
  <c r="NG29" i="18"/>
  <c r="NF29" i="18"/>
  <c r="NE29" i="18"/>
  <c r="ND29" i="18"/>
  <c r="MZ29" i="18"/>
  <c r="MW29" i="18"/>
  <c r="MU29" i="18"/>
  <c r="MV29" i="18" s="1"/>
  <c r="MQ29" i="18"/>
  <c r="ML29" i="18"/>
  <c r="MM29" i="18" s="1"/>
  <c r="MK29" i="18"/>
  <c r="MJ29" i="18"/>
  <c r="MI29" i="18"/>
  <c r="MH29" i="18"/>
  <c r="MD29" i="18"/>
  <c r="MA29" i="18"/>
  <c r="LY29" i="18"/>
  <c r="LZ29" i="18" s="1"/>
  <c r="MC29" i="18" s="1"/>
  <c r="LU29" i="18"/>
  <c r="LQ29" i="18"/>
  <c r="LP29" i="18"/>
  <c r="LO29" i="18"/>
  <c r="LN29" i="18"/>
  <c r="LM29" i="18"/>
  <c r="LL29" i="18"/>
  <c r="LH29" i="18"/>
  <c r="LE29" i="18"/>
  <c r="LC29" i="18"/>
  <c r="LD29" i="18" s="1"/>
  <c r="KY29" i="18"/>
  <c r="QR28" i="18"/>
  <c r="QS28" i="18" s="1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OZ28" i="18"/>
  <c r="PA28" i="18" s="1"/>
  <c r="OY28" i="18"/>
  <c r="OX28" i="18"/>
  <c r="OW28" i="18"/>
  <c r="OV28" i="18"/>
  <c r="OR28" i="18"/>
  <c r="OO28" i="18"/>
  <c r="OM28" i="18"/>
  <c r="ON28" i="18" s="1"/>
  <c r="OQ28" i="18" s="1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H28" i="18"/>
  <c r="NI28" i="18" s="1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P28" i="18"/>
  <c r="LQ28" i="18" s="1"/>
  <c r="LO28" i="18"/>
  <c r="LN28" i="18"/>
  <c r="LM28" i="18"/>
  <c r="LL28" i="18"/>
  <c r="LH28" i="18"/>
  <c r="LG28" i="18"/>
  <c r="LE28" i="18"/>
  <c r="LD28" i="18"/>
  <c r="LC28" i="18"/>
  <c r="KY28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V27" i="18"/>
  <c r="PW27" i="18" s="1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O27" i="18"/>
  <c r="OM27" i="18"/>
  <c r="ON27" i="18" s="1"/>
  <c r="OI27" i="18"/>
  <c r="OD27" i="18"/>
  <c r="OE27" i="18" s="1"/>
  <c r="OC27" i="18"/>
  <c r="OB27" i="18"/>
  <c r="OA27" i="18"/>
  <c r="NZ27" i="18"/>
  <c r="NV27" i="18"/>
  <c r="NU27" i="18"/>
  <c r="NS27" i="18"/>
  <c r="NR27" i="18"/>
  <c r="NQ27" i="18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L27" i="18"/>
  <c r="MM27" i="18" s="1"/>
  <c r="MK27" i="18"/>
  <c r="MJ27" i="18"/>
  <c r="MI27" i="18"/>
  <c r="MH27" i="18"/>
  <c r="MD27" i="18"/>
  <c r="MC27" i="18"/>
  <c r="MA27" i="18"/>
  <c r="LZ27" i="18"/>
  <c r="LY27" i="18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QR26" i="18"/>
  <c r="QS26" i="18" s="1"/>
  <c r="QQ26" i="18"/>
  <c r="QP26" i="18"/>
  <c r="QO26" i="18"/>
  <c r="QN26" i="18"/>
  <c r="QJ26" i="18"/>
  <c r="QG26" i="18"/>
  <c r="QF26" i="18"/>
  <c r="QE26" i="18"/>
  <c r="QA26" i="18"/>
  <c r="PW26" i="18"/>
  <c r="PV26" i="18"/>
  <c r="PU26" i="18"/>
  <c r="PT26" i="18"/>
  <c r="PS26" i="18"/>
  <c r="PR26" i="18"/>
  <c r="PN26" i="18"/>
  <c r="PK26" i="18"/>
  <c r="PI26" i="18"/>
  <c r="PJ26" i="18" s="1"/>
  <c r="PE26" i="18"/>
  <c r="OZ26" i="18"/>
  <c r="PA26" i="18" s="1"/>
  <c r="OY26" i="18"/>
  <c r="OX26" i="18"/>
  <c r="OW26" i="18"/>
  <c r="OV26" i="18"/>
  <c r="OR26" i="18"/>
  <c r="OO26" i="18"/>
  <c r="OM26" i="18"/>
  <c r="ON26" i="18" s="1"/>
  <c r="OQ26" i="18" s="1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H26" i="18"/>
  <c r="NI26" i="18" s="1"/>
  <c r="NG26" i="18"/>
  <c r="NF26" i="18"/>
  <c r="NE26" i="18"/>
  <c r="ND26" i="18"/>
  <c r="MZ26" i="18"/>
  <c r="MW26" i="18"/>
  <c r="MU26" i="18"/>
  <c r="MV26" i="18" s="1"/>
  <c r="MQ26" i="18"/>
  <c r="MM26" i="18"/>
  <c r="ML26" i="18"/>
  <c r="MK26" i="18"/>
  <c r="MJ26" i="18"/>
  <c r="MI26" i="18"/>
  <c r="MH26" i="18"/>
  <c r="MD26" i="18"/>
  <c r="MA26" i="18"/>
  <c r="LY26" i="18"/>
  <c r="LZ26" i="18" s="1"/>
  <c r="MC26" i="18" s="1"/>
  <c r="LU26" i="18"/>
  <c r="LP26" i="18"/>
  <c r="LQ26" i="18" s="1"/>
  <c r="LO26" i="18"/>
  <c r="LN26" i="18"/>
  <c r="LM26" i="18"/>
  <c r="LL26" i="18"/>
  <c r="LH26" i="18"/>
  <c r="LG26" i="18"/>
  <c r="LE26" i="18"/>
  <c r="LD26" i="18"/>
  <c r="LC26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V25" i="18"/>
  <c r="PW25" i="18" s="1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D25" i="18"/>
  <c r="OE25" i="18" s="1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L25" i="18"/>
  <c r="MM25" i="18" s="1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QR24" i="18"/>
  <c r="QS24" i="18" s="1"/>
  <c r="QQ24" i="18"/>
  <c r="QP24" i="18"/>
  <c r="QO24" i="18"/>
  <c r="QN24" i="18"/>
  <c r="QJ24" i="18"/>
  <c r="QI24" i="18"/>
  <c r="QG24" i="18"/>
  <c r="QF24" i="18"/>
  <c r="QE24" i="18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OZ24" i="18"/>
  <c r="PA24" i="18" s="1"/>
  <c r="OY24" i="18"/>
  <c r="OX24" i="18"/>
  <c r="OW24" i="18"/>
  <c r="OV24" i="18"/>
  <c r="OR24" i="18"/>
  <c r="OO24" i="18"/>
  <c r="OM24" i="18"/>
  <c r="ON24" i="18" s="1"/>
  <c r="OQ24" i="18" s="1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H24" i="18"/>
  <c r="NI24" i="18" s="1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QS23" i="18"/>
  <c r="QR23" i="18"/>
  <c r="QQ23" i="18"/>
  <c r="QP23" i="18"/>
  <c r="QO23" i="18"/>
  <c r="QN23" i="18"/>
  <c r="QJ23" i="18"/>
  <c r="QG23" i="18"/>
  <c r="QE23" i="18"/>
  <c r="QF23" i="18" s="1"/>
  <c r="QA23" i="18"/>
  <c r="PV23" i="18"/>
  <c r="PW23" i="18" s="1"/>
  <c r="PU23" i="18"/>
  <c r="PT23" i="18"/>
  <c r="PS23" i="18"/>
  <c r="PR23" i="18"/>
  <c r="PN23" i="18"/>
  <c r="PK23" i="18"/>
  <c r="PJ23" i="18"/>
  <c r="PI23" i="18"/>
  <c r="PE23" i="18"/>
  <c r="PA23" i="18"/>
  <c r="OZ23" i="18"/>
  <c r="OY23" i="18"/>
  <c r="OX23" i="18"/>
  <c r="OW23" i="18"/>
  <c r="OV23" i="18"/>
  <c r="OR23" i="18"/>
  <c r="OO23" i="18"/>
  <c r="OM23" i="18"/>
  <c r="ON23" i="18" s="1"/>
  <c r="OQ23" i="18" s="1"/>
  <c r="OI23" i="18"/>
  <c r="OD23" i="18"/>
  <c r="OE23" i="18" s="1"/>
  <c r="OC23" i="18"/>
  <c r="OB23" i="18"/>
  <c r="OA23" i="18"/>
  <c r="NZ23" i="18"/>
  <c r="NV23" i="18"/>
  <c r="NU23" i="18"/>
  <c r="NS23" i="18"/>
  <c r="NR23" i="18"/>
  <c r="NQ23" i="18"/>
  <c r="NI23" i="18"/>
  <c r="NH23" i="18"/>
  <c r="NG23" i="18"/>
  <c r="NF23" i="18"/>
  <c r="NE23" i="18"/>
  <c r="ND23" i="18"/>
  <c r="MZ23" i="18"/>
  <c r="MW23" i="18"/>
  <c r="MU23" i="18"/>
  <c r="MV23" i="18" s="1"/>
  <c r="MY23" i="18" s="1"/>
  <c r="MQ23" i="18"/>
  <c r="ML23" i="18"/>
  <c r="MM23" i="18" s="1"/>
  <c r="MK23" i="18"/>
  <c r="MJ23" i="18"/>
  <c r="MI23" i="18"/>
  <c r="MH23" i="18"/>
  <c r="MD23" i="18"/>
  <c r="MA23" i="18"/>
  <c r="LZ23" i="18"/>
  <c r="LY23" i="18"/>
  <c r="LU23" i="18"/>
  <c r="LQ23" i="18"/>
  <c r="LP23" i="18"/>
  <c r="LO23" i="18"/>
  <c r="LN23" i="18"/>
  <c r="LM23" i="18"/>
  <c r="LL23" i="18"/>
  <c r="LH23" i="18"/>
  <c r="LG23" i="18"/>
  <c r="LE23" i="18"/>
  <c r="LD23" i="18"/>
  <c r="LC23" i="18"/>
  <c r="QR22" i="18"/>
  <c r="QS22" i="18" s="1"/>
  <c r="QQ22" i="18"/>
  <c r="QP22" i="18"/>
  <c r="QO22" i="18"/>
  <c r="QN22" i="18"/>
  <c r="QJ22" i="18"/>
  <c r="QI22" i="18"/>
  <c r="QG22" i="18"/>
  <c r="QF22" i="18"/>
  <c r="QE22" i="18"/>
  <c r="QA22" i="18"/>
  <c r="PW22" i="18"/>
  <c r="PV22" i="18"/>
  <c r="PU22" i="18"/>
  <c r="PT22" i="18"/>
  <c r="PS22" i="18"/>
  <c r="PR22" i="18"/>
  <c r="PN22" i="18"/>
  <c r="PM22" i="18"/>
  <c r="PK22" i="18"/>
  <c r="PJ22" i="18"/>
  <c r="PI22" i="18"/>
  <c r="PE22" i="18"/>
  <c r="OZ22" i="18"/>
  <c r="PA22" i="18" s="1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H22" i="18"/>
  <c r="NI22" i="18" s="1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V21" i="18"/>
  <c r="PW21" i="18" s="1"/>
  <c r="PU21" i="18"/>
  <c r="PT21" i="18"/>
  <c r="PS21" i="18"/>
  <c r="PR21" i="18"/>
  <c r="PN21" i="18"/>
  <c r="PM21" i="18"/>
  <c r="PK21" i="18"/>
  <c r="PJ21" i="18"/>
  <c r="PI21" i="18"/>
  <c r="PE21" i="18"/>
  <c r="PA21" i="18"/>
  <c r="OZ21" i="18"/>
  <c r="OY21" i="18"/>
  <c r="OX21" i="18"/>
  <c r="OW21" i="18"/>
  <c r="OV21" i="18"/>
  <c r="OR21" i="18"/>
  <c r="OO21" i="18"/>
  <c r="OM21" i="18"/>
  <c r="ON21" i="18" s="1"/>
  <c r="OQ21" i="18" s="1"/>
  <c r="OI21" i="18"/>
  <c r="OD21" i="18"/>
  <c r="OE21" i="18" s="1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L21" i="18"/>
  <c r="MM21" i="18" s="1"/>
  <c r="MK21" i="18"/>
  <c r="MJ21" i="18"/>
  <c r="MI21" i="18"/>
  <c r="MH21" i="18"/>
  <c r="MD21" i="18"/>
  <c r="MC21" i="18"/>
  <c r="MA21" i="18"/>
  <c r="LZ21" i="18"/>
  <c r="LY21" i="18"/>
  <c r="LU21" i="18"/>
  <c r="LQ21" i="18"/>
  <c r="LP21" i="18"/>
  <c r="LO21" i="18"/>
  <c r="LN21" i="18"/>
  <c r="LM21" i="18"/>
  <c r="LL21" i="18"/>
  <c r="LH21" i="18"/>
  <c r="LG21" i="18"/>
  <c r="LE21" i="18"/>
  <c r="LD21" i="18"/>
  <c r="LC21" i="18"/>
  <c r="KY21" i="18"/>
  <c r="QR20" i="18"/>
  <c r="QP20" i="18"/>
  <c r="QO20" i="18"/>
  <c r="QN20" i="18"/>
  <c r="QJ20" i="18"/>
  <c r="QG20" i="18"/>
  <c r="QE20" i="18"/>
  <c r="QF20" i="18" s="1"/>
  <c r="QA20" i="18"/>
  <c r="PW20" i="18"/>
  <c r="PV20" i="18"/>
  <c r="PU20" i="18"/>
  <c r="PT20" i="18"/>
  <c r="PS20" i="18"/>
  <c r="PR20" i="18"/>
  <c r="PN20" i="18"/>
  <c r="PK20" i="18"/>
  <c r="PJ20" i="18"/>
  <c r="PI20" i="18"/>
  <c r="PE20" i="18"/>
  <c r="OZ20" i="18"/>
  <c r="PA20" i="18" s="1"/>
  <c r="OY20" i="18"/>
  <c r="OX20" i="18"/>
  <c r="OW20" i="18"/>
  <c r="OV20" i="18"/>
  <c r="OR20" i="18"/>
  <c r="OO20" i="18"/>
  <c r="OM20" i="18"/>
  <c r="ON20" i="18" s="1"/>
  <c r="OI20" i="18"/>
  <c r="OE20" i="18"/>
  <c r="OD20" i="18"/>
  <c r="OC20" i="18"/>
  <c r="OB20" i="18"/>
  <c r="OA20" i="18"/>
  <c r="NZ20" i="18"/>
  <c r="NV20" i="18"/>
  <c r="NS20" i="18"/>
  <c r="NR20" i="18"/>
  <c r="NQ20" i="18"/>
  <c r="NM20" i="18"/>
  <c r="NH20" i="18"/>
  <c r="NI20" i="18" s="1"/>
  <c r="NG20" i="18"/>
  <c r="NF20" i="18"/>
  <c r="NE20" i="18"/>
  <c r="ND20" i="18"/>
  <c r="MZ20" i="18"/>
  <c r="MW20" i="18"/>
  <c r="MU20" i="18"/>
  <c r="MV20" i="18" s="1"/>
  <c r="MQ20" i="18"/>
  <c r="MM20" i="18"/>
  <c r="ML20" i="18"/>
  <c r="MK20" i="18"/>
  <c r="MJ20" i="18"/>
  <c r="MI20" i="18"/>
  <c r="MH20" i="18"/>
  <c r="MD20" i="18"/>
  <c r="MA20" i="18"/>
  <c r="LY20" i="18"/>
  <c r="LZ20" i="18" s="1"/>
  <c r="MC20" i="18" s="1"/>
  <c r="LU20" i="18"/>
  <c r="LP20" i="18"/>
  <c r="LQ20" i="18" s="1"/>
  <c r="LO20" i="18"/>
  <c r="LN20" i="18"/>
  <c r="LM20" i="18"/>
  <c r="LL20" i="18"/>
  <c r="LH20" i="18"/>
  <c r="LG20" i="18"/>
  <c r="LE20" i="18"/>
  <c r="LD20" i="18"/>
  <c r="LC20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V19" i="18"/>
  <c r="PW19" i="18" s="1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X19" i="18"/>
  <c r="OW19" i="18"/>
  <c r="OV19" i="18"/>
  <c r="OR19" i="18"/>
  <c r="OQ19" i="18"/>
  <c r="OO19" i="18"/>
  <c r="ON19" i="18"/>
  <c r="OM19" i="18"/>
  <c r="OI19" i="18"/>
  <c r="OD19" i="18"/>
  <c r="OE19" i="18" s="1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L19" i="18"/>
  <c r="MM19" i="18" s="1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QR18" i="18"/>
  <c r="QS18" i="18" s="1"/>
  <c r="QQ18" i="18"/>
  <c r="QP18" i="18"/>
  <c r="QO18" i="18"/>
  <c r="QN18" i="18"/>
  <c r="QJ18" i="18"/>
  <c r="QI18" i="18"/>
  <c r="QG18" i="18"/>
  <c r="QF18" i="18"/>
  <c r="QE18" i="18"/>
  <c r="QA18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H18" i="18"/>
  <c r="NI18" i="18" s="1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P18" i="18"/>
  <c r="LQ18" i="18" s="1"/>
  <c r="LO18" i="18"/>
  <c r="LN18" i="18"/>
  <c r="LM18" i="18"/>
  <c r="LL18" i="18"/>
  <c r="LH18" i="18"/>
  <c r="LG18" i="18"/>
  <c r="LE18" i="18"/>
  <c r="LD18" i="18"/>
  <c r="LC18" i="18"/>
  <c r="KY18" i="18"/>
  <c r="QS17" i="18"/>
  <c r="QR17" i="18"/>
  <c r="QQ17" i="18"/>
  <c r="QP17" i="18"/>
  <c r="QO17" i="18"/>
  <c r="QN17" i="18"/>
  <c r="QJ17" i="18"/>
  <c r="QG17" i="18"/>
  <c r="QE17" i="18"/>
  <c r="QF17" i="18" s="1"/>
  <c r="QA17" i="18"/>
  <c r="PV17" i="18"/>
  <c r="PW17" i="18" s="1"/>
  <c r="PU17" i="18"/>
  <c r="PT17" i="18"/>
  <c r="PS17" i="18"/>
  <c r="PR17" i="18"/>
  <c r="PN17" i="18"/>
  <c r="PK17" i="18"/>
  <c r="PI17" i="18"/>
  <c r="PJ17" i="18" s="1"/>
  <c r="PE17" i="18"/>
  <c r="OZ17" i="18"/>
  <c r="PA17" i="18" s="1"/>
  <c r="OX17" i="18"/>
  <c r="OW17" i="18"/>
  <c r="OY17" i="18" s="1"/>
  <c r="OV17" i="18"/>
  <c r="OR17" i="18"/>
  <c r="OQ17" i="18"/>
  <c r="OO17" i="18"/>
  <c r="ON17" i="18"/>
  <c r="OM17" i="18"/>
  <c r="OD17" i="18"/>
  <c r="OE17" i="18" s="1"/>
  <c r="OC17" i="18"/>
  <c r="OB17" i="18"/>
  <c r="OA17" i="18"/>
  <c r="NZ17" i="18"/>
  <c r="NV17" i="18"/>
  <c r="NU17" i="18"/>
  <c r="NS17" i="18"/>
  <c r="NR17" i="18"/>
  <c r="NQ17" i="18"/>
  <c r="NH17" i="18"/>
  <c r="NF17" i="18"/>
  <c r="NE17" i="18"/>
  <c r="NG17" i="18" s="1"/>
  <c r="ND17" i="18"/>
  <c r="MZ17" i="18"/>
  <c r="MY17" i="18"/>
  <c r="MW17" i="18"/>
  <c r="MV17" i="18"/>
  <c r="MU17" i="18"/>
  <c r="ML17" i="18"/>
  <c r="MJ17" i="18"/>
  <c r="MI17" i="18"/>
  <c r="MK17" i="18" s="1"/>
  <c r="MH17" i="18"/>
  <c r="MD17" i="18"/>
  <c r="MC17" i="18"/>
  <c r="MA17" i="18"/>
  <c r="LZ17" i="18"/>
  <c r="LY17" i="18"/>
  <c r="LQ17" i="18"/>
  <c r="LP17" i="18"/>
  <c r="LO17" i="18"/>
  <c r="LN17" i="18"/>
  <c r="LM17" i="18"/>
  <c r="LL17" i="18"/>
  <c r="LH17" i="18"/>
  <c r="LG17" i="18"/>
  <c r="LE17" i="18"/>
  <c r="LD17" i="18"/>
  <c r="LC17" i="18"/>
  <c r="QR16" i="18"/>
  <c r="QS16" i="18" s="1"/>
  <c r="QQ16" i="18"/>
  <c r="QP16" i="18"/>
  <c r="QO16" i="18"/>
  <c r="QN16" i="18"/>
  <c r="QJ16" i="18"/>
  <c r="QI16" i="18"/>
  <c r="QG16" i="18"/>
  <c r="QF16" i="18"/>
  <c r="QE16" i="18"/>
  <c r="QA16" i="18"/>
  <c r="PW16" i="18"/>
  <c r="PV16" i="18"/>
  <c r="PU16" i="18"/>
  <c r="PT16" i="18"/>
  <c r="PS16" i="18"/>
  <c r="PR16" i="18"/>
  <c r="PN16" i="18"/>
  <c r="PM16" i="18"/>
  <c r="PK16" i="18"/>
  <c r="PJ16" i="18"/>
  <c r="PI16" i="18"/>
  <c r="PE16" i="18"/>
  <c r="OZ16" i="18"/>
  <c r="PA16" i="18" s="1"/>
  <c r="OY16" i="18"/>
  <c r="OX16" i="18"/>
  <c r="OW16" i="18"/>
  <c r="OV16" i="18"/>
  <c r="OR16" i="18"/>
  <c r="OO16" i="18"/>
  <c r="OM16" i="18"/>
  <c r="ON16" i="18" s="1"/>
  <c r="OQ16" i="18" s="1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H16" i="18"/>
  <c r="NI16" i="18" s="1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P16" i="18"/>
  <c r="LQ16" i="18" s="1"/>
  <c r="LO16" i="18"/>
  <c r="LN16" i="18"/>
  <c r="LM16" i="18"/>
  <c r="LL16" i="18"/>
  <c r="LH16" i="18"/>
  <c r="LG16" i="18"/>
  <c r="LE16" i="18"/>
  <c r="LD16" i="18"/>
  <c r="LC16" i="18"/>
  <c r="KY16" i="18"/>
  <c r="QS15" i="18"/>
  <c r="QR15" i="18"/>
  <c r="QQ15" i="18"/>
  <c r="QP15" i="18"/>
  <c r="QO15" i="18"/>
  <c r="QN15" i="18"/>
  <c r="QJ15" i="18"/>
  <c r="QI15" i="18"/>
  <c r="QG15" i="18"/>
  <c r="QF15" i="18"/>
  <c r="QE15" i="18"/>
  <c r="QA15" i="18"/>
  <c r="PV15" i="18"/>
  <c r="PW15" i="18" s="1"/>
  <c r="PU15" i="18"/>
  <c r="PT15" i="18"/>
  <c r="PS15" i="18"/>
  <c r="PR15" i="18"/>
  <c r="PN15" i="18"/>
  <c r="PM15" i="18"/>
  <c r="PK15" i="18"/>
  <c r="PJ15" i="18"/>
  <c r="PI15" i="18"/>
  <c r="PE15" i="18"/>
  <c r="PA15" i="18"/>
  <c r="OZ15" i="18"/>
  <c r="OY15" i="18"/>
  <c r="OX15" i="18"/>
  <c r="OW15" i="18"/>
  <c r="OV15" i="18"/>
  <c r="OR15" i="18"/>
  <c r="OO15" i="18"/>
  <c r="ON15" i="18"/>
  <c r="OM15" i="18"/>
  <c r="OI15" i="18"/>
  <c r="OD15" i="18"/>
  <c r="OE15" i="18" s="1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L15" i="18"/>
  <c r="MM15" i="18" s="1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QR14" i="18"/>
  <c r="QP14" i="18"/>
  <c r="QO14" i="18"/>
  <c r="QQ14" i="18" s="1"/>
  <c r="QN14" i="18"/>
  <c r="QJ14" i="18"/>
  <c r="QI14" i="18"/>
  <c r="QG14" i="18"/>
  <c r="QF14" i="18"/>
  <c r="QE14" i="18"/>
  <c r="PV14" i="18"/>
  <c r="PT14" i="18"/>
  <c r="PS14" i="18"/>
  <c r="PU14" i="18" s="1"/>
  <c r="PR14" i="18"/>
  <c r="PN14" i="18"/>
  <c r="PM14" i="18"/>
  <c r="PK14" i="18"/>
  <c r="PJ14" i="18"/>
  <c r="PI14" i="18"/>
  <c r="OZ14" i="18"/>
  <c r="OX14" i="18"/>
  <c r="OW14" i="18"/>
  <c r="OY14" i="18" s="1"/>
  <c r="OV14" i="18"/>
  <c r="OR14" i="18"/>
  <c r="OO14" i="18"/>
  <c r="OM14" i="18"/>
  <c r="ON14" i="18" s="1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M14" i="18"/>
  <c r="NH14" i="18"/>
  <c r="NI14" i="18" s="1"/>
  <c r="NG14" i="18"/>
  <c r="NF14" i="18"/>
  <c r="NE14" i="18"/>
  <c r="ND14" i="18"/>
  <c r="MZ14" i="18"/>
  <c r="MW14" i="18"/>
  <c r="MU14" i="18"/>
  <c r="MV14" i="18" s="1"/>
  <c r="MQ14" i="18"/>
  <c r="MM14" i="18"/>
  <c r="ML14" i="18"/>
  <c r="MK14" i="18"/>
  <c r="MJ14" i="18"/>
  <c r="MI14" i="18"/>
  <c r="MH14" i="18"/>
  <c r="MD14" i="18"/>
  <c r="MA14" i="18"/>
  <c r="LY14" i="18"/>
  <c r="LZ14" i="18" s="1"/>
  <c r="LU14" i="18"/>
  <c r="LP14" i="18"/>
  <c r="LQ14" i="18" s="1"/>
  <c r="LO14" i="18"/>
  <c r="LN14" i="18"/>
  <c r="LM14" i="18"/>
  <c r="LL14" i="18"/>
  <c r="LH14" i="18"/>
  <c r="LG14" i="18"/>
  <c r="LE14" i="18"/>
  <c r="LD14" i="18"/>
  <c r="LC14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V13" i="18"/>
  <c r="PW13" i="18" s="1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O13" i="18"/>
  <c r="OM13" i="18"/>
  <c r="ON13" i="18" s="1"/>
  <c r="OQ13" i="18" s="1"/>
  <c r="OI13" i="18"/>
  <c r="OD13" i="18"/>
  <c r="OE13" i="18" s="1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L13" i="18"/>
  <c r="MM13" i="18" s="1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QR12" i="18"/>
  <c r="QS12" i="18" s="1"/>
  <c r="QQ12" i="18"/>
  <c r="QP12" i="18"/>
  <c r="QO12" i="18"/>
  <c r="QN12" i="18"/>
  <c r="QJ12" i="18"/>
  <c r="QI12" i="18"/>
  <c r="QG12" i="18"/>
  <c r="QF12" i="18"/>
  <c r="QE12" i="18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OZ12" i="18"/>
  <c r="OX12" i="18"/>
  <c r="OW12" i="18"/>
  <c r="OY12" i="18" s="1"/>
  <c r="OV12" i="18"/>
  <c r="OR12" i="18"/>
  <c r="OO12" i="18"/>
  <c r="OM12" i="18"/>
  <c r="ON12" i="18" s="1"/>
  <c r="OQ12" i="18" s="1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NH12" i="18"/>
  <c r="NI12" i="18" s="1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P12" i="18"/>
  <c r="LQ12" i="18" s="1"/>
  <c r="LO12" i="18"/>
  <c r="LN12" i="18"/>
  <c r="LM12" i="18"/>
  <c r="LL12" i="18"/>
  <c r="LH12" i="18"/>
  <c r="LG12" i="18"/>
  <c r="LE12" i="18"/>
  <c r="LD12" i="18"/>
  <c r="LC12" i="18"/>
  <c r="KY12" i="18"/>
  <c r="QR11" i="18"/>
  <c r="QP11" i="18"/>
  <c r="QO11" i="18"/>
  <c r="QQ11" i="18" s="1"/>
  <c r="QN11" i="18"/>
  <c r="QJ11" i="18"/>
  <c r="QG11" i="18"/>
  <c r="QE11" i="18"/>
  <c r="QF11" i="18" s="1"/>
  <c r="QA11" i="18"/>
  <c r="PV11" i="18"/>
  <c r="PW11" i="18" s="1"/>
  <c r="PU11" i="18"/>
  <c r="PT11" i="18"/>
  <c r="PS11" i="18"/>
  <c r="PR11" i="18"/>
  <c r="PN11" i="18"/>
  <c r="PK11" i="18"/>
  <c r="PJ11" i="18"/>
  <c r="PI11" i="18"/>
  <c r="PE11" i="18"/>
  <c r="OZ11" i="18"/>
  <c r="OX11" i="18"/>
  <c r="OW11" i="18"/>
  <c r="OY11" i="18" s="1"/>
  <c r="OV11" i="18"/>
  <c r="OR11" i="18"/>
  <c r="OO11" i="18"/>
  <c r="OM11" i="18"/>
  <c r="ON11" i="18" s="1"/>
  <c r="OI11" i="18"/>
  <c r="OE11" i="18"/>
  <c r="OD11" i="18"/>
  <c r="OC11" i="18"/>
  <c r="OB11" i="18"/>
  <c r="OA11" i="18"/>
  <c r="NZ11" i="18"/>
  <c r="NV11" i="18"/>
  <c r="NS11" i="18"/>
  <c r="NQ11" i="18"/>
  <c r="NR11" i="18" s="1"/>
  <c r="NM11" i="18"/>
  <c r="NI11" i="18"/>
  <c r="NH11" i="18"/>
  <c r="NG11" i="18"/>
  <c r="NF11" i="18"/>
  <c r="NE11" i="18"/>
  <c r="ND11" i="18"/>
  <c r="MZ11" i="18"/>
  <c r="MW11" i="18"/>
  <c r="MU11" i="18"/>
  <c r="MV11" i="18" s="1"/>
  <c r="MQ11" i="18"/>
  <c r="MM11" i="18"/>
  <c r="ML11" i="18"/>
  <c r="MK11" i="18"/>
  <c r="MJ11" i="18"/>
  <c r="MI11" i="18"/>
  <c r="MH11" i="18"/>
  <c r="MD11" i="18"/>
  <c r="MA11" i="18"/>
  <c r="LY11" i="18"/>
  <c r="LZ11" i="18" s="1"/>
  <c r="LU11" i="18"/>
  <c r="LQ11" i="18"/>
  <c r="LP11" i="18"/>
  <c r="LO11" i="18"/>
  <c r="LN11" i="18"/>
  <c r="LM11" i="18"/>
  <c r="LL11" i="18"/>
  <c r="LH11" i="18"/>
  <c r="LG11" i="18"/>
  <c r="LE11" i="18"/>
  <c r="LD11" i="18"/>
  <c r="LC11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W10" i="18"/>
  <c r="PV10" i="18"/>
  <c r="PU10" i="18"/>
  <c r="PT10" i="18"/>
  <c r="PS10" i="18"/>
  <c r="PR10" i="18"/>
  <c r="PN10" i="18"/>
  <c r="PM10" i="18"/>
  <c r="PK10" i="18"/>
  <c r="PJ10" i="18"/>
  <c r="PI10" i="18"/>
  <c r="PE10" i="18"/>
  <c r="PA10" i="18"/>
  <c r="OZ10" i="18"/>
  <c r="OY10" i="18"/>
  <c r="OX10" i="18"/>
  <c r="OW10" i="18"/>
  <c r="OV10" i="18"/>
  <c r="OR10" i="18"/>
  <c r="OO10" i="18"/>
  <c r="OM10" i="18"/>
  <c r="ON10" i="18" s="1"/>
  <c r="OQ10" i="18" s="1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M9" i="18"/>
  <c r="PK9" i="18"/>
  <c r="PJ9" i="18"/>
  <c r="PI9" i="18"/>
  <c r="PE9" i="18"/>
  <c r="PA9" i="18"/>
  <c r="OZ9" i="18"/>
  <c r="OY9" i="18"/>
  <c r="OX9" i="18"/>
  <c r="OW9" i="18"/>
  <c r="OV9" i="18"/>
  <c r="OR9" i="18"/>
  <c r="OO9" i="18"/>
  <c r="OM9" i="18"/>
  <c r="ON9" i="18" s="1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QR8" i="18"/>
  <c r="QP8" i="18"/>
  <c r="QO8" i="18"/>
  <c r="QQ8" i="18" s="1"/>
  <c r="QS8" i="18" s="1"/>
  <c r="QN8" i="18"/>
  <c r="QJ8" i="18"/>
  <c r="QG8" i="18"/>
  <c r="QE8" i="18"/>
  <c r="QF8" i="18" s="1"/>
  <c r="QA8" i="18"/>
  <c r="PW8" i="18"/>
  <c r="PV8" i="18"/>
  <c r="PU8" i="18"/>
  <c r="PT8" i="18"/>
  <c r="PS8" i="18"/>
  <c r="PR8" i="18"/>
  <c r="PN8" i="18"/>
  <c r="PK8" i="18"/>
  <c r="PI8" i="18"/>
  <c r="PJ8" i="18" s="1"/>
  <c r="PE8" i="18"/>
  <c r="PA8" i="18"/>
  <c r="OZ8" i="18"/>
  <c r="OY8" i="18"/>
  <c r="OX8" i="18"/>
  <c r="OW8" i="18"/>
  <c r="OV8" i="18"/>
  <c r="OR8" i="18"/>
  <c r="OO8" i="18"/>
  <c r="ON8" i="18"/>
  <c r="OM8" i="18"/>
  <c r="OI8" i="18"/>
  <c r="OE8" i="18"/>
  <c r="OD8" i="18"/>
  <c r="OC8" i="18"/>
  <c r="OB8" i="18"/>
  <c r="OA8" i="18"/>
  <c r="NZ8" i="18"/>
  <c r="NV8" i="18"/>
  <c r="NS8" i="18"/>
  <c r="NR8" i="18"/>
  <c r="NQ8" i="18"/>
  <c r="NM8" i="18"/>
  <c r="NI8" i="18"/>
  <c r="NH8" i="18"/>
  <c r="NG8" i="18"/>
  <c r="NF8" i="18"/>
  <c r="NE8" i="18"/>
  <c r="ND8" i="18"/>
  <c r="MZ8" i="18"/>
  <c r="MW8" i="18"/>
  <c r="MU8" i="18"/>
  <c r="MV8" i="18" s="1"/>
  <c r="MQ8" i="18"/>
  <c r="ML8" i="18"/>
  <c r="MJ8" i="18"/>
  <c r="MI8" i="18"/>
  <c r="MH8" i="18"/>
  <c r="MD8" i="18"/>
  <c r="MA8" i="18"/>
  <c r="LY8" i="18"/>
  <c r="LZ8" i="18" s="1"/>
  <c r="MC8" i="18" s="1"/>
  <c r="LU8" i="18"/>
  <c r="LQ8" i="18"/>
  <c r="LP8" i="18"/>
  <c r="LO8" i="18"/>
  <c r="LN8" i="18"/>
  <c r="LM8" i="18"/>
  <c r="LL8" i="18"/>
  <c r="LH8" i="18"/>
  <c r="LG8" i="18"/>
  <c r="LE8" i="18"/>
  <c r="LD8" i="18"/>
  <c r="LC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H109" i="18" s="1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Q64" i="18"/>
  <c r="IO64" i="18"/>
  <c r="IP64" i="18" s="1"/>
  <c r="IS64" i="18" s="1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Q63" i="18"/>
  <c r="IO63" i="18"/>
  <c r="IP63" i="18" s="1"/>
  <c r="IK63" i="18"/>
  <c r="KT62" i="18"/>
  <c r="KU62" i="18" s="1"/>
  <c r="KS62" i="18"/>
  <c r="KR62" i="18"/>
  <c r="KQ62" i="18"/>
  <c r="KP62" i="18"/>
  <c r="KL62" i="18"/>
  <c r="KI62" i="18"/>
  <c r="KG62" i="18"/>
  <c r="KH62" i="18" s="1"/>
  <c r="KK62" i="18" s="1"/>
  <c r="KC62" i="18"/>
  <c r="JX62" i="18"/>
  <c r="JY62" i="18" s="1"/>
  <c r="JW62" i="18"/>
  <c r="JV62" i="18"/>
  <c r="JU62" i="18"/>
  <c r="JT62" i="18"/>
  <c r="JP62" i="18"/>
  <c r="JM62" i="18"/>
  <c r="JK62" i="18"/>
  <c r="JL62" i="18" s="1"/>
  <c r="JG62" i="18"/>
  <c r="JB62" i="18"/>
  <c r="IZ62" i="18"/>
  <c r="IY62" i="18"/>
  <c r="JA62" i="18" s="1"/>
  <c r="IX62" i="18"/>
  <c r="IT62" i="18"/>
  <c r="IQ62" i="18"/>
  <c r="IO62" i="18"/>
  <c r="IP62" i="18" s="1"/>
  <c r="IS62" i="18" s="1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M61" i="18"/>
  <c r="JL61" i="18"/>
  <c r="JO61" i="18" s="1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M60" i="18"/>
  <c r="JK60" i="18"/>
  <c r="JL60" i="18" s="1"/>
  <c r="JO60" i="18" s="1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I59" i="18"/>
  <c r="KG59" i="18"/>
  <c r="KH59" i="18" s="1"/>
  <c r="KC59" i="18"/>
  <c r="JX59" i="18"/>
  <c r="JY59" i="18" s="1"/>
  <c r="JW59" i="18"/>
  <c r="JV59" i="18"/>
  <c r="JU59" i="18"/>
  <c r="JT59" i="18"/>
  <c r="JP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Q59" i="18"/>
  <c r="IO59" i="18"/>
  <c r="IP59" i="18" s="1"/>
  <c r="IK59" i="18"/>
  <c r="KT58" i="18"/>
  <c r="KU58" i="18" s="1"/>
  <c r="KS58" i="18"/>
  <c r="KR58" i="18"/>
  <c r="KQ58" i="18"/>
  <c r="KP58" i="18"/>
  <c r="KL58" i="18"/>
  <c r="KI58" i="18"/>
  <c r="KG58" i="18"/>
  <c r="KH58" i="18" s="1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I57" i="18"/>
  <c r="KG57" i="18"/>
  <c r="KH57" i="18" s="1"/>
  <c r="KK57" i="18" s="1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I56" i="18"/>
  <c r="KG56" i="18"/>
  <c r="KH56" i="18" s="1"/>
  <c r="KC56" i="18"/>
  <c r="JX56" i="18"/>
  <c r="JY56" i="18" s="1"/>
  <c r="JW56" i="18"/>
  <c r="JV56" i="18"/>
  <c r="JU56" i="18"/>
  <c r="JT56" i="18"/>
  <c r="JP56" i="18"/>
  <c r="JM56" i="18"/>
  <c r="JL56" i="18"/>
  <c r="JK56" i="18"/>
  <c r="JB56" i="18"/>
  <c r="JC56" i="18" s="1"/>
  <c r="JA56" i="18"/>
  <c r="IZ56" i="18"/>
  <c r="IY56" i="18"/>
  <c r="IX56" i="18"/>
  <c r="IT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M55" i="18"/>
  <c r="JK55" i="18"/>
  <c r="JL55" i="18" s="1"/>
  <c r="JO55" i="18" s="1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M54" i="18"/>
  <c r="JK54" i="18"/>
  <c r="JL54" i="18" s="1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JX53" i="18"/>
  <c r="JY53" i="18" s="1"/>
  <c r="JW53" i="18"/>
  <c r="JV53" i="18"/>
  <c r="JU53" i="18"/>
  <c r="JT53" i="18"/>
  <c r="JP53" i="18"/>
  <c r="JM53" i="18"/>
  <c r="JK53" i="18"/>
  <c r="JL53" i="18" s="1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Q51" i="18"/>
  <c r="IO51" i="18"/>
  <c r="IP51" i="18" s="1"/>
  <c r="IS51" i="18" s="1"/>
  <c r="IK51" i="18"/>
  <c r="KT50" i="18"/>
  <c r="KU50" i="18" s="1"/>
  <c r="KS50" i="18"/>
  <c r="KR50" i="18"/>
  <c r="KQ50" i="18"/>
  <c r="KP50" i="18"/>
  <c r="KL50" i="18"/>
  <c r="KI50" i="18"/>
  <c r="KG50" i="18"/>
  <c r="KH50" i="18" s="1"/>
  <c r="KC50" i="18"/>
  <c r="JX50" i="18"/>
  <c r="JY50" i="18" s="1"/>
  <c r="JW50" i="18"/>
  <c r="JV50" i="18"/>
  <c r="JU50" i="18"/>
  <c r="JT50" i="18"/>
  <c r="JP50" i="18"/>
  <c r="JM50" i="18"/>
  <c r="JK50" i="18"/>
  <c r="JL50" i="18" s="1"/>
  <c r="JG50" i="18"/>
  <c r="JB50" i="18"/>
  <c r="JC50" i="18" s="1"/>
  <c r="JA50" i="18"/>
  <c r="IZ50" i="18"/>
  <c r="IY50" i="18"/>
  <c r="IX50" i="18"/>
  <c r="IT50" i="18"/>
  <c r="IQ50" i="18"/>
  <c r="IO50" i="18"/>
  <c r="IP50" i="18" s="1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I47" i="18"/>
  <c r="KG47" i="18"/>
  <c r="KH47" i="18" s="1"/>
  <c r="KC47" i="18"/>
  <c r="JX47" i="18"/>
  <c r="JY47" i="18" s="1"/>
  <c r="JW47" i="18"/>
  <c r="JV47" i="18"/>
  <c r="JU47" i="18"/>
  <c r="JT47" i="18"/>
  <c r="JP47" i="18"/>
  <c r="JM47" i="18"/>
  <c r="JK47" i="18"/>
  <c r="JL47" i="18" s="1"/>
  <c r="JG47" i="18"/>
  <c r="JB47" i="18"/>
  <c r="JC47" i="18" s="1"/>
  <c r="JA47" i="18"/>
  <c r="IZ47" i="18"/>
  <c r="IY47" i="18"/>
  <c r="IX47" i="18"/>
  <c r="IT47" i="18"/>
  <c r="IQ47" i="18"/>
  <c r="IO47" i="18"/>
  <c r="IP47" i="18" s="1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M45" i="18"/>
  <c r="JK45" i="18"/>
  <c r="JL45" i="18" s="1"/>
  <c r="JO45" i="18" s="1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I44" i="18"/>
  <c r="KG44" i="18"/>
  <c r="KH44" i="18" s="1"/>
  <c r="KC44" i="18"/>
  <c r="JX44" i="18"/>
  <c r="JY44" i="18" s="1"/>
  <c r="JW44" i="18"/>
  <c r="JV44" i="18"/>
  <c r="JU44" i="18"/>
  <c r="JT44" i="18"/>
  <c r="JP44" i="18"/>
  <c r="JM44" i="18"/>
  <c r="JK44" i="18"/>
  <c r="JL44" i="18" s="1"/>
  <c r="JG44" i="18"/>
  <c r="JB44" i="18"/>
  <c r="JC44" i="18" s="1"/>
  <c r="JA44" i="18"/>
  <c r="IZ44" i="18"/>
  <c r="IY44" i="18"/>
  <c r="IX44" i="18"/>
  <c r="IT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Q42" i="18"/>
  <c r="IP42" i="18"/>
  <c r="IS42" i="18" s="1"/>
  <c r="IO42" i="18"/>
  <c r="IK42" i="18"/>
  <c r="KT41" i="18"/>
  <c r="KU41" i="18" s="1"/>
  <c r="KS41" i="18"/>
  <c r="KR41" i="18"/>
  <c r="KQ41" i="18"/>
  <c r="KP41" i="18"/>
  <c r="KL41" i="18"/>
  <c r="KI41" i="18"/>
  <c r="KG41" i="18"/>
  <c r="KH41" i="18" s="1"/>
  <c r="KC41" i="18"/>
  <c r="JX41" i="18"/>
  <c r="JY41" i="18" s="1"/>
  <c r="JW41" i="18"/>
  <c r="JV41" i="18"/>
  <c r="JU41" i="18"/>
  <c r="JT41" i="18"/>
  <c r="JP41" i="18"/>
  <c r="JM41" i="18"/>
  <c r="JK41" i="18"/>
  <c r="JL41" i="18" s="1"/>
  <c r="JG41" i="18"/>
  <c r="JB41" i="18"/>
  <c r="JC41" i="18" s="1"/>
  <c r="JA41" i="18"/>
  <c r="IZ41" i="18"/>
  <c r="IY41" i="18"/>
  <c r="IX41" i="18"/>
  <c r="IT41" i="18"/>
  <c r="IQ41" i="18"/>
  <c r="IO41" i="18"/>
  <c r="IP41" i="18" s="1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I39" i="18"/>
  <c r="KH39" i="18"/>
  <c r="KK39" i="18" s="1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I38" i="18"/>
  <c r="KG38" i="18"/>
  <c r="KH38" i="18" s="1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T36" i="18"/>
  <c r="KU36" i="18" s="1"/>
  <c r="KS36" i="18"/>
  <c r="KR36" i="18"/>
  <c r="KQ36" i="18"/>
  <c r="KP36" i="18"/>
  <c r="KL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I35" i="18"/>
  <c r="KG35" i="18"/>
  <c r="KH35" i="18" s="1"/>
  <c r="KK35" i="18" s="1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B35" i="18"/>
  <c r="JC35" i="18" s="1"/>
  <c r="JA35" i="18"/>
  <c r="IZ35" i="18"/>
  <c r="IY35" i="18"/>
  <c r="IX35" i="18"/>
  <c r="IT35" i="18"/>
  <c r="IQ35" i="18"/>
  <c r="IO35" i="18"/>
  <c r="IP35" i="18" s="1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JX32" i="18"/>
  <c r="JY32" i="18" s="1"/>
  <c r="JW32" i="18"/>
  <c r="JV32" i="18"/>
  <c r="JU32" i="18"/>
  <c r="JT32" i="18"/>
  <c r="JP32" i="18"/>
  <c r="JM32" i="18"/>
  <c r="JK32" i="18"/>
  <c r="JL32" i="18" s="1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Q31" i="18"/>
  <c r="IO31" i="18"/>
  <c r="IP31" i="18" s="1"/>
  <c r="IS31" i="18" s="1"/>
  <c r="IK31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B30" i="18"/>
  <c r="JC30" i="18" s="1"/>
  <c r="JA30" i="18"/>
  <c r="IZ30" i="18"/>
  <c r="IY30" i="18"/>
  <c r="IX30" i="18"/>
  <c r="IT30" i="18"/>
  <c r="IQ30" i="18"/>
  <c r="IO30" i="18"/>
  <c r="IP30" i="18" s="1"/>
  <c r="IK30" i="18"/>
  <c r="KT29" i="18"/>
  <c r="KU29" i="18" s="1"/>
  <c r="KS29" i="18"/>
  <c r="KR29" i="18"/>
  <c r="KQ29" i="18"/>
  <c r="KP29" i="18"/>
  <c r="KL29" i="18"/>
  <c r="KK29" i="18"/>
  <c r="KI29" i="18"/>
  <c r="KH29" i="18"/>
  <c r="KG29" i="18"/>
  <c r="JX29" i="18"/>
  <c r="JY29" i="18" s="1"/>
  <c r="JW29" i="18"/>
  <c r="JV29" i="18"/>
  <c r="JU29" i="18"/>
  <c r="JT29" i="18"/>
  <c r="JP29" i="18"/>
  <c r="JM29" i="18"/>
  <c r="JK29" i="18"/>
  <c r="JL29" i="18" s="1"/>
  <c r="JG29" i="18"/>
  <c r="JB29" i="18"/>
  <c r="JC29" i="18" s="1"/>
  <c r="JA29" i="18"/>
  <c r="IZ29" i="18"/>
  <c r="IY29" i="18"/>
  <c r="IX29" i="18"/>
  <c r="IT29" i="18"/>
  <c r="IQ29" i="18"/>
  <c r="IO29" i="18"/>
  <c r="IP29" i="18" s="1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Q28" i="18"/>
  <c r="IO28" i="18"/>
  <c r="IP28" i="18" s="1"/>
  <c r="IS28" i="18" s="1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M27" i="18"/>
  <c r="JK27" i="18"/>
  <c r="JL27" i="18" s="1"/>
  <c r="JO27" i="18" s="1"/>
  <c r="JG27" i="18"/>
  <c r="JB27" i="18"/>
  <c r="JC27" i="18" s="1"/>
  <c r="JA27" i="18"/>
  <c r="IZ27" i="18"/>
  <c r="IY27" i="18"/>
  <c r="IX27" i="18"/>
  <c r="IT27" i="18"/>
  <c r="IQ27" i="18"/>
  <c r="IO27" i="18"/>
  <c r="IP27" i="18" s="1"/>
  <c r="IK27" i="18"/>
  <c r="KT26" i="18"/>
  <c r="KU26" i="18" s="1"/>
  <c r="KS26" i="18"/>
  <c r="KR26" i="18"/>
  <c r="KQ26" i="18"/>
  <c r="KP26" i="18"/>
  <c r="KL26" i="18"/>
  <c r="KI26" i="18"/>
  <c r="KG26" i="18"/>
  <c r="KH26" i="18" s="1"/>
  <c r="KC26" i="18"/>
  <c r="JX26" i="18"/>
  <c r="JY26" i="18" s="1"/>
  <c r="JW26" i="18"/>
  <c r="JV26" i="18"/>
  <c r="JU26" i="18"/>
  <c r="JT26" i="18"/>
  <c r="JP26" i="18"/>
  <c r="JM26" i="18"/>
  <c r="JK26" i="18"/>
  <c r="JL26" i="18" s="1"/>
  <c r="JG26" i="18"/>
  <c r="JB26" i="18"/>
  <c r="JC26" i="18" s="1"/>
  <c r="JA26" i="18"/>
  <c r="IZ26" i="18"/>
  <c r="IY26" i="18"/>
  <c r="IX26" i="18"/>
  <c r="IT26" i="18"/>
  <c r="IQ26" i="18"/>
  <c r="IO26" i="18"/>
  <c r="IP26" i="18" s="1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Q25" i="18"/>
  <c r="IO25" i="18"/>
  <c r="IP25" i="18" s="1"/>
  <c r="IS25" i="18" s="1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Q24" i="18"/>
  <c r="IO24" i="18"/>
  <c r="IP24" i="18" s="1"/>
  <c r="IS24" i="18" s="1"/>
  <c r="IK24" i="18"/>
  <c r="KT23" i="18"/>
  <c r="KU23" i="18" s="1"/>
  <c r="KS23" i="18"/>
  <c r="KR23" i="18"/>
  <c r="KQ23" i="18"/>
  <c r="KP23" i="18"/>
  <c r="KL23" i="18"/>
  <c r="KI23" i="18"/>
  <c r="KG23" i="18"/>
  <c r="KH23" i="18" s="1"/>
  <c r="KC23" i="18"/>
  <c r="JX23" i="18"/>
  <c r="JY23" i="18" s="1"/>
  <c r="JW23" i="18"/>
  <c r="JV23" i="18"/>
  <c r="JU23" i="18"/>
  <c r="JT23" i="18"/>
  <c r="JP23" i="18"/>
  <c r="JM23" i="18"/>
  <c r="JK23" i="18"/>
  <c r="JL23" i="18" s="1"/>
  <c r="JG23" i="18"/>
  <c r="JB23" i="18"/>
  <c r="JC23" i="18" s="1"/>
  <c r="JA23" i="18"/>
  <c r="IZ23" i="18"/>
  <c r="IY23" i="18"/>
  <c r="IX23" i="18"/>
  <c r="IT23" i="18"/>
  <c r="IQ23" i="18"/>
  <c r="IP23" i="18"/>
  <c r="IO23" i="18"/>
  <c r="IK23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JB22" i="18"/>
  <c r="JC22" i="18" s="1"/>
  <c r="JA22" i="18"/>
  <c r="IZ22" i="18"/>
  <c r="IY22" i="18"/>
  <c r="IX22" i="18"/>
  <c r="IT22" i="18"/>
  <c r="IQ22" i="18"/>
  <c r="IO22" i="18"/>
  <c r="IP22" i="18" s="1"/>
  <c r="IS22" i="18" s="1"/>
  <c r="IK22" i="18"/>
  <c r="KT21" i="18"/>
  <c r="KU21" i="18" s="1"/>
  <c r="KS21" i="18"/>
  <c r="KR21" i="18"/>
  <c r="KQ21" i="18"/>
  <c r="KP21" i="18"/>
  <c r="KL21" i="18"/>
  <c r="KK21" i="18"/>
  <c r="KI21" i="18"/>
  <c r="KH21" i="18"/>
  <c r="KG21" i="18"/>
  <c r="KC21" i="18"/>
  <c r="JX21" i="18"/>
  <c r="JY21" i="18" s="1"/>
  <c r="JW21" i="18"/>
  <c r="JV21" i="18"/>
  <c r="JU21" i="18"/>
  <c r="JT21" i="18"/>
  <c r="JP21" i="18"/>
  <c r="JO21" i="18"/>
  <c r="JM21" i="18"/>
  <c r="JL21" i="18"/>
  <c r="JK21" i="18"/>
  <c r="JG21" i="18"/>
  <c r="JB21" i="18"/>
  <c r="JC21" i="18" s="1"/>
  <c r="JA21" i="18"/>
  <c r="IZ21" i="18"/>
  <c r="IY21" i="18"/>
  <c r="IX21" i="18"/>
  <c r="IT21" i="18"/>
  <c r="IQ21" i="18"/>
  <c r="IO21" i="18"/>
  <c r="IP21" i="18" s="1"/>
  <c r="IK21" i="18"/>
  <c r="KT20" i="18"/>
  <c r="KU20" i="18" s="1"/>
  <c r="KS20" i="18"/>
  <c r="KR20" i="18"/>
  <c r="KQ20" i="18"/>
  <c r="KP20" i="18"/>
  <c r="KL20" i="18"/>
  <c r="KI20" i="18"/>
  <c r="KG20" i="18"/>
  <c r="KH20" i="18" s="1"/>
  <c r="KC20" i="18"/>
  <c r="JX20" i="18"/>
  <c r="JY20" i="18" s="1"/>
  <c r="JW20" i="18"/>
  <c r="JV20" i="18"/>
  <c r="JU20" i="18"/>
  <c r="JT20" i="18"/>
  <c r="JP20" i="18"/>
  <c r="JM20" i="18"/>
  <c r="JL20" i="18"/>
  <c r="JK20" i="18"/>
  <c r="JG20" i="18"/>
  <c r="JB20" i="18"/>
  <c r="JC20" i="18" s="1"/>
  <c r="JA20" i="18"/>
  <c r="IZ20" i="18"/>
  <c r="IY20" i="18"/>
  <c r="IX20" i="18"/>
  <c r="IT20" i="18"/>
  <c r="IQ20" i="18"/>
  <c r="IO20" i="18"/>
  <c r="IP20" i="18" s="1"/>
  <c r="IK20" i="18"/>
  <c r="KT19" i="18"/>
  <c r="KU19" i="18" s="1"/>
  <c r="KS19" i="18"/>
  <c r="KR19" i="18"/>
  <c r="KQ19" i="18"/>
  <c r="KP19" i="18"/>
  <c r="KL19" i="18"/>
  <c r="KK19" i="18"/>
  <c r="KI19" i="18"/>
  <c r="KH19" i="18"/>
  <c r="KG19" i="18"/>
  <c r="KC19" i="18"/>
  <c r="JX19" i="18"/>
  <c r="JY19" i="18" s="1"/>
  <c r="JW19" i="18"/>
  <c r="JV19" i="18"/>
  <c r="JU19" i="18"/>
  <c r="JT19" i="18"/>
  <c r="JP19" i="18"/>
  <c r="JO19" i="18"/>
  <c r="JM19" i="18"/>
  <c r="JL19" i="18"/>
  <c r="JK19" i="18"/>
  <c r="JG19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KT18" i="18"/>
  <c r="KU18" i="18" s="1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I17" i="18"/>
  <c r="KG17" i="18"/>
  <c r="KH17" i="18" s="1"/>
  <c r="KC17" i="18"/>
  <c r="JX17" i="18"/>
  <c r="JY17" i="18" s="1"/>
  <c r="JW17" i="18"/>
  <c r="JV17" i="18"/>
  <c r="JU17" i="18"/>
  <c r="JT17" i="18"/>
  <c r="JP17" i="18"/>
  <c r="JM17" i="18"/>
  <c r="JL17" i="18"/>
  <c r="JK17" i="18"/>
  <c r="JG17" i="18"/>
  <c r="JB17" i="18"/>
  <c r="JC17" i="18" s="1"/>
  <c r="JA17" i="18"/>
  <c r="IZ17" i="18"/>
  <c r="IY17" i="18"/>
  <c r="IX17" i="18"/>
  <c r="IT17" i="18"/>
  <c r="IQ17" i="18"/>
  <c r="IO17" i="18"/>
  <c r="IP17" i="18" s="1"/>
  <c r="IK17" i="18"/>
  <c r="KT16" i="18"/>
  <c r="KU16" i="18" s="1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X15" i="18"/>
  <c r="JY15" i="18" s="1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T14" i="18"/>
  <c r="KU14" i="18" s="1"/>
  <c r="KS14" i="18"/>
  <c r="KR14" i="18"/>
  <c r="KQ14" i="18"/>
  <c r="KP14" i="18"/>
  <c r="KL14" i="18"/>
  <c r="KI14" i="18"/>
  <c r="KG14" i="18"/>
  <c r="KH14" i="18" s="1"/>
  <c r="KK14" i="18" s="1"/>
  <c r="KC14" i="18"/>
  <c r="JX14" i="18"/>
  <c r="JV14" i="18"/>
  <c r="JU14" i="18"/>
  <c r="JW14" i="18" s="1"/>
  <c r="JT14" i="18"/>
  <c r="JP14" i="18"/>
  <c r="JO14" i="18"/>
  <c r="JM14" i="18"/>
  <c r="JL14" i="18"/>
  <c r="JK14" i="18"/>
  <c r="JB14" i="18"/>
  <c r="JC14" i="18" s="1"/>
  <c r="JA14" i="18"/>
  <c r="IZ14" i="18"/>
  <c r="IY14" i="18"/>
  <c r="IX14" i="18"/>
  <c r="IT14" i="18"/>
  <c r="IQ14" i="18"/>
  <c r="IO14" i="18"/>
  <c r="IP14" i="18" s="1"/>
  <c r="IS14" i="18" s="1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X13" i="18"/>
  <c r="JY13" i="18" s="1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KT11" i="18"/>
  <c r="KR11" i="18"/>
  <c r="KQ11" i="18"/>
  <c r="KS11" i="18" s="1"/>
  <c r="KP11" i="18"/>
  <c r="KL11" i="18"/>
  <c r="KK11" i="18"/>
  <c r="KI11" i="18"/>
  <c r="KH11" i="18"/>
  <c r="KG11" i="18"/>
  <c r="JX11" i="18"/>
  <c r="JY11" i="18" s="1"/>
  <c r="JW11" i="18"/>
  <c r="JV11" i="18"/>
  <c r="JU11" i="18"/>
  <c r="JT11" i="18"/>
  <c r="JP11" i="18"/>
  <c r="JM11" i="18"/>
  <c r="JK11" i="18"/>
  <c r="JL11" i="18" s="1"/>
  <c r="JG11" i="18"/>
  <c r="JB11" i="18"/>
  <c r="JC11" i="18" s="1"/>
  <c r="IZ11" i="18"/>
  <c r="IY11" i="18"/>
  <c r="JA11" i="18" s="1"/>
  <c r="IX11" i="18"/>
  <c r="IT11" i="18"/>
  <c r="IS11" i="18"/>
  <c r="IQ11" i="18"/>
  <c r="IP11" i="18"/>
  <c r="IO11" i="18"/>
  <c r="KT10" i="18"/>
  <c r="KU10" i="18" s="1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K9" i="18"/>
  <c r="KI9" i="18"/>
  <c r="KH9" i="18"/>
  <c r="KG9" i="18"/>
  <c r="KC9" i="18"/>
  <c r="JX9" i="18"/>
  <c r="JY9" i="18" s="1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I8" i="18"/>
  <c r="KH8" i="18"/>
  <c r="KG8" i="18"/>
  <c r="KC8" i="18"/>
  <c r="JX8" i="18"/>
  <c r="JY8" i="18" s="1"/>
  <c r="JW8" i="18"/>
  <c r="JV8" i="18"/>
  <c r="JU8" i="18"/>
  <c r="JT8" i="18"/>
  <c r="JP8" i="18"/>
  <c r="JM8" i="18"/>
  <c r="JK8" i="18"/>
  <c r="JL8" i="18" s="1"/>
  <c r="JG8" i="18"/>
  <c r="JB8" i="18"/>
  <c r="IZ8" i="18"/>
  <c r="IY8" i="18"/>
  <c r="JA8" i="18" s="1"/>
  <c r="IX8" i="18"/>
  <c r="IT8" i="18"/>
  <c r="IQ8" i="18"/>
  <c r="IO8" i="18"/>
  <c r="IP8" i="18" s="1"/>
  <c r="IS8" i="18" s="1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N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U62" i="18"/>
  <c r="HS62" i="18"/>
  <c r="HT62" i="18" s="1"/>
  <c r="HO62" i="18"/>
  <c r="HJ62" i="18"/>
  <c r="HK62" i="18" s="1"/>
  <c r="HI62" i="18"/>
  <c r="HH62" i="18"/>
  <c r="HG62" i="18"/>
  <c r="HF62" i="18"/>
  <c r="HB62" i="18"/>
  <c r="GY62" i="18"/>
  <c r="GW62" i="18"/>
  <c r="GX62" i="18" s="1"/>
  <c r="HA62" i="18" s="1"/>
  <c r="GS62" i="18"/>
  <c r="GN62" i="18"/>
  <c r="GO62" i="18" s="1"/>
  <c r="GM62" i="18"/>
  <c r="GL62" i="18"/>
  <c r="GK62" i="18"/>
  <c r="GJ62" i="18"/>
  <c r="GF62" i="18"/>
  <c r="GC62" i="18"/>
  <c r="GA62" i="18"/>
  <c r="GB62" i="18" s="1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U59" i="18"/>
  <c r="HT59" i="18"/>
  <c r="HW59" i="18" s="1"/>
  <c r="HS59" i="18"/>
  <c r="HJ59" i="18"/>
  <c r="HK59" i="18" s="1"/>
  <c r="HI59" i="18"/>
  <c r="HH59" i="18"/>
  <c r="HG59" i="18"/>
  <c r="HF59" i="18"/>
  <c r="HB59" i="18"/>
  <c r="GY59" i="18"/>
  <c r="GW59" i="18"/>
  <c r="GX59" i="18" s="1"/>
  <c r="HA59" i="18" s="1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GY58" i="18"/>
  <c r="GW58" i="18"/>
  <c r="GX58" i="18" s="1"/>
  <c r="HA58" i="18" s="1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U56" i="18"/>
  <c r="HS56" i="18"/>
  <c r="HT56" i="18" s="1"/>
  <c r="HW56" i="18" s="1"/>
  <c r="HO56" i="18"/>
  <c r="HJ56" i="18"/>
  <c r="HH56" i="18"/>
  <c r="HG56" i="18"/>
  <c r="HF56" i="18"/>
  <c r="HB56" i="18"/>
  <c r="GY56" i="18"/>
  <c r="GW56" i="18"/>
  <c r="GX56" i="18" s="1"/>
  <c r="HA56" i="18" s="1"/>
  <c r="GS56" i="18"/>
  <c r="GN56" i="18"/>
  <c r="GO56" i="18" s="1"/>
  <c r="GM56" i="18"/>
  <c r="GL56" i="18"/>
  <c r="GK56" i="18"/>
  <c r="GJ56" i="18"/>
  <c r="GF56" i="18"/>
  <c r="GC56" i="18"/>
  <c r="GA56" i="18"/>
  <c r="GB56" i="18" s="1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N53" i="18"/>
  <c r="GO53" i="18" s="1"/>
  <c r="GM53" i="18"/>
  <c r="GL53" i="18"/>
  <c r="GK53" i="18"/>
  <c r="GJ53" i="18"/>
  <c r="GF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GY51" i="18"/>
  <c r="GW51" i="18"/>
  <c r="GX51" i="18" s="1"/>
  <c r="HA51" i="18" s="1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U50" i="18"/>
  <c r="HS50" i="18"/>
  <c r="HT50" i="18" s="1"/>
  <c r="HO50" i="18"/>
  <c r="HJ50" i="18"/>
  <c r="HK50" i="18" s="1"/>
  <c r="HI50" i="18"/>
  <c r="HH50" i="18"/>
  <c r="HG50" i="18"/>
  <c r="HF50" i="18"/>
  <c r="HB50" i="18"/>
  <c r="GY50" i="18"/>
  <c r="GW50" i="18"/>
  <c r="GX50" i="18" s="1"/>
  <c r="GS50" i="18"/>
  <c r="GN50" i="18"/>
  <c r="GO50" i="18" s="1"/>
  <c r="GM50" i="18"/>
  <c r="GL50" i="18"/>
  <c r="GK50" i="18"/>
  <c r="GJ50" i="18"/>
  <c r="GF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C49" i="18"/>
  <c r="GA49" i="18"/>
  <c r="GB49" i="18" s="1"/>
  <c r="GE49" i="18" s="1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C48" i="18"/>
  <c r="GA48" i="18"/>
  <c r="GB48" i="18" s="1"/>
  <c r="GE48" i="18" s="1"/>
  <c r="FW48" i="18"/>
  <c r="IF47" i="18"/>
  <c r="IG47" i="18" s="1"/>
  <c r="IE47" i="18"/>
  <c r="ID47" i="18"/>
  <c r="IC47" i="18"/>
  <c r="IB47" i="18"/>
  <c r="HX47" i="18"/>
  <c r="HU47" i="18"/>
  <c r="HS47" i="18"/>
  <c r="HT47" i="18" s="1"/>
  <c r="HO47" i="18"/>
  <c r="HJ47" i="18"/>
  <c r="HK47" i="18" s="1"/>
  <c r="HI47" i="18"/>
  <c r="HH47" i="18"/>
  <c r="HG47" i="18"/>
  <c r="HF47" i="18"/>
  <c r="HB47" i="18"/>
  <c r="GY47" i="18"/>
  <c r="GW47" i="18"/>
  <c r="GX47" i="18" s="1"/>
  <c r="HA47" i="18" s="1"/>
  <c r="GS47" i="18"/>
  <c r="GN47" i="18"/>
  <c r="GO47" i="18" s="1"/>
  <c r="GM47" i="18"/>
  <c r="GL47" i="18"/>
  <c r="GK47" i="18"/>
  <c r="GJ47" i="18"/>
  <c r="GF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GY45" i="18"/>
  <c r="GX45" i="18"/>
  <c r="HA45" i="18" s="1"/>
  <c r="GW45" i="18"/>
  <c r="GS45" i="18"/>
  <c r="GN45" i="18"/>
  <c r="GO45" i="18" s="1"/>
  <c r="GM45" i="18"/>
  <c r="GL45" i="18"/>
  <c r="GK45" i="18"/>
  <c r="GJ45" i="18"/>
  <c r="GF45" i="18"/>
  <c r="GC45" i="18"/>
  <c r="GA45" i="18"/>
  <c r="GB45" i="18" s="1"/>
  <c r="GE45" i="18" s="1"/>
  <c r="FW45" i="18"/>
  <c r="IF44" i="18"/>
  <c r="IG44" i="18" s="1"/>
  <c r="IE44" i="18"/>
  <c r="ID44" i="18"/>
  <c r="IC44" i="18"/>
  <c r="IB44" i="18"/>
  <c r="HX44" i="18"/>
  <c r="HU44" i="18"/>
  <c r="HS44" i="18"/>
  <c r="HT44" i="18" s="1"/>
  <c r="HW44" i="18" s="1"/>
  <c r="HO44" i="18"/>
  <c r="HJ44" i="18"/>
  <c r="HK44" i="18" s="1"/>
  <c r="HI44" i="18"/>
  <c r="HH44" i="18"/>
  <c r="HG44" i="18"/>
  <c r="HF44" i="18"/>
  <c r="HB44" i="18"/>
  <c r="GY44" i="18"/>
  <c r="GW44" i="18"/>
  <c r="GX44" i="18" s="1"/>
  <c r="HA44" i="18" s="1"/>
  <c r="GS44" i="18"/>
  <c r="GN44" i="18"/>
  <c r="GO44" i="18" s="1"/>
  <c r="GM44" i="18"/>
  <c r="GL44" i="18"/>
  <c r="GK44" i="18"/>
  <c r="GJ44" i="18"/>
  <c r="GF44" i="18"/>
  <c r="GC44" i="18"/>
  <c r="GA44" i="18"/>
  <c r="GB44" i="18" s="1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GY42" i="18"/>
  <c r="GX42" i="18"/>
  <c r="HA42" i="18" s="1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U41" i="18"/>
  <c r="HS41" i="18"/>
  <c r="HT41" i="18" s="1"/>
  <c r="HO41" i="18"/>
  <c r="HJ41" i="18"/>
  <c r="HK41" i="18" s="1"/>
  <c r="HI41" i="18"/>
  <c r="HH41" i="18"/>
  <c r="HG41" i="18"/>
  <c r="HF41" i="18"/>
  <c r="HB41" i="18"/>
  <c r="GY41" i="18"/>
  <c r="HA41" i="18" s="1"/>
  <c r="GX41" i="18"/>
  <c r="GW41" i="18"/>
  <c r="GS41" i="18"/>
  <c r="GN41" i="18"/>
  <c r="GO41" i="18" s="1"/>
  <c r="GM41" i="18"/>
  <c r="GL41" i="18"/>
  <c r="GK41" i="18"/>
  <c r="GJ41" i="18"/>
  <c r="GF41" i="18"/>
  <c r="GC41" i="18"/>
  <c r="GA41" i="18"/>
  <c r="GB41" i="18" s="1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GY40" i="18"/>
  <c r="GX40" i="18"/>
  <c r="HA40" i="18" s="1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GY39" i="18"/>
  <c r="GW39" i="18"/>
  <c r="GX39" i="18" s="1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J38" i="18"/>
  <c r="HK38" i="18" s="1"/>
  <c r="HI38" i="18"/>
  <c r="HH38" i="18"/>
  <c r="HG38" i="18"/>
  <c r="HF38" i="18"/>
  <c r="HB38" i="18"/>
  <c r="GY38" i="18"/>
  <c r="GW38" i="18"/>
  <c r="GX38" i="18" s="1"/>
  <c r="HA38" i="18" s="1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U36" i="18"/>
  <c r="HS36" i="18"/>
  <c r="HT36" i="18" s="1"/>
  <c r="HO36" i="18"/>
  <c r="HJ36" i="18"/>
  <c r="HK36" i="18" s="1"/>
  <c r="HI36" i="18"/>
  <c r="HH36" i="18"/>
  <c r="HG36" i="18"/>
  <c r="HF36" i="18"/>
  <c r="HB36" i="18"/>
  <c r="GY36" i="18"/>
  <c r="GW36" i="18"/>
  <c r="GX36" i="18" s="1"/>
  <c r="HA36" i="18" s="1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N32" i="18"/>
  <c r="GO32" i="18" s="1"/>
  <c r="GM32" i="18"/>
  <c r="GL32" i="18"/>
  <c r="GK32" i="18"/>
  <c r="GJ32" i="18"/>
  <c r="GF32" i="18"/>
  <c r="GC32" i="18"/>
  <c r="GA32" i="18"/>
  <c r="GB32" i="18" s="1"/>
  <c r="GE32" i="18" s="1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GY31" i="18"/>
  <c r="GX31" i="18"/>
  <c r="HA31" i="18" s="1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GY30" i="18"/>
  <c r="GW30" i="18"/>
  <c r="GX30" i="18" s="1"/>
  <c r="HA30" i="18" s="1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U29" i="18"/>
  <c r="HS29" i="18"/>
  <c r="HT29" i="18" s="1"/>
  <c r="HO29" i="18"/>
  <c r="HJ29" i="18"/>
  <c r="HK29" i="18" s="1"/>
  <c r="HI29" i="18"/>
  <c r="HH29" i="18"/>
  <c r="HG29" i="18"/>
  <c r="HF29" i="18"/>
  <c r="HB29" i="18"/>
  <c r="GY29" i="18"/>
  <c r="GW29" i="18"/>
  <c r="GX29" i="18" s="1"/>
  <c r="GS29" i="18"/>
  <c r="GN29" i="18"/>
  <c r="GO29" i="18" s="1"/>
  <c r="GM29" i="18"/>
  <c r="GL29" i="18"/>
  <c r="GK29" i="18"/>
  <c r="GJ29" i="18"/>
  <c r="GF29" i="18"/>
  <c r="GC29" i="18"/>
  <c r="GA29" i="18"/>
  <c r="GB29" i="18" s="1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C27" i="18"/>
  <c r="GA27" i="18"/>
  <c r="GB27" i="18" s="1"/>
  <c r="FW27" i="18"/>
  <c r="IF26" i="18"/>
  <c r="IG26" i="18" s="1"/>
  <c r="IE26" i="18"/>
  <c r="ID26" i="18"/>
  <c r="IC26" i="18"/>
  <c r="IB26" i="18"/>
  <c r="HX26" i="18"/>
  <c r="HU26" i="18"/>
  <c r="HS26" i="18"/>
  <c r="HT26" i="18" s="1"/>
  <c r="HO26" i="18"/>
  <c r="HJ26" i="18"/>
  <c r="HK26" i="18" s="1"/>
  <c r="HI26" i="18"/>
  <c r="HH26" i="18"/>
  <c r="HG26" i="18"/>
  <c r="HF26" i="18"/>
  <c r="HB26" i="18"/>
  <c r="GY26" i="18"/>
  <c r="GW26" i="18"/>
  <c r="GX26" i="18" s="1"/>
  <c r="HA26" i="18" s="1"/>
  <c r="GS26" i="18"/>
  <c r="GN26" i="18"/>
  <c r="GO26" i="18" s="1"/>
  <c r="GM26" i="18"/>
  <c r="GL26" i="18"/>
  <c r="GK26" i="18"/>
  <c r="GJ26" i="18"/>
  <c r="GF26" i="18"/>
  <c r="GC26" i="18"/>
  <c r="GA26" i="18"/>
  <c r="GB26" i="18" s="1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U23" i="18"/>
  <c r="HS23" i="18"/>
  <c r="HT23" i="18" s="1"/>
  <c r="HO23" i="18"/>
  <c r="HJ23" i="18"/>
  <c r="HK23" i="18" s="1"/>
  <c r="HI23" i="18"/>
  <c r="HH23" i="18"/>
  <c r="HG23" i="18"/>
  <c r="HF23" i="18"/>
  <c r="HB23" i="18"/>
  <c r="GY23" i="18"/>
  <c r="GW23" i="18"/>
  <c r="GX23" i="18" s="1"/>
  <c r="HA23" i="18" s="1"/>
  <c r="GS23" i="18"/>
  <c r="GN23" i="18"/>
  <c r="GO23" i="18" s="1"/>
  <c r="GM23" i="18"/>
  <c r="GL23" i="18"/>
  <c r="GK23" i="18"/>
  <c r="GJ23" i="18"/>
  <c r="GF23" i="18"/>
  <c r="GC23" i="18"/>
  <c r="GA23" i="18"/>
  <c r="GB23" i="18" s="1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GY22" i="18"/>
  <c r="GW22" i="18"/>
  <c r="GX22" i="18" s="1"/>
  <c r="HA22" i="18" s="1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GY21" i="18"/>
  <c r="GW21" i="18"/>
  <c r="GX21" i="18" s="1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C20" i="18"/>
  <c r="GA20" i="18"/>
  <c r="GB20" i="18" s="1"/>
  <c r="FW20" i="18"/>
  <c r="IF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GY19" i="18"/>
  <c r="GX19" i="18"/>
  <c r="HA19" i="18" s="1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GY18" i="18"/>
  <c r="GW18" i="18"/>
  <c r="GX18" i="18" s="1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E17" i="18"/>
  <c r="ID17" i="18"/>
  <c r="IC17" i="18"/>
  <c r="IB17" i="18"/>
  <c r="HX17" i="18"/>
  <c r="HW17" i="18"/>
  <c r="HU17" i="18"/>
  <c r="HT17" i="18"/>
  <c r="HS17" i="18"/>
  <c r="HJ17" i="18"/>
  <c r="HK17" i="18" s="1"/>
  <c r="HI17" i="18"/>
  <c r="HH17" i="18"/>
  <c r="HG17" i="18"/>
  <c r="HF17" i="18"/>
  <c r="HB17" i="18"/>
  <c r="GY17" i="18"/>
  <c r="GW17" i="18"/>
  <c r="GX17" i="18" s="1"/>
  <c r="HA17" i="18" s="1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U15" i="18"/>
  <c r="HS15" i="18"/>
  <c r="HT15" i="18" s="1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G14" i="18" s="1"/>
  <c r="IE14" i="18"/>
  <c r="ID14" i="18"/>
  <c r="IC14" i="18"/>
  <c r="IB14" i="18"/>
  <c r="HX14" i="18"/>
  <c r="HU14" i="18"/>
  <c r="HS14" i="18"/>
  <c r="HT14" i="18" s="1"/>
  <c r="HO14" i="18"/>
  <c r="HJ14" i="18"/>
  <c r="HK14" i="18" s="1"/>
  <c r="HI14" i="18"/>
  <c r="HH14" i="18"/>
  <c r="HG14" i="18"/>
  <c r="HF14" i="18"/>
  <c r="HB14" i="18"/>
  <c r="GY14" i="18"/>
  <c r="GW14" i="18"/>
  <c r="GX14" i="18" s="1"/>
  <c r="GS14" i="18"/>
  <c r="GN14" i="18"/>
  <c r="GO14" i="18" s="1"/>
  <c r="GM14" i="18"/>
  <c r="GL14" i="18"/>
  <c r="GK14" i="18"/>
  <c r="GJ14" i="18"/>
  <c r="GF14" i="18"/>
  <c r="GC14" i="18"/>
  <c r="GA14" i="18"/>
  <c r="GB14" i="18" s="1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F11" i="18"/>
  <c r="IG11" i="18" s="1"/>
  <c r="IE11" i="18"/>
  <c r="ID11" i="18"/>
  <c r="IC11" i="18"/>
  <c r="IB11" i="18"/>
  <c r="HX11" i="18"/>
  <c r="HU11" i="18"/>
  <c r="HS11" i="18"/>
  <c r="HT11" i="18" s="1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GN11" i="18"/>
  <c r="GL11" i="18"/>
  <c r="GK11" i="18"/>
  <c r="GM11" i="18" s="1"/>
  <c r="GJ11" i="18"/>
  <c r="GF11" i="18"/>
  <c r="GC11" i="18"/>
  <c r="GA11" i="18"/>
  <c r="GB11" i="18" s="1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GY9" i="18"/>
  <c r="GX9" i="18"/>
  <c r="GW9" i="18"/>
  <c r="GS9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U8" i="18"/>
  <c r="HT8" i="18"/>
  <c r="HS8" i="18"/>
  <c r="HO8" i="18"/>
  <c r="HJ8" i="18"/>
  <c r="HK8" i="18" s="1"/>
  <c r="HI8" i="18"/>
  <c r="HH8" i="18"/>
  <c r="HG8" i="18"/>
  <c r="HF8" i="18"/>
  <c r="HB8" i="18"/>
  <c r="GY8" i="18"/>
  <c r="GX8" i="18"/>
  <c r="HA8" i="18" s="1"/>
  <c r="GW8" i="18"/>
  <c r="GS8" i="18"/>
  <c r="GN8" i="18"/>
  <c r="GO8" i="18" s="1"/>
  <c r="GM8" i="18"/>
  <c r="GL8" i="18"/>
  <c r="GK8" i="18"/>
  <c r="GJ8" i="18"/>
  <c r="GF8" i="18"/>
  <c r="GC8" i="18"/>
  <c r="GA8" i="18"/>
  <c r="GB8" i="18" s="1"/>
  <c r="FW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G64" i="18"/>
  <c r="FE64" i="18"/>
  <c r="FF64" i="18" s="1"/>
  <c r="FI64" i="18" s="1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G63" i="18"/>
  <c r="FE63" i="18"/>
  <c r="FF63" i="18" s="1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G62" i="18"/>
  <c r="FE62" i="18"/>
  <c r="FF62" i="18" s="1"/>
  <c r="FA62" i="18"/>
  <c r="EV62" i="18"/>
  <c r="EW62" i="18" s="1"/>
  <c r="EU62" i="18"/>
  <c r="ET62" i="18"/>
  <c r="ES62" i="18"/>
  <c r="ER62" i="18"/>
  <c r="EN62" i="18"/>
  <c r="EK62" i="18"/>
  <c r="EI62" i="18"/>
  <c r="EJ62" i="18" s="1"/>
  <c r="EE62" i="18"/>
  <c r="DZ62" i="18"/>
  <c r="DX62" i="18"/>
  <c r="DW62" i="18"/>
  <c r="DV62" i="18"/>
  <c r="DR62" i="18"/>
  <c r="DO62" i="18"/>
  <c r="DM62" i="18"/>
  <c r="DN62" i="18" s="1"/>
  <c r="DQ62" i="18" s="1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G59" i="18"/>
  <c r="FE59" i="18"/>
  <c r="FF59" i="18" s="1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DZ59" i="18"/>
  <c r="EA59" i="18" s="1"/>
  <c r="DY59" i="18"/>
  <c r="DX59" i="18"/>
  <c r="DW59" i="18"/>
  <c r="DV59" i="18"/>
  <c r="DR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K57" i="18"/>
  <c r="EJ57" i="18"/>
  <c r="EM57" i="18" s="1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G56" i="18"/>
  <c r="FE56" i="18"/>
  <c r="FF56" i="18" s="1"/>
  <c r="FI56" i="18" s="1"/>
  <c r="FA56" i="18"/>
  <c r="EV56" i="18"/>
  <c r="ET56" i="18"/>
  <c r="ES56" i="18"/>
  <c r="ER56" i="18"/>
  <c r="EN56" i="18"/>
  <c r="EK56" i="18"/>
  <c r="EI56" i="18"/>
  <c r="EJ56" i="18" s="1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K54" i="18"/>
  <c r="EI54" i="18"/>
  <c r="EJ54" i="18" s="1"/>
  <c r="EM54" i="18" s="1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EV53" i="18"/>
  <c r="EW53" i="18" s="1"/>
  <c r="EU53" i="18"/>
  <c r="ET53" i="18"/>
  <c r="ES53" i="18"/>
  <c r="ER53" i="18"/>
  <c r="EN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O53" i="18"/>
  <c r="DM53" i="18"/>
  <c r="DN53" i="18" s="1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G51" i="18"/>
  <c r="FF51" i="18"/>
  <c r="FI51" i="18" s="1"/>
  <c r="FE51" i="18"/>
  <c r="FA51" i="18"/>
  <c r="EV51" i="18"/>
  <c r="EW51" i="18" s="1"/>
  <c r="EU51" i="18"/>
  <c r="ET51" i="18"/>
  <c r="ES51" i="18"/>
  <c r="ER51" i="18"/>
  <c r="EN51" i="18"/>
  <c r="EK51" i="18"/>
  <c r="EJ51" i="18"/>
  <c r="EM51" i="18" s="1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G50" i="18"/>
  <c r="FE50" i="18"/>
  <c r="FF50" i="18" s="1"/>
  <c r="FI50" i="18" s="1"/>
  <c r="FA50" i="18"/>
  <c r="EV50" i="18"/>
  <c r="EW50" i="18" s="1"/>
  <c r="EU50" i="18"/>
  <c r="ET50" i="18"/>
  <c r="ES50" i="18"/>
  <c r="ER50" i="18"/>
  <c r="EN50" i="18"/>
  <c r="EK50" i="18"/>
  <c r="EI50" i="18"/>
  <c r="EJ50" i="18" s="1"/>
  <c r="EE50" i="18"/>
  <c r="DZ50" i="18"/>
  <c r="EA50" i="18" s="1"/>
  <c r="DY50" i="18"/>
  <c r="DX50" i="18"/>
  <c r="DW50" i="18"/>
  <c r="DV50" i="18"/>
  <c r="DR50" i="18"/>
  <c r="DO50" i="18"/>
  <c r="DM50" i="18"/>
  <c r="DN50" i="18" s="1"/>
  <c r="DI50" i="18"/>
  <c r="FR49" i="18"/>
  <c r="FS49" i="18" s="1"/>
  <c r="FQ49" i="18"/>
  <c r="FP49" i="18"/>
  <c r="FO49" i="18"/>
  <c r="FN49" i="18"/>
  <c r="FJ49" i="18"/>
  <c r="FG49" i="18"/>
  <c r="FF49" i="18"/>
  <c r="FI49" i="18" s="1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G48" i="18"/>
  <c r="FE48" i="18"/>
  <c r="FF48" i="18" s="1"/>
  <c r="FA48" i="18"/>
  <c r="EV48" i="18"/>
  <c r="EW48" i="18" s="1"/>
  <c r="EU48" i="18"/>
  <c r="ET48" i="18"/>
  <c r="ES48" i="18"/>
  <c r="ER48" i="18"/>
  <c r="EN48" i="18"/>
  <c r="EK48" i="18"/>
  <c r="EJ48" i="18"/>
  <c r="EM48" i="18" s="1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G47" i="18"/>
  <c r="FE47" i="18"/>
  <c r="FF47" i="18" s="1"/>
  <c r="FA47" i="18"/>
  <c r="EV47" i="18"/>
  <c r="EW47" i="18" s="1"/>
  <c r="EU47" i="18"/>
  <c r="ET47" i="18"/>
  <c r="ES47" i="18"/>
  <c r="ER47" i="18"/>
  <c r="EN47" i="18"/>
  <c r="EK47" i="18"/>
  <c r="EI47" i="18"/>
  <c r="EJ47" i="18" s="1"/>
  <c r="EE47" i="18"/>
  <c r="DZ47" i="18"/>
  <c r="EA47" i="18" s="1"/>
  <c r="DY47" i="18"/>
  <c r="DX47" i="18"/>
  <c r="DW47" i="18"/>
  <c r="DV47" i="18"/>
  <c r="DR47" i="18"/>
  <c r="DO47" i="18"/>
  <c r="DM47" i="18"/>
  <c r="DN47" i="18" s="1"/>
  <c r="DQ47" i="18" s="1"/>
  <c r="DI47" i="18"/>
  <c r="FR46" i="18"/>
  <c r="FS46" i="18" s="1"/>
  <c r="FQ46" i="18"/>
  <c r="FP46" i="18"/>
  <c r="FO46" i="18"/>
  <c r="FN46" i="18"/>
  <c r="FJ46" i="18"/>
  <c r="FG46" i="18"/>
  <c r="FE46" i="18"/>
  <c r="FF46" i="18" s="1"/>
  <c r="FI46" i="18" s="1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K45" i="18"/>
  <c r="EI45" i="18"/>
  <c r="EJ45" i="18" s="1"/>
  <c r="EM45" i="18" s="1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G44" i="18"/>
  <c r="FE44" i="18"/>
  <c r="FF44" i="18" s="1"/>
  <c r="FA44" i="18"/>
  <c r="EV44" i="18"/>
  <c r="EW44" i="18" s="1"/>
  <c r="EU44" i="18"/>
  <c r="ET44" i="18"/>
  <c r="ES44" i="18"/>
  <c r="ER44" i="18"/>
  <c r="EN44" i="18"/>
  <c r="EK44" i="18"/>
  <c r="EI44" i="18"/>
  <c r="EJ44" i="18" s="1"/>
  <c r="EE44" i="18"/>
  <c r="DZ44" i="18"/>
  <c r="EA44" i="18" s="1"/>
  <c r="DY44" i="18"/>
  <c r="DX44" i="18"/>
  <c r="DW44" i="18"/>
  <c r="DV44" i="18"/>
  <c r="DR44" i="18"/>
  <c r="DO44" i="18"/>
  <c r="DN44" i="18"/>
  <c r="DQ44" i="18" s="1"/>
  <c r="DM44" i="18"/>
  <c r="DI44" i="18"/>
  <c r="FR43" i="18"/>
  <c r="FS43" i="18" s="1"/>
  <c r="FQ43" i="18"/>
  <c r="FP43" i="18"/>
  <c r="FO43" i="18"/>
  <c r="FN43" i="18"/>
  <c r="FJ43" i="18"/>
  <c r="FG43" i="18"/>
  <c r="FE43" i="18"/>
  <c r="FF43" i="18" s="1"/>
  <c r="FI43" i="18" s="1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K42" i="18"/>
  <c r="EI42" i="18"/>
  <c r="EJ42" i="18" s="1"/>
  <c r="EM42" i="18" s="1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G41" i="18"/>
  <c r="FE41" i="18"/>
  <c r="FF41" i="18" s="1"/>
  <c r="FA41" i="18"/>
  <c r="EV41" i="18"/>
  <c r="EW41" i="18" s="1"/>
  <c r="EU41" i="18"/>
  <c r="ET41" i="18"/>
  <c r="ES41" i="18"/>
  <c r="ER41" i="18"/>
  <c r="EN41" i="18"/>
  <c r="EK41" i="18"/>
  <c r="EI41" i="18"/>
  <c r="EJ41" i="18" s="1"/>
  <c r="EM41" i="18" s="1"/>
  <c r="EE41" i="18"/>
  <c r="DZ41" i="18"/>
  <c r="EA41" i="18" s="1"/>
  <c r="DY41" i="18"/>
  <c r="DX41" i="18"/>
  <c r="DW41" i="18"/>
  <c r="DV41" i="18"/>
  <c r="DR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DZ38" i="18"/>
  <c r="EA38" i="18" s="1"/>
  <c r="DY38" i="18"/>
  <c r="DX38" i="18"/>
  <c r="DW38" i="18"/>
  <c r="DV38" i="18"/>
  <c r="DR38" i="18"/>
  <c r="DO38" i="18"/>
  <c r="DM38" i="18"/>
  <c r="DN38" i="18" s="1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EV35" i="18"/>
  <c r="EW35" i="18" s="1"/>
  <c r="EU35" i="18"/>
  <c r="ET35" i="18"/>
  <c r="ES35" i="18"/>
  <c r="ER35" i="18"/>
  <c r="EN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O34" i="18"/>
  <c r="DM34" i="18"/>
  <c r="DN34" i="18" s="1"/>
  <c r="DQ34" i="18" s="1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K33" i="18"/>
  <c r="EI33" i="18"/>
  <c r="EJ33" i="18" s="1"/>
  <c r="EM33" i="18" s="1"/>
  <c r="EE33" i="18"/>
  <c r="DZ33" i="18"/>
  <c r="EA33" i="18" s="1"/>
  <c r="DY33" i="18"/>
  <c r="DX33" i="18"/>
  <c r="DW33" i="18"/>
  <c r="DV33" i="18"/>
  <c r="DR33" i="18"/>
  <c r="DO33" i="18"/>
  <c r="DM33" i="18"/>
  <c r="DN33" i="18" s="1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EV32" i="18"/>
  <c r="EW32" i="18" s="1"/>
  <c r="EU32" i="18"/>
  <c r="ET32" i="18"/>
  <c r="ES32" i="18"/>
  <c r="ER32" i="18"/>
  <c r="EN32" i="18"/>
  <c r="EK32" i="18"/>
  <c r="EI32" i="18"/>
  <c r="EJ32" i="18" s="1"/>
  <c r="EM32" i="18" s="1"/>
  <c r="EE32" i="18"/>
  <c r="DZ32" i="18"/>
  <c r="EA32" i="18" s="1"/>
  <c r="DY32" i="18"/>
  <c r="DX32" i="18"/>
  <c r="DW32" i="18"/>
  <c r="DV32" i="18"/>
  <c r="DR32" i="18"/>
  <c r="DO32" i="18"/>
  <c r="DM32" i="18"/>
  <c r="DN32" i="18" s="1"/>
  <c r="DI32" i="18"/>
  <c r="FR31" i="18"/>
  <c r="FS31" i="18" s="1"/>
  <c r="FQ31" i="18"/>
  <c r="FP31" i="18"/>
  <c r="FO31" i="18"/>
  <c r="FN31" i="18"/>
  <c r="FJ31" i="18"/>
  <c r="FG31" i="18"/>
  <c r="FE31" i="18"/>
  <c r="FF31" i="18" s="1"/>
  <c r="FI31" i="18" s="1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G30" i="18"/>
  <c r="FE30" i="18"/>
  <c r="FF30" i="18" s="1"/>
  <c r="FA30" i="18"/>
  <c r="EV30" i="18"/>
  <c r="EW30" i="18" s="1"/>
  <c r="EU30" i="18"/>
  <c r="ET30" i="18"/>
  <c r="ES30" i="18"/>
  <c r="ER30" i="18"/>
  <c r="EN30" i="18"/>
  <c r="EK30" i="18"/>
  <c r="EI30" i="18"/>
  <c r="EJ30" i="18" s="1"/>
  <c r="EM30" i="18" s="1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G29" i="18"/>
  <c r="FE29" i="18"/>
  <c r="FF29" i="18" s="1"/>
  <c r="FA29" i="18"/>
  <c r="EV29" i="18"/>
  <c r="EW29" i="18" s="1"/>
  <c r="EU29" i="18"/>
  <c r="ET29" i="18"/>
  <c r="ES29" i="18"/>
  <c r="ER29" i="18"/>
  <c r="EN29" i="18"/>
  <c r="EK29" i="18"/>
  <c r="EI29" i="18"/>
  <c r="EJ29" i="18" s="1"/>
  <c r="EM29" i="18" s="1"/>
  <c r="EE29" i="18"/>
  <c r="DZ29" i="18"/>
  <c r="EA29" i="18" s="1"/>
  <c r="DY29" i="18"/>
  <c r="DX29" i="18"/>
  <c r="DW29" i="18"/>
  <c r="DV29" i="18"/>
  <c r="DR29" i="18"/>
  <c r="DO29" i="18"/>
  <c r="DM29" i="18"/>
  <c r="DN29" i="18" s="1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G27" i="18"/>
  <c r="FE27" i="18"/>
  <c r="FF27" i="18" s="1"/>
  <c r="FA27" i="18"/>
  <c r="EV27" i="18"/>
  <c r="EW27" i="18" s="1"/>
  <c r="EU27" i="18"/>
  <c r="ET27" i="18"/>
  <c r="ES27" i="18"/>
  <c r="ER27" i="18"/>
  <c r="EN27" i="18"/>
  <c r="EK27" i="18"/>
  <c r="EI27" i="18"/>
  <c r="EJ27" i="18" s="1"/>
  <c r="EM27" i="18" s="1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G26" i="18"/>
  <c r="FE26" i="18"/>
  <c r="FF26" i="18" s="1"/>
  <c r="FA26" i="18"/>
  <c r="EV26" i="18"/>
  <c r="EW26" i="18" s="1"/>
  <c r="EU26" i="18"/>
  <c r="ET26" i="18"/>
  <c r="ES26" i="18"/>
  <c r="ER26" i="18"/>
  <c r="EN26" i="18"/>
  <c r="EK26" i="18"/>
  <c r="EI26" i="18"/>
  <c r="EJ26" i="18" s="1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K24" i="18"/>
  <c r="EI24" i="18"/>
  <c r="EJ24" i="18" s="1"/>
  <c r="EM24" i="18" s="1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G23" i="18"/>
  <c r="FE23" i="18"/>
  <c r="FF23" i="18" s="1"/>
  <c r="FA23" i="18"/>
  <c r="EV23" i="18"/>
  <c r="EW23" i="18" s="1"/>
  <c r="EU23" i="18"/>
  <c r="ET23" i="18"/>
  <c r="ES23" i="18"/>
  <c r="ER23" i="18"/>
  <c r="EN23" i="18"/>
  <c r="EK23" i="18"/>
  <c r="EJ23" i="18"/>
  <c r="EM23" i="18" s="1"/>
  <c r="EI23" i="18"/>
  <c r="EE23" i="18"/>
  <c r="DZ23" i="18"/>
  <c r="EA23" i="18" s="1"/>
  <c r="DY23" i="18"/>
  <c r="DX23" i="18"/>
  <c r="DW23" i="18"/>
  <c r="DV23" i="18"/>
  <c r="DR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K21" i="18"/>
  <c r="EI21" i="18"/>
  <c r="EJ21" i="18" s="1"/>
  <c r="EM21" i="18" s="1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K20" i="18"/>
  <c r="EI20" i="18"/>
  <c r="EJ20" i="18" s="1"/>
  <c r="EE20" i="18"/>
  <c r="DZ20" i="18"/>
  <c r="DX20" i="18"/>
  <c r="DW20" i="18"/>
  <c r="DY20" i="18" s="1"/>
  <c r="DV20" i="18"/>
  <c r="DR20" i="18"/>
  <c r="DO20" i="18"/>
  <c r="DM20" i="18"/>
  <c r="DN20" i="18" s="1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EV17" i="18"/>
  <c r="ET17" i="18"/>
  <c r="ES17" i="18"/>
  <c r="EU17" i="18" s="1"/>
  <c r="ER17" i="18"/>
  <c r="EN17" i="18"/>
  <c r="EM17" i="18"/>
  <c r="EK17" i="18"/>
  <c r="EJ17" i="18"/>
  <c r="EI17" i="18"/>
  <c r="DZ17" i="18"/>
  <c r="EA17" i="18" s="1"/>
  <c r="DY17" i="18"/>
  <c r="DX17" i="18"/>
  <c r="DW17" i="18"/>
  <c r="DV17" i="18"/>
  <c r="DR17" i="18"/>
  <c r="DO17" i="18"/>
  <c r="DM17" i="18"/>
  <c r="DN17" i="18" s="1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K15" i="18"/>
  <c r="EI15" i="18"/>
  <c r="EJ15" i="18" s="1"/>
  <c r="EM15" i="18" s="1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I14" i="18"/>
  <c r="FG14" i="18"/>
  <c r="FF14" i="18"/>
  <c r="FE14" i="18"/>
  <c r="EV14" i="18"/>
  <c r="EW14" i="18" s="1"/>
  <c r="EU14" i="18"/>
  <c r="ET14" i="18"/>
  <c r="ES14" i="18"/>
  <c r="ER14" i="18"/>
  <c r="EN14" i="18"/>
  <c r="EK14" i="18"/>
  <c r="EI14" i="18"/>
  <c r="EJ14" i="18" s="1"/>
  <c r="EE14" i="18"/>
  <c r="DZ14" i="18"/>
  <c r="DX14" i="18"/>
  <c r="DW14" i="18"/>
  <c r="DY14" i="18" s="1"/>
  <c r="DV14" i="18"/>
  <c r="DR14" i="18"/>
  <c r="DQ14" i="18"/>
  <c r="DO14" i="18"/>
  <c r="DN14" i="18"/>
  <c r="DM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K12" i="18"/>
  <c r="EJ12" i="18"/>
  <c r="EM12" i="18" s="1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I11" i="18"/>
  <c r="FG11" i="18"/>
  <c r="FF11" i="18"/>
  <c r="FE11" i="18"/>
  <c r="EV11" i="18"/>
  <c r="EW11" i="18" s="1"/>
  <c r="EU11" i="18"/>
  <c r="ET11" i="18"/>
  <c r="ES11" i="18"/>
  <c r="ER11" i="18"/>
  <c r="EN11" i="18"/>
  <c r="EK11" i="18"/>
  <c r="EJ11" i="18"/>
  <c r="EI11" i="18"/>
  <c r="EE11" i="18"/>
  <c r="DZ11" i="18"/>
  <c r="DX11" i="18"/>
  <c r="DW11" i="18"/>
  <c r="DY11" i="18" s="1"/>
  <c r="DV11" i="18"/>
  <c r="DR11" i="18"/>
  <c r="DO11" i="18"/>
  <c r="DM11" i="18"/>
  <c r="DN11" i="18" s="1"/>
  <c r="DQ11" i="18" s="1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I8" i="18"/>
  <c r="FG8" i="18"/>
  <c r="FF8" i="18"/>
  <c r="FE8" i="18"/>
  <c r="EV8" i="18"/>
  <c r="ET8" i="18"/>
  <c r="ES8" i="18"/>
  <c r="EU8" i="18" s="1"/>
  <c r="ER8" i="18"/>
  <c r="EN8" i="18"/>
  <c r="EK8" i="18"/>
  <c r="EI8" i="18"/>
  <c r="EJ8" i="18" s="1"/>
  <c r="EE8" i="18"/>
  <c r="DZ8" i="18"/>
  <c r="EA8" i="18" s="1"/>
  <c r="DY8" i="18"/>
  <c r="DX8" i="18"/>
  <c r="DW8" i="18"/>
  <c r="DV8" i="18"/>
  <c r="DR8" i="18"/>
  <c r="DO8" i="18"/>
  <c r="DM8" i="18"/>
  <c r="DN8" i="18" s="1"/>
  <c r="DI8" i="18"/>
  <c r="AU8" i="18"/>
  <c r="AY8" i="18"/>
  <c r="AZ8" i="18" s="1"/>
  <c r="BA8" i="18"/>
  <c r="BD8" i="18"/>
  <c r="BH8" i="18"/>
  <c r="BI8" i="18"/>
  <c r="BJ8" i="18"/>
  <c r="BK8" i="18"/>
  <c r="BL8" i="18"/>
  <c r="BM8" i="18"/>
  <c r="BQ8" i="18"/>
  <c r="BU8" i="18"/>
  <c r="BV8" i="18" s="1"/>
  <c r="BW8" i="18"/>
  <c r="BZ8" i="18"/>
  <c r="CD8" i="18"/>
  <c r="CE8" i="18"/>
  <c r="CF8" i="18"/>
  <c r="CG8" i="18"/>
  <c r="CH8" i="18"/>
  <c r="CI8" i="18" s="1"/>
  <c r="CM8" i="18"/>
  <c r="CQ8" i="18"/>
  <c r="CR8" i="18" s="1"/>
  <c r="CS8" i="18"/>
  <c r="CV8" i="18"/>
  <c r="CZ8" i="18"/>
  <c r="DA8" i="18"/>
  <c r="DB8" i="18"/>
  <c r="DD8" i="18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/>
  <c r="AU11" i="18"/>
  <c r="AY11" i="18"/>
  <c r="AZ11" i="18" s="1"/>
  <c r="BA11" i="18"/>
  <c r="BD11" i="18"/>
  <c r="BH11" i="18"/>
  <c r="BI11" i="18"/>
  <c r="BK11" i="18" s="1"/>
  <c r="BJ11" i="18"/>
  <c r="BL11" i="18"/>
  <c r="BQ11" i="18"/>
  <c r="BU11" i="18"/>
  <c r="BV11" i="18" s="1"/>
  <c r="BW11" i="18"/>
  <c r="BZ11" i="18"/>
  <c r="CD11" i="18"/>
  <c r="CE11" i="18"/>
  <c r="CF11" i="18"/>
  <c r="CG11" i="18"/>
  <c r="CH11" i="18"/>
  <c r="CI11" i="18"/>
  <c r="CM11" i="18"/>
  <c r="CQ11" i="18"/>
  <c r="CR11" i="18" s="1"/>
  <c r="CS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 s="1"/>
  <c r="CS12" i="18"/>
  <c r="CV12" i="18"/>
  <c r="CZ12" i="18"/>
  <c r="DA12" i="18"/>
  <c r="DB12" i="18"/>
  <c r="DC12" i="18"/>
  <c r="DD12" i="18"/>
  <c r="DE12" i="18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 s="1"/>
  <c r="BA14" i="18"/>
  <c r="BD14" i="18"/>
  <c r="BH14" i="18"/>
  <c r="BI14" i="18"/>
  <c r="BK14" i="18" s="1"/>
  <c r="BJ14" i="18"/>
  <c r="BL14" i="18"/>
  <c r="BM14" i="18"/>
  <c r="BQ14" i="18"/>
  <c r="BU14" i="18"/>
  <c r="BV14" i="18"/>
  <c r="BW14" i="18"/>
  <c r="BZ14" i="18"/>
  <c r="CD14" i="18"/>
  <c r="CE14" i="18"/>
  <c r="CF14" i="18"/>
  <c r="CG14" i="18"/>
  <c r="CH14" i="18"/>
  <c r="CI14" i="18" s="1"/>
  <c r="CQ14" i="18"/>
  <c r="CR14" i="18"/>
  <c r="CU14" i="18" s="1"/>
  <c r="CS14" i="18"/>
  <c r="CV14" i="18"/>
  <c r="CZ14" i="18"/>
  <c r="DA14" i="18"/>
  <c r="DC14" i="18" s="1"/>
  <c r="DB14" i="18"/>
  <c r="DD14" i="18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 s="1"/>
  <c r="BW15" i="18"/>
  <c r="BZ15" i="18"/>
  <c r="CD15" i="18"/>
  <c r="CE15" i="18"/>
  <c r="CF15" i="18"/>
  <c r="CG15" i="18"/>
  <c r="CH15" i="18"/>
  <c r="CI15" i="18"/>
  <c r="CM15" i="18"/>
  <c r="CQ15" i="18"/>
  <c r="CR15" i="18"/>
  <c r="CS15" i="18"/>
  <c r="CU15" i="18"/>
  <c r="CV15" i="18"/>
  <c r="CZ15" i="18"/>
  <c r="DA15" i="18"/>
  <c r="DC15" i="18" s="1"/>
  <c r="DB15" i="18"/>
  <c r="DD15" i="18"/>
  <c r="AU16" i="18"/>
  <c r="AY16" i="18"/>
  <c r="AZ16" i="18"/>
  <c r="BA16" i="18"/>
  <c r="BC16" i="18"/>
  <c r="BD16" i="18"/>
  <c r="BH16" i="18"/>
  <c r="BI16" i="18"/>
  <c r="BJ16" i="18"/>
  <c r="BK16" i="18"/>
  <c r="BL16" i="18"/>
  <c r="BM16" i="18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D16" i="18"/>
  <c r="AY17" i="18"/>
  <c r="AZ17" i="18"/>
  <c r="BA17" i="18"/>
  <c r="BC17" i="18"/>
  <c r="BD17" i="18"/>
  <c r="BH17" i="18"/>
  <c r="BI17" i="18"/>
  <c r="BK17" i="18" s="1"/>
  <c r="BJ17" i="18"/>
  <c r="BL17" i="18"/>
  <c r="BU17" i="18"/>
  <c r="BV17" i="18"/>
  <c r="BW17" i="18"/>
  <c r="BY17" i="18"/>
  <c r="BZ17" i="18"/>
  <c r="CD17" i="18"/>
  <c r="CE17" i="18"/>
  <c r="CF17" i="18"/>
  <c r="CG17" i="18"/>
  <c r="CH17" i="18"/>
  <c r="CI17" i="18"/>
  <c r="CM17" i="18"/>
  <c r="CQ17" i="18"/>
  <c r="CR17" i="18"/>
  <c r="CS17" i="18"/>
  <c r="CV17" i="18"/>
  <c r="CZ17" i="18"/>
  <c r="DA17" i="18"/>
  <c r="DC17" i="18" s="1"/>
  <c r="DB17" i="18"/>
  <c r="DD17" i="18"/>
  <c r="AU18" i="18"/>
  <c r="AY18" i="18"/>
  <c r="AZ18" i="18"/>
  <c r="BA18" i="18"/>
  <c r="BC18" i="18"/>
  <c r="BD18" i="18"/>
  <c r="BH18" i="18"/>
  <c r="BI18" i="18"/>
  <c r="BJ18" i="18"/>
  <c r="BK18" i="18"/>
  <c r="BL18" i="18"/>
  <c r="BM18" i="18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 s="1"/>
  <c r="BA20" i="18"/>
  <c r="BD20" i="18"/>
  <c r="BH20" i="18"/>
  <c r="BI20" i="18"/>
  <c r="BJ20" i="18"/>
  <c r="BK20" i="18"/>
  <c r="BL20" i="18"/>
  <c r="BM20" i="18"/>
  <c r="BQ20" i="18"/>
  <c r="BU20" i="18"/>
  <c r="BV20" i="18" s="1"/>
  <c r="BW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V20" i="18"/>
  <c r="CZ20" i="18"/>
  <c r="DA20" i="18"/>
  <c r="DB20" i="18"/>
  <c r="DC20" i="18"/>
  <c r="DD20" i="18"/>
  <c r="DE20" i="18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/>
  <c r="CM21" i="18"/>
  <c r="CQ21" i="18"/>
  <c r="CR21" i="18" s="1"/>
  <c r="CS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 s="1"/>
  <c r="CU22" i="18" s="1"/>
  <c r="CS22" i="18"/>
  <c r="CV22" i="18"/>
  <c r="CZ22" i="18"/>
  <c r="DA22" i="18"/>
  <c r="DB22" i="18"/>
  <c r="DC22" i="18"/>
  <c r="DD22" i="18"/>
  <c r="DE22" i="18"/>
  <c r="AU23" i="18"/>
  <c r="AY23" i="18"/>
  <c r="AZ23" i="18"/>
  <c r="BC23" i="18" s="1"/>
  <c r="BA23" i="18"/>
  <c r="BD23" i="18"/>
  <c r="BH23" i="18"/>
  <c r="BI23" i="18"/>
  <c r="BJ23" i="18"/>
  <c r="BK23" i="18"/>
  <c r="BL23" i="18"/>
  <c r="BM23" i="18" s="1"/>
  <c r="BQ23" i="18"/>
  <c r="BU23" i="18"/>
  <c r="BV23" i="18" s="1"/>
  <c r="BW23" i="18"/>
  <c r="BZ23" i="18"/>
  <c r="CD23" i="18"/>
  <c r="CE23" i="18"/>
  <c r="CF23" i="18"/>
  <c r="CG23" i="18"/>
  <c r="CH23" i="18"/>
  <c r="CI23" i="18"/>
  <c r="CM23" i="18"/>
  <c r="CQ23" i="18"/>
  <c r="CR23" i="18" s="1"/>
  <c r="CS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 s="1"/>
  <c r="CS24" i="18"/>
  <c r="CV24" i="18"/>
  <c r="CZ24" i="18"/>
  <c r="DA24" i="18"/>
  <c r="DB24" i="18"/>
  <c r="DC24" i="18"/>
  <c r="DD24" i="18"/>
  <c r="DE24" i="18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/>
  <c r="CM25" i="18"/>
  <c r="CQ25" i="18"/>
  <c r="CR25" i="18"/>
  <c r="CU25" i="18" s="1"/>
  <c r="CS25" i="18"/>
  <c r="CV25" i="18"/>
  <c r="CZ25" i="18"/>
  <c r="DA25" i="18"/>
  <c r="DB25" i="18"/>
  <c r="DC25" i="18"/>
  <c r="DD25" i="18"/>
  <c r="DE25" i="18" s="1"/>
  <c r="AU26" i="18"/>
  <c r="AY26" i="18"/>
  <c r="AZ26" i="18" s="1"/>
  <c r="BA26" i="18"/>
  <c r="BD26" i="18"/>
  <c r="BH26" i="18"/>
  <c r="BI26" i="18"/>
  <c r="BJ26" i="18"/>
  <c r="BK26" i="18"/>
  <c r="BL26" i="18"/>
  <c r="BM26" i="18"/>
  <c r="BQ26" i="18"/>
  <c r="BU26" i="18"/>
  <c r="BV26" i="18"/>
  <c r="BY26" i="18" s="1"/>
  <c r="BW26" i="18"/>
  <c r="BZ26" i="18"/>
  <c r="CD26" i="18"/>
  <c r="CE26" i="18"/>
  <c r="CF26" i="18"/>
  <c r="CG26" i="18"/>
  <c r="CH26" i="18"/>
  <c r="CI26" i="18" s="1"/>
  <c r="CM26" i="18"/>
  <c r="CQ26" i="18"/>
  <c r="CR26" i="18" s="1"/>
  <c r="CS26" i="18"/>
  <c r="CV26" i="18"/>
  <c r="CZ26" i="18"/>
  <c r="DA26" i="18"/>
  <c r="DB26" i="18"/>
  <c r="DC26" i="18"/>
  <c r="DD26" i="18"/>
  <c r="DE26" i="18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/>
  <c r="CM27" i="18"/>
  <c r="CQ27" i="18"/>
  <c r="CR27" i="18"/>
  <c r="CU27" i="18" s="1"/>
  <c r="CS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 s="1"/>
  <c r="CU28" i="18" s="1"/>
  <c r="CS28" i="18"/>
  <c r="CV28" i="18"/>
  <c r="CZ28" i="18"/>
  <c r="DA28" i="18"/>
  <c r="DB28" i="18"/>
  <c r="DC28" i="18"/>
  <c r="DD28" i="18"/>
  <c r="DE28" i="18"/>
  <c r="AU29" i="18"/>
  <c r="AY29" i="18"/>
  <c r="AZ29" i="18" s="1"/>
  <c r="BA29" i="18"/>
  <c r="BD29" i="18"/>
  <c r="BH29" i="18"/>
  <c r="BI29" i="18"/>
  <c r="BJ29" i="18"/>
  <c r="BK29" i="18"/>
  <c r="BL29" i="18"/>
  <c r="BM29" i="18" s="1"/>
  <c r="BQ29" i="18"/>
  <c r="BU29" i="18"/>
  <c r="BV29" i="18" s="1"/>
  <c r="BW29" i="18"/>
  <c r="BZ29" i="18"/>
  <c r="CD29" i="18"/>
  <c r="CE29" i="18"/>
  <c r="CF29" i="18"/>
  <c r="CG29" i="18"/>
  <c r="CH29" i="18"/>
  <c r="CI29" i="18"/>
  <c r="CM29" i="18"/>
  <c r="CQ29" i="18"/>
  <c r="CR29" i="18" s="1"/>
  <c r="CS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/>
  <c r="BQ30" i="18"/>
  <c r="BU30" i="18"/>
  <c r="BV30" i="18" s="1"/>
  <c r="BY30" i="18" s="1"/>
  <c r="BW30" i="18"/>
  <c r="BZ30" i="18"/>
  <c r="CD30" i="18"/>
  <c r="CE30" i="18"/>
  <c r="CF30" i="18"/>
  <c r="CG30" i="18"/>
  <c r="CH30" i="18"/>
  <c r="CI30" i="18" s="1"/>
  <c r="CM30" i="18"/>
  <c r="CQ30" i="18"/>
  <c r="CR30" i="18"/>
  <c r="CU30" i="18" s="1"/>
  <c r="CS30" i="18"/>
  <c r="CV30" i="18"/>
  <c r="CZ30" i="18"/>
  <c r="DA30" i="18"/>
  <c r="DB30" i="18"/>
  <c r="DC30" i="18"/>
  <c r="DD30" i="18"/>
  <c r="DE30" i="18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 s="1"/>
  <c r="BY31" i="18" s="1"/>
  <c r="BW31" i="18"/>
  <c r="BZ31" i="18"/>
  <c r="CD31" i="18"/>
  <c r="CE31" i="18"/>
  <c r="CF31" i="18"/>
  <c r="CG31" i="18"/>
  <c r="CH31" i="18"/>
  <c r="CI31" i="18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 s="1"/>
  <c r="BA32" i="18"/>
  <c r="BD32" i="18"/>
  <c r="BH32" i="18"/>
  <c r="BI32" i="18"/>
  <c r="BJ32" i="18"/>
  <c r="BK32" i="18"/>
  <c r="BL32" i="18"/>
  <c r="BM32" i="18"/>
  <c r="BQ32" i="18"/>
  <c r="BU32" i="18"/>
  <c r="BV32" i="18" s="1"/>
  <c r="BW32" i="18"/>
  <c r="BZ32" i="18"/>
  <c r="CD32" i="18"/>
  <c r="CE32" i="18"/>
  <c r="CF32" i="18"/>
  <c r="CG32" i="18"/>
  <c r="CH32" i="18"/>
  <c r="CI32" i="18" s="1"/>
  <c r="CM32" i="18"/>
  <c r="CQ32" i="18"/>
  <c r="CR32" i="18"/>
  <c r="CU32" i="18" s="1"/>
  <c r="CS32" i="18"/>
  <c r="CV32" i="18"/>
  <c r="CZ32" i="18"/>
  <c r="DA32" i="18"/>
  <c r="DB32" i="18"/>
  <c r="DC32" i="18"/>
  <c r="DD32" i="18"/>
  <c r="DE32" i="18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/>
  <c r="AU35" i="18"/>
  <c r="AY35" i="18"/>
  <c r="AZ35" i="18" s="1"/>
  <c r="BA35" i="18"/>
  <c r="BD35" i="18"/>
  <c r="BH35" i="18"/>
  <c r="BI35" i="18"/>
  <c r="BJ35" i="18"/>
  <c r="BK35" i="18"/>
  <c r="BL35" i="18"/>
  <c r="BM35" i="18" s="1"/>
  <c r="BQ35" i="18"/>
  <c r="BU35" i="18"/>
  <c r="BV35" i="18" s="1"/>
  <c r="BW35" i="18"/>
  <c r="BZ35" i="18"/>
  <c r="CD35" i="18"/>
  <c r="CE35" i="18"/>
  <c r="CF35" i="18"/>
  <c r="CG35" i="18"/>
  <c r="CH35" i="18"/>
  <c r="CI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C36" i="18" s="1"/>
  <c r="BA36" i="18"/>
  <c r="BD36" i="18"/>
  <c r="BH36" i="18"/>
  <c r="BI36" i="18"/>
  <c r="BJ36" i="18"/>
  <c r="BK36" i="18"/>
  <c r="BL36" i="18"/>
  <c r="BM36" i="18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Y38" i="18"/>
  <c r="AZ38" i="18"/>
  <c r="BA38" i="18"/>
  <c r="BC38" i="18"/>
  <c r="BD38" i="18"/>
  <c r="BH38" i="18"/>
  <c r="BI38" i="18"/>
  <c r="BJ38" i="18"/>
  <c r="BK38" i="18"/>
  <c r="BL38" i="18"/>
  <c r="BM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/>
  <c r="CM39" i="18"/>
  <c r="CQ39" i="18"/>
  <c r="CR39" i="18" s="1"/>
  <c r="CS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 s="1"/>
  <c r="CS40" i="18"/>
  <c r="CV40" i="18"/>
  <c r="CZ40" i="18"/>
  <c r="DA40" i="18"/>
  <c r="DB40" i="18"/>
  <c r="DC40" i="18"/>
  <c r="DD40" i="18"/>
  <c r="DE40" i="18"/>
  <c r="AU41" i="18"/>
  <c r="AY41" i="18"/>
  <c r="AZ41" i="18" s="1"/>
  <c r="BA41" i="18"/>
  <c r="BD41" i="18"/>
  <c r="BH41" i="18"/>
  <c r="BI41" i="18"/>
  <c r="BJ41" i="18"/>
  <c r="BK41" i="18"/>
  <c r="BL41" i="18"/>
  <c r="BM41" i="18" s="1"/>
  <c r="BQ41" i="18"/>
  <c r="BU41" i="18"/>
  <c r="BV41" i="18" s="1"/>
  <c r="BW41" i="18"/>
  <c r="BZ41" i="18"/>
  <c r="CD41" i="18"/>
  <c r="CE41" i="18"/>
  <c r="CF41" i="18"/>
  <c r="CG41" i="18"/>
  <c r="CH41" i="18"/>
  <c r="CI41" i="18"/>
  <c r="CM41" i="18"/>
  <c r="CQ41" i="18"/>
  <c r="CR41" i="18"/>
  <c r="CS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C44" i="18" s="1"/>
  <c r="BA44" i="18"/>
  <c r="BD44" i="18"/>
  <c r="BH44" i="18"/>
  <c r="BI44" i="18"/>
  <c r="BJ44" i="18"/>
  <c r="BK44" i="18"/>
  <c r="BL44" i="18"/>
  <c r="BM44" i="18"/>
  <c r="BQ44" i="18"/>
  <c r="BU44" i="18"/>
  <c r="BV44" i="18" s="1"/>
  <c r="BY44" i="18" s="1"/>
  <c r="BW44" i="18"/>
  <c r="BZ44" i="18"/>
  <c r="CD44" i="18"/>
  <c r="CE44" i="18"/>
  <c r="CF44" i="18"/>
  <c r="CG44" i="18"/>
  <c r="CH44" i="18"/>
  <c r="CI44" i="18" s="1"/>
  <c r="CM44" i="18"/>
  <c r="CQ44" i="18"/>
  <c r="CR44" i="18" s="1"/>
  <c r="CU44" i="18" s="1"/>
  <c r="CS44" i="18"/>
  <c r="CV44" i="18"/>
  <c r="CZ44" i="18"/>
  <c r="DA44" i="18"/>
  <c r="DB44" i="18"/>
  <c r="DC44" i="18"/>
  <c r="DD44" i="18"/>
  <c r="DE44" i="18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/>
  <c r="AU47" i="18"/>
  <c r="AY47" i="18"/>
  <c r="AZ47" i="18" s="1"/>
  <c r="BC47" i="18" s="1"/>
  <c r="BA47" i="18"/>
  <c r="BD47" i="18"/>
  <c r="BH47" i="18"/>
  <c r="BI47" i="18"/>
  <c r="BJ47" i="18"/>
  <c r="BK47" i="18"/>
  <c r="BL47" i="18"/>
  <c r="BM47" i="18" s="1"/>
  <c r="BQ47" i="18"/>
  <c r="BU47" i="18"/>
  <c r="BV47" i="18" s="1"/>
  <c r="BW47" i="18"/>
  <c r="BZ47" i="18"/>
  <c r="CD47" i="18"/>
  <c r="CE47" i="18"/>
  <c r="CF47" i="18"/>
  <c r="CG47" i="18"/>
  <c r="CH47" i="18"/>
  <c r="CI47" i="18"/>
  <c r="CM47" i="18"/>
  <c r="CQ47" i="18"/>
  <c r="CR47" i="18" s="1"/>
  <c r="CU47" i="18" s="1"/>
  <c r="CS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 s="1"/>
  <c r="BA50" i="18"/>
  <c r="BD50" i="18"/>
  <c r="BH50" i="18"/>
  <c r="BI50" i="18"/>
  <c r="BJ50" i="18"/>
  <c r="BK50" i="18"/>
  <c r="BL50" i="18"/>
  <c r="BM50" i="18"/>
  <c r="BQ50" i="18"/>
  <c r="BU50" i="18"/>
  <c r="BV50" i="18" s="1"/>
  <c r="BW50" i="18"/>
  <c r="BZ50" i="18"/>
  <c r="CD50" i="18"/>
  <c r="CE50" i="18"/>
  <c r="CF50" i="18"/>
  <c r="CG50" i="18"/>
  <c r="CH50" i="18"/>
  <c r="CI50" i="18" s="1"/>
  <c r="CM50" i="18"/>
  <c r="CQ50" i="18"/>
  <c r="CR50" i="18"/>
  <c r="CU50" i="18" s="1"/>
  <c r="CS50" i="18"/>
  <c r="CV50" i="18"/>
  <c r="CZ50" i="18"/>
  <c r="DA50" i="18"/>
  <c r="DB50" i="18"/>
  <c r="DC50" i="18"/>
  <c r="DD50" i="18"/>
  <c r="DE50" i="18"/>
  <c r="AU51" i="18"/>
  <c r="AY51" i="18"/>
  <c r="AZ51" i="18" s="1"/>
  <c r="BC51" i="18" s="1"/>
  <c r="BA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/>
  <c r="AU53" i="18"/>
  <c r="AY53" i="18"/>
  <c r="AZ53" i="18" s="1"/>
  <c r="BA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Z53" i="18"/>
  <c r="CD53" i="18"/>
  <c r="CE53" i="18"/>
  <c r="CF53" i="18"/>
  <c r="CG53" i="18"/>
  <c r="CH53" i="18"/>
  <c r="CI53" i="18"/>
  <c r="CM53" i="18"/>
  <c r="CQ53" i="18"/>
  <c r="CR53" i="18" s="1"/>
  <c r="CU53" i="18" s="1"/>
  <c r="CS53" i="18"/>
  <c r="CV53" i="18"/>
  <c r="CZ53" i="18"/>
  <c r="DA53" i="18"/>
  <c r="DB53" i="18"/>
  <c r="DC53" i="18"/>
  <c r="DD53" i="18"/>
  <c r="DE53" i="18" s="1"/>
  <c r="AU54" i="18"/>
  <c r="AY54" i="18"/>
  <c r="AZ54" i="18" s="1"/>
  <c r="BC54" i="18" s="1"/>
  <c r="BA54" i="18"/>
  <c r="BD54" i="18"/>
  <c r="BH54" i="18"/>
  <c r="BI54" i="18"/>
  <c r="BJ54" i="18"/>
  <c r="BK54" i="18"/>
  <c r="BL54" i="18"/>
  <c r="BM54" i="18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 s="1"/>
  <c r="BA56" i="18"/>
  <c r="BD56" i="18"/>
  <c r="BH56" i="18"/>
  <c r="BI56" i="18"/>
  <c r="BJ56" i="18"/>
  <c r="BK56" i="18"/>
  <c r="BL56" i="18"/>
  <c r="BM56" i="18"/>
  <c r="BQ56" i="18"/>
  <c r="BU56" i="18"/>
  <c r="BV56" i="18" s="1"/>
  <c r="BW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V56" i="18"/>
  <c r="CZ56" i="18"/>
  <c r="DA56" i="18"/>
  <c r="DE56" i="18" s="1"/>
  <c r="DB56" i="18"/>
  <c r="DD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/>
  <c r="CM57" i="18"/>
  <c r="CQ57" i="18"/>
  <c r="CR57" i="18"/>
  <c r="CU57" i="18" s="1"/>
  <c r="CS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 s="1"/>
  <c r="CU58" i="18" s="1"/>
  <c r="CS58" i="18"/>
  <c r="CV58" i="18"/>
  <c r="CZ58" i="18"/>
  <c r="DA58" i="18"/>
  <c r="DB58" i="18"/>
  <c r="DC58" i="18"/>
  <c r="DD58" i="18"/>
  <c r="DE58" i="18"/>
  <c r="AY59" i="18"/>
  <c r="AZ59" i="18"/>
  <c r="BA59" i="18"/>
  <c r="BC59" i="18"/>
  <c r="BD59" i="18"/>
  <c r="BH59" i="18"/>
  <c r="BI59" i="18"/>
  <c r="BJ59" i="18"/>
  <c r="BK59" i="18"/>
  <c r="BL59" i="18"/>
  <c r="BM59" i="18" s="1"/>
  <c r="BU59" i="18"/>
  <c r="BV59" i="18"/>
  <c r="BY59" i="18" s="1"/>
  <c r="BW59" i="18"/>
  <c r="BZ59" i="18"/>
  <c r="CD59" i="18"/>
  <c r="CE59" i="18"/>
  <c r="CF59" i="18"/>
  <c r="CG59" i="18"/>
  <c r="CH59" i="18"/>
  <c r="CI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 s="1"/>
  <c r="BA62" i="18"/>
  <c r="BD62" i="18"/>
  <c r="BH62" i="18"/>
  <c r="BI62" i="18"/>
  <c r="BK62" i="18" s="1"/>
  <c r="BJ62" i="18"/>
  <c r="BL62" i="18"/>
  <c r="BQ62" i="18"/>
  <c r="BU62" i="18"/>
  <c r="BV62" i="18" s="1"/>
  <c r="BW62" i="18"/>
  <c r="BZ62" i="18"/>
  <c r="CD62" i="18"/>
  <c r="CE62" i="18"/>
  <c r="CG62" i="18" s="1"/>
  <c r="CF62" i="18"/>
  <c r="CH62" i="18"/>
  <c r="CM62" i="18"/>
  <c r="CQ62" i="18"/>
  <c r="CR62" i="18" s="1"/>
  <c r="CU62" i="18" s="1"/>
  <c r="CS62" i="18"/>
  <c r="CV62" i="18"/>
  <c r="CZ62" i="18"/>
  <c r="DA62" i="18"/>
  <c r="DB62" i="18"/>
  <c r="DD62" i="18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 s="1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 s="1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 s="1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 s="1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 s="1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 s="1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 s="1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 s="1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 s="1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 s="1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 s="1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 s="1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 s="1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 s="1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 s="1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 s="1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 s="1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 s="1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 s="1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 s="1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 s="1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 s="1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 s="1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 s="1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 s="1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 s="1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 s="1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 s="1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 s="1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 s="1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 s="1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 s="1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 s="1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 s="1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 s="1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 s="1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 s="1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 s="1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 s="1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 s="1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 s="1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 s="1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 s="1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 s="1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 s="1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 s="1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 s="1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 s="1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 s="1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 s="1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 s="1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 s="1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 s="1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 s="1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BR109" i="18" s="1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L5" i="18"/>
  <c r="C8" i="18"/>
  <c r="G8" i="18"/>
  <c r="H8" i="18" s="1"/>
  <c r="I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 s="1"/>
  <c r="I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G14" i="18"/>
  <c r="H14" i="18"/>
  <c r="I14" i="18"/>
  <c r="K14" i="18"/>
  <c r="L14" i="18"/>
  <c r="P14" i="18"/>
  <c r="Q14" i="18"/>
  <c r="S14" i="18" s="1"/>
  <c r="R14" i="18"/>
  <c r="T14" i="18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 s="1"/>
  <c r="I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 s="1"/>
  <c r="K20" i="18" s="1"/>
  <c r="I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 s="1"/>
  <c r="I23" i="18"/>
  <c r="L23" i="18"/>
  <c r="P23" i="18"/>
  <c r="Q23" i="18"/>
  <c r="R23" i="18"/>
  <c r="S23" i="18"/>
  <c r="T23" i="18"/>
  <c r="U23" i="18" s="1"/>
  <c r="C24" i="18"/>
  <c r="G24" i="18"/>
  <c r="H24" i="18"/>
  <c r="I24" i="18"/>
  <c r="L24" i="18"/>
  <c r="P24" i="18"/>
  <c r="Q24" i="18"/>
  <c r="R24" i="18"/>
  <c r="S24" i="18"/>
  <c r="T24" i="18"/>
  <c r="U24" i="18" s="1"/>
  <c r="C25" i="18"/>
  <c r="G25" i="18"/>
  <c r="H25" i="18" s="1"/>
  <c r="K25" i="18" s="1"/>
  <c r="I25" i="18"/>
  <c r="L25" i="18"/>
  <c r="P25" i="18"/>
  <c r="Q25" i="18"/>
  <c r="R25" i="18"/>
  <c r="S25" i="18"/>
  <c r="T25" i="18"/>
  <c r="U25" i="18" s="1"/>
  <c r="C26" i="18"/>
  <c r="G26" i="18"/>
  <c r="H26" i="18"/>
  <c r="K26" i="18" s="1"/>
  <c r="I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 s="1"/>
  <c r="I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 s="1"/>
  <c r="I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 s="1"/>
  <c r="I38" i="18"/>
  <c r="L38" i="18"/>
  <c r="P38" i="18"/>
  <c r="Q38" i="18"/>
  <c r="R38" i="18"/>
  <c r="S38" i="18"/>
  <c r="T38" i="18"/>
  <c r="U38" i="18" s="1"/>
  <c r="C39" i="18"/>
  <c r="G39" i="18"/>
  <c r="H39" i="18"/>
  <c r="K39" i="18" s="1"/>
  <c r="I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 s="1"/>
  <c r="I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 s="1"/>
  <c r="I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 s="1"/>
  <c r="I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 s="1"/>
  <c r="K59" i="18" s="1"/>
  <c r="I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 s="1"/>
  <c r="I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/>
  <c r="C95" i="18"/>
  <c r="G95" i="18"/>
  <c r="H95" i="18"/>
  <c r="I95" i="18"/>
  <c r="K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/>
  <c r="C97" i="18"/>
  <c r="G97" i="18"/>
  <c r="H97" i="18"/>
  <c r="I97" i="18"/>
  <c r="K97" i="18"/>
  <c r="L97" i="18"/>
  <c r="P97" i="18"/>
  <c r="Q97" i="18"/>
  <c r="R97" i="18"/>
  <c r="S97" i="18"/>
  <c r="T97" i="18"/>
  <c r="U97" i="18"/>
  <c r="C98" i="18"/>
  <c r="G98" i="18"/>
  <c r="H98" i="18"/>
  <c r="I98" i="18"/>
  <c r="K98" i="18"/>
  <c r="L98" i="18"/>
  <c r="P98" i="18"/>
  <c r="Q98" i="18"/>
  <c r="R98" i="18"/>
  <c r="S98" i="18"/>
  <c r="T98" i="18"/>
  <c r="U98" i="18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/>
  <c r="D101" i="18"/>
  <c r="F101" i="18"/>
  <c r="O101" i="18"/>
  <c r="T101" i="18" s="1"/>
  <c r="R102" i="18"/>
  <c r="E107" i="18" s="1"/>
  <c r="R104" i="18"/>
  <c r="R106" i="18" s="1"/>
  <c r="E109" i="18"/>
  <c r="E110" i="18"/>
  <c r="E111" i="18"/>
  <c r="DE62" i="18" l="1"/>
  <c r="OQ63" i="18"/>
  <c r="OQ62" i="18"/>
  <c r="MC62" i="18"/>
  <c r="BM62" i="18"/>
  <c r="BC62" i="18"/>
  <c r="IS63" i="18"/>
  <c r="JC62" i="18"/>
  <c r="K62" i="18"/>
  <c r="GE62" i="18"/>
  <c r="EM62" i="18"/>
  <c r="QI62" i="18"/>
  <c r="CI62" i="18"/>
  <c r="CH101" i="18"/>
  <c r="BY62" i="18"/>
  <c r="JO62" i="18"/>
  <c r="NI62" i="18"/>
  <c r="MY62" i="18"/>
  <c r="NU62" i="18"/>
  <c r="EA62" i="18"/>
  <c r="FI63" i="18"/>
  <c r="FI62" i="18"/>
  <c r="HW62" i="18"/>
  <c r="IS59" i="18"/>
  <c r="QI59" i="18"/>
  <c r="JO59" i="18"/>
  <c r="KK59" i="18"/>
  <c r="HA60" i="18"/>
  <c r="LG59" i="18"/>
  <c r="DQ59" i="18"/>
  <c r="FI59" i="18"/>
  <c r="PM60" i="18"/>
  <c r="CU56" i="18"/>
  <c r="OQ57" i="18"/>
  <c r="OQ56" i="18"/>
  <c r="MC56" i="18"/>
  <c r="BC56" i="18"/>
  <c r="IS56" i="18"/>
  <c r="GE56" i="18"/>
  <c r="EW56" i="18"/>
  <c r="EM56" i="18"/>
  <c r="BY56" i="18"/>
  <c r="JO56" i="18"/>
  <c r="KK58" i="18"/>
  <c r="KK56" i="18"/>
  <c r="HA57" i="18"/>
  <c r="HK56" i="18"/>
  <c r="HK101" i="18" s="1"/>
  <c r="HB103" i="18" s="1"/>
  <c r="G14" i="5" s="1"/>
  <c r="MY57" i="18"/>
  <c r="NI56" i="18"/>
  <c r="OE56" i="18"/>
  <c r="NU56" i="18"/>
  <c r="OQ53" i="18"/>
  <c r="MC53" i="18"/>
  <c r="BC53" i="18"/>
  <c r="GE53" i="18"/>
  <c r="EM53" i="18"/>
  <c r="QI55" i="18"/>
  <c r="QI54" i="18"/>
  <c r="QI53" i="18"/>
  <c r="BY53" i="18"/>
  <c r="JO54" i="18"/>
  <c r="JO53" i="18"/>
  <c r="MY53" i="18"/>
  <c r="NU53" i="18"/>
  <c r="LG53" i="18"/>
  <c r="DQ53" i="18"/>
  <c r="HW53" i="18"/>
  <c r="PM54" i="18"/>
  <c r="PM53" i="18"/>
  <c r="OQ51" i="18"/>
  <c r="MC50" i="18"/>
  <c r="BC50" i="18"/>
  <c r="IS50" i="18"/>
  <c r="K50" i="18"/>
  <c r="GE50" i="18"/>
  <c r="EM50" i="18"/>
  <c r="QI50" i="18"/>
  <c r="BY50" i="18"/>
  <c r="JO50" i="18"/>
  <c r="KK50" i="18"/>
  <c r="HA52" i="18"/>
  <c r="HA50" i="18"/>
  <c r="MY50" i="18"/>
  <c r="NU50" i="18"/>
  <c r="LG51" i="18"/>
  <c r="DQ50" i="18"/>
  <c r="HW50" i="18"/>
  <c r="PM50" i="18"/>
  <c r="OQ48" i="18"/>
  <c r="OQ47" i="18"/>
  <c r="IS47" i="18"/>
  <c r="K47" i="18"/>
  <c r="GE47" i="18"/>
  <c r="EM47" i="18"/>
  <c r="QI47" i="18"/>
  <c r="BY47" i="18"/>
  <c r="JO47" i="18"/>
  <c r="KK47" i="18"/>
  <c r="HA48" i="18"/>
  <c r="MY47" i="18"/>
  <c r="NU47" i="18"/>
  <c r="LG47" i="18"/>
  <c r="FI48" i="18"/>
  <c r="FI47" i="18"/>
  <c r="HW47" i="18"/>
  <c r="PM47" i="18"/>
  <c r="OQ46" i="18"/>
  <c r="OQ44" i="18"/>
  <c r="MC44" i="18"/>
  <c r="IS44" i="18"/>
  <c r="K44" i="18"/>
  <c r="GE44" i="18"/>
  <c r="EM44" i="18"/>
  <c r="QI44" i="18"/>
  <c r="JO44" i="18"/>
  <c r="KK44" i="18"/>
  <c r="MY44" i="18"/>
  <c r="NU44" i="18"/>
  <c r="LG45" i="18"/>
  <c r="FI45" i="18"/>
  <c r="FI44" i="18"/>
  <c r="PM44" i="18"/>
  <c r="CU41" i="18"/>
  <c r="OQ41" i="18"/>
  <c r="MC41" i="18"/>
  <c r="BC41" i="18"/>
  <c r="IS41" i="18"/>
  <c r="K41" i="18"/>
  <c r="GE41" i="18"/>
  <c r="QI41" i="18"/>
  <c r="BY41" i="18"/>
  <c r="JO41" i="18"/>
  <c r="KK41" i="18"/>
  <c r="MY41" i="18"/>
  <c r="NU41" i="18"/>
  <c r="DQ41" i="18"/>
  <c r="FI42" i="18"/>
  <c r="FI41" i="18"/>
  <c r="HW41" i="18"/>
  <c r="PM41" i="18"/>
  <c r="CU40" i="18"/>
  <c r="CU39" i="18"/>
  <c r="IS38" i="18"/>
  <c r="K38" i="18"/>
  <c r="QI38" i="18"/>
  <c r="KK38" i="18"/>
  <c r="HA39" i="18"/>
  <c r="DQ38" i="18"/>
  <c r="PM38" i="18"/>
  <c r="PA35" i="18"/>
  <c r="OQ35" i="18"/>
  <c r="MC35" i="18"/>
  <c r="BC35" i="18"/>
  <c r="IS35" i="18"/>
  <c r="GE35" i="18"/>
  <c r="EM35" i="18"/>
  <c r="BY35" i="18"/>
  <c r="KK36" i="18"/>
  <c r="HA35" i="18"/>
  <c r="NU35" i="18"/>
  <c r="HW36" i="18"/>
  <c r="HW35" i="18"/>
  <c r="OQ32" i="18"/>
  <c r="MC33" i="18"/>
  <c r="BC32" i="18"/>
  <c r="K32" i="18"/>
  <c r="QI33" i="18"/>
  <c r="QI32" i="18"/>
  <c r="BY32" i="18"/>
  <c r="JO32" i="18"/>
  <c r="MY32" i="18"/>
  <c r="NU32" i="18"/>
  <c r="DQ33" i="18"/>
  <c r="DQ32" i="18"/>
  <c r="HW32" i="18"/>
  <c r="PM33" i="18"/>
  <c r="PM32" i="18"/>
  <c r="CU29" i="18"/>
  <c r="OQ30" i="18"/>
  <c r="OQ29" i="18"/>
  <c r="MC30" i="18"/>
  <c r="BC29" i="18"/>
  <c r="IS30" i="18"/>
  <c r="IS29" i="18"/>
  <c r="K29" i="18"/>
  <c r="GE29" i="18"/>
  <c r="BY29" i="18"/>
  <c r="JO29" i="18"/>
  <c r="HA29" i="18"/>
  <c r="MY29" i="18"/>
  <c r="LG29" i="18"/>
  <c r="DQ29" i="18"/>
  <c r="FI30" i="18"/>
  <c r="FI29" i="18"/>
  <c r="HW29" i="18"/>
  <c r="PM29" i="18"/>
  <c r="CU26" i="18"/>
  <c r="OQ27" i="18"/>
  <c r="BC26" i="18"/>
  <c r="IS27" i="18"/>
  <c r="IS26" i="18"/>
  <c r="GE27" i="18"/>
  <c r="GE26" i="18"/>
  <c r="EM26" i="18"/>
  <c r="QI26" i="18"/>
  <c r="JO26" i="18"/>
  <c r="KK26" i="18"/>
  <c r="HA27" i="18"/>
  <c r="MY26" i="18"/>
  <c r="FI27" i="18"/>
  <c r="FI26" i="18"/>
  <c r="HW26" i="18"/>
  <c r="PM26" i="18"/>
  <c r="CU24" i="18"/>
  <c r="CU23" i="18"/>
  <c r="MC23" i="18"/>
  <c r="IS23" i="18"/>
  <c r="K24" i="18"/>
  <c r="K23" i="18"/>
  <c r="GE23" i="18"/>
  <c r="QI23" i="18"/>
  <c r="BY23" i="18"/>
  <c r="JO23" i="18"/>
  <c r="KK23" i="18"/>
  <c r="HA24" i="18"/>
  <c r="DQ23" i="18"/>
  <c r="FI24" i="18"/>
  <c r="FI23" i="18"/>
  <c r="HW23" i="18"/>
  <c r="PM23" i="18"/>
  <c r="CU21" i="18"/>
  <c r="CU20" i="18"/>
  <c r="OQ20" i="18"/>
  <c r="BC20" i="18"/>
  <c r="IS21" i="18"/>
  <c r="IS20" i="18"/>
  <c r="GE20" i="18"/>
  <c r="EM20" i="18"/>
  <c r="QS20" i="18"/>
  <c r="QI20" i="18"/>
  <c r="BY20" i="18"/>
  <c r="JO20" i="18"/>
  <c r="KK20" i="18"/>
  <c r="HA21" i="18"/>
  <c r="HA20" i="18"/>
  <c r="MY20" i="18"/>
  <c r="NU20" i="18"/>
  <c r="EA20" i="18"/>
  <c r="DQ20" i="18"/>
  <c r="FI20" i="18"/>
  <c r="HW20" i="18"/>
  <c r="PM20" i="18"/>
  <c r="DE17" i="18"/>
  <c r="CU17" i="18"/>
  <c r="PA18" i="18"/>
  <c r="MM17" i="18"/>
  <c r="BM17" i="18"/>
  <c r="IS17" i="18"/>
  <c r="K17" i="18"/>
  <c r="EW18" i="18"/>
  <c r="EW101" i="18" s="1"/>
  <c r="EN103" i="18" s="1"/>
  <c r="G11" i="5" s="1"/>
  <c r="EW17" i="18"/>
  <c r="QI17" i="18"/>
  <c r="JO17" i="18"/>
  <c r="KK17" i="18"/>
  <c r="HA18" i="18"/>
  <c r="NI17" i="18"/>
  <c r="DQ17" i="18"/>
  <c r="IG19" i="18"/>
  <c r="IE18" i="18"/>
  <c r="IG18" i="18" s="1"/>
  <c r="IG17" i="18"/>
  <c r="PM17" i="18"/>
  <c r="DE16" i="18"/>
  <c r="DE15" i="18"/>
  <c r="DE14" i="18"/>
  <c r="OQ15" i="18"/>
  <c r="PA14" i="18"/>
  <c r="OQ14" i="18"/>
  <c r="MC14" i="18"/>
  <c r="BC14" i="18"/>
  <c r="D109" i="18"/>
  <c r="H109" i="18" s="1"/>
  <c r="U14" i="18"/>
  <c r="GE14" i="18"/>
  <c r="EM14" i="18"/>
  <c r="QS14" i="18"/>
  <c r="BY15" i="18"/>
  <c r="BY14" i="18"/>
  <c r="JY14" i="18"/>
  <c r="HA14" i="18"/>
  <c r="MY14" i="18"/>
  <c r="EA14" i="18"/>
  <c r="HW15" i="18"/>
  <c r="HW14" i="18"/>
  <c r="PW14" i="18"/>
  <c r="CU12" i="18"/>
  <c r="CU11" i="18"/>
  <c r="PA12" i="18"/>
  <c r="PA11" i="18"/>
  <c r="OQ11" i="18"/>
  <c r="MC11" i="18"/>
  <c r="MC101" i="18" s="1"/>
  <c r="BM11" i="18"/>
  <c r="BC11" i="18"/>
  <c r="K11" i="18"/>
  <c r="GO11" i="18"/>
  <c r="GE11" i="18"/>
  <c r="EM11" i="18"/>
  <c r="QS11" i="18"/>
  <c r="QI11" i="18"/>
  <c r="BY11" i="18"/>
  <c r="JO11" i="18"/>
  <c r="KU11" i="18"/>
  <c r="KU101" i="18" s="1"/>
  <c r="KL103" i="18" s="1"/>
  <c r="G18" i="5" s="1"/>
  <c r="MY11" i="18"/>
  <c r="NU11" i="18"/>
  <c r="EA11" i="18"/>
  <c r="HW11" i="18"/>
  <c r="PM11" i="18"/>
  <c r="DE8" i="18"/>
  <c r="DE101" i="18" s="1"/>
  <c r="CV103" i="18" s="1"/>
  <c r="G9" i="5" s="1"/>
  <c r="CU8" i="18"/>
  <c r="OQ9" i="18"/>
  <c r="OQ8" i="18"/>
  <c r="MM8" i="18"/>
  <c r="BC8" i="18"/>
  <c r="JC8" i="18"/>
  <c r="JB101" i="18"/>
  <c r="K8" i="18"/>
  <c r="GE8" i="18"/>
  <c r="EW8" i="18"/>
  <c r="EM8" i="18"/>
  <c r="QI8" i="18"/>
  <c r="BY8" i="18"/>
  <c r="JO8" i="18"/>
  <c r="KK8" i="18"/>
  <c r="HA9" i="18"/>
  <c r="HA101" i="18"/>
  <c r="MY8" i="18"/>
  <c r="NU8" i="18"/>
  <c r="DQ8" i="18"/>
  <c r="HW8" i="18"/>
  <c r="PM8" i="18"/>
  <c r="FR101" i="18"/>
  <c r="JX101" i="18"/>
  <c r="DD101" i="18"/>
  <c r="BL101" i="18"/>
  <c r="LP101" i="18"/>
  <c r="OD101" i="18"/>
  <c r="QR101" i="18"/>
  <c r="AY107" i="18"/>
  <c r="DB106" i="18"/>
  <c r="D107" i="18"/>
  <c r="G107" i="18" s="1"/>
  <c r="C3" i="16"/>
  <c r="CQ109" i="18"/>
  <c r="DZ101" i="18"/>
  <c r="DM107" i="18"/>
  <c r="EV101" i="18"/>
  <c r="EI109" i="18"/>
  <c r="IF101" i="18"/>
  <c r="HJ101" i="18"/>
  <c r="JK109" i="18"/>
  <c r="LV109" i="18"/>
  <c r="NH101" i="18"/>
  <c r="PV101" i="18"/>
  <c r="KT101" i="18"/>
  <c r="OZ101" i="18"/>
  <c r="JL109" i="18"/>
  <c r="EJ109" i="18"/>
  <c r="E108" i="18"/>
  <c r="C5" i="16"/>
  <c r="C11" i="16"/>
  <c r="C17" i="16"/>
  <c r="C23" i="16"/>
  <c r="C22" i="16"/>
  <c r="C6" i="16"/>
  <c r="C12" i="16"/>
  <c r="C18" i="16"/>
  <c r="C4" i="16"/>
  <c r="C7" i="16"/>
  <c r="C13" i="16"/>
  <c r="C19" i="16"/>
  <c r="C8" i="16"/>
  <c r="C14" i="16"/>
  <c r="C20" i="16"/>
  <c r="C15" i="16"/>
  <c r="C10" i="16"/>
  <c r="C9" i="16"/>
  <c r="C21" i="16"/>
  <c r="C16" i="16"/>
  <c r="JY101" i="18"/>
  <c r="JP103" i="18" s="1"/>
  <c r="G17" i="5" s="1"/>
  <c r="CI101" i="18"/>
  <c r="BZ103" i="18" s="1"/>
  <c r="G8" i="5" s="1"/>
  <c r="AX111" i="18"/>
  <c r="AV111" i="18" s="1"/>
  <c r="AY111" i="18" s="1"/>
  <c r="AX108" i="18"/>
  <c r="AV108" i="18" s="1"/>
  <c r="AZ108" i="18" s="1"/>
  <c r="FD110" i="18"/>
  <c r="FB110" i="18" s="1"/>
  <c r="FF110" i="18" s="1"/>
  <c r="JO101" i="18"/>
  <c r="D15" i="16" s="1"/>
  <c r="JC101" i="18"/>
  <c r="IT103" i="18" s="1"/>
  <c r="G16" i="5" s="1"/>
  <c r="FI101" i="18"/>
  <c r="FS102" i="18" s="1"/>
  <c r="FS104" i="18" s="1"/>
  <c r="FS106" i="18" s="1"/>
  <c r="D12" i="5" s="1"/>
  <c r="KF110" i="18"/>
  <c r="KD110" i="18" s="1"/>
  <c r="KG110" i="18" s="1"/>
  <c r="CP108" i="18"/>
  <c r="CN108" i="18" s="1"/>
  <c r="BT110" i="18"/>
  <c r="BR110" i="18" s="1"/>
  <c r="AX110" i="18"/>
  <c r="AV110" i="18" s="1"/>
  <c r="AZ110" i="18" s="1"/>
  <c r="FS101" i="18"/>
  <c r="FJ103" i="18" s="1"/>
  <c r="G12" i="5" s="1"/>
  <c r="ON109" i="18"/>
  <c r="KK101" i="18"/>
  <c r="LG101" i="18"/>
  <c r="OQ101" i="18"/>
  <c r="QI101" i="18"/>
  <c r="CP111" i="18"/>
  <c r="CN111" i="18" s="1"/>
  <c r="CQ111" i="18" s="1"/>
  <c r="CP110" i="18"/>
  <c r="CN110" i="18" s="1"/>
  <c r="GE101" i="18"/>
  <c r="LQ101" i="18"/>
  <c r="LH103" i="18" s="1"/>
  <c r="G19" i="5" s="1"/>
  <c r="MM101" i="18"/>
  <c r="MD103" i="18" s="1"/>
  <c r="G20" i="5" s="1"/>
  <c r="NI101" i="18"/>
  <c r="MZ103" i="18" s="1"/>
  <c r="G21" i="5" s="1"/>
  <c r="OE101" i="18"/>
  <c r="NV103" i="18" s="1"/>
  <c r="G22" i="5" s="1"/>
  <c r="PA101" i="18"/>
  <c r="OR103" i="18" s="1"/>
  <c r="G23" i="5" s="1"/>
  <c r="PW101" i="18"/>
  <c r="PN103" i="18" s="1"/>
  <c r="G24" i="5" s="1"/>
  <c r="QS101" i="18"/>
  <c r="QJ103" i="18" s="1"/>
  <c r="G25" i="5" s="1"/>
  <c r="GO101" i="18"/>
  <c r="GF103" i="18" s="1"/>
  <c r="G13" i="5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LZ109" i="18"/>
  <c r="JV106" i="18"/>
  <c r="GB109" i="18"/>
  <c r="CR109" i="18"/>
  <c r="CF106" i="18"/>
  <c r="BJ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PG107" i="18"/>
  <c r="PJ107" i="18" s="1"/>
  <c r="PT106" i="18"/>
  <c r="MV109" i="18"/>
  <c r="MU109" i="18"/>
  <c r="PJ109" i="18"/>
  <c r="PI109" i="18"/>
  <c r="OK108" i="18"/>
  <c r="OX106" i="18"/>
  <c r="MU107" i="18"/>
  <c r="LZ107" i="18"/>
  <c r="LY107" i="18"/>
  <c r="ON107" i="18"/>
  <c r="OM107" i="18"/>
  <c r="MS108" i="18"/>
  <c r="NF106" i="18"/>
  <c r="LD107" i="18"/>
  <c r="LC107" i="18"/>
  <c r="NR107" i="18"/>
  <c r="NQ107" i="18"/>
  <c r="QF107" i="18"/>
  <c r="QE107" i="18"/>
  <c r="LD109" i="18"/>
  <c r="LC109" i="18"/>
  <c r="NR109" i="18"/>
  <c r="NQ109" i="18"/>
  <c r="QF109" i="18"/>
  <c r="QE109" i="18"/>
  <c r="LN106" i="18"/>
  <c r="LA108" i="18"/>
  <c r="QP106" i="18"/>
  <c r="QC108" i="18"/>
  <c r="MV107" i="18"/>
  <c r="MJ106" i="18"/>
  <c r="LY109" i="18"/>
  <c r="OM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BV109" i="18"/>
  <c r="F110" i="18"/>
  <c r="D110" i="18" s="1"/>
  <c r="F111" i="18"/>
  <c r="D111" i="18" s="1"/>
  <c r="BM101" i="18" l="1"/>
  <c r="BD103" i="18" s="1"/>
  <c r="G7" i="5" s="1"/>
  <c r="PM101" i="18"/>
  <c r="PW102" i="18" s="1"/>
  <c r="PW104" i="18" s="1"/>
  <c r="PW106" i="18" s="1"/>
  <c r="D24" i="5" s="1"/>
  <c r="HW101" i="18"/>
  <c r="IG102" i="18" s="1"/>
  <c r="IG104" i="18" s="1"/>
  <c r="IG106" i="18" s="1"/>
  <c r="D15" i="5" s="1"/>
  <c r="BC101" i="18"/>
  <c r="BM102" i="18" s="1"/>
  <c r="BM104" i="18" s="1"/>
  <c r="BM106" i="18" s="1"/>
  <c r="D7" i="5" s="1"/>
  <c r="K101" i="18"/>
  <c r="U102" i="18" s="1"/>
  <c r="U104" i="18" s="1"/>
  <c r="IG101" i="18"/>
  <c r="HX103" i="18" s="1"/>
  <c r="G15" i="5" s="1"/>
  <c r="G109" i="18"/>
  <c r="EM101" i="18"/>
  <c r="EW102" i="18" s="1"/>
  <c r="EW104" i="18" s="1"/>
  <c r="EW106" i="18" s="1"/>
  <c r="D11" i="5" s="1"/>
  <c r="MY101" i="18"/>
  <c r="NI102" i="18" s="1"/>
  <c r="NI104" i="18" s="1"/>
  <c r="NI106" i="18" s="1"/>
  <c r="D21" i="5" s="1"/>
  <c r="NU101" i="18"/>
  <c r="OE102" i="18" s="1"/>
  <c r="OE104" i="18" s="1"/>
  <c r="OE106" i="18" s="1"/>
  <c r="D22" i="5" s="1"/>
  <c r="CQ108" i="18"/>
  <c r="AY108" i="18"/>
  <c r="AY110" i="18"/>
  <c r="H107" i="18"/>
  <c r="JY102" i="18"/>
  <c r="JY104" i="18" s="1"/>
  <c r="JY106" i="18" s="1"/>
  <c r="D17" i="5" s="1"/>
  <c r="HK102" i="18"/>
  <c r="HK104" i="18" s="1"/>
  <c r="HK106" i="18" s="1"/>
  <c r="D14" i="5" s="1"/>
  <c r="D12" i="16"/>
  <c r="D10" i="16"/>
  <c r="BU108" i="18"/>
  <c r="KH110" i="18"/>
  <c r="FE110" i="18"/>
  <c r="BV110" i="18"/>
  <c r="BU110" i="18"/>
  <c r="AZ111" i="18"/>
  <c r="CR111" i="18"/>
  <c r="BU111" i="18"/>
  <c r="CR110" i="18"/>
  <c r="CQ110" i="18"/>
  <c r="QS102" i="18"/>
  <c r="D23" i="16"/>
  <c r="DE102" i="18"/>
  <c r="DE104" i="18" s="1"/>
  <c r="DE106" i="18" s="1"/>
  <c r="D9" i="5" s="1"/>
  <c r="D7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PA102" i="18"/>
  <c r="PA104" i="18" s="1"/>
  <c r="PA106" i="18" s="1"/>
  <c r="D23" i="5" s="1"/>
  <c r="D21" i="16"/>
  <c r="GO102" i="18"/>
  <c r="GO104" i="18" s="1"/>
  <c r="GO106" i="18" s="1"/>
  <c r="D13" i="5" s="1"/>
  <c r="D11" i="16"/>
  <c r="EA102" i="18"/>
  <c r="EA104" i="18" s="1"/>
  <c r="EA106" i="18" s="1"/>
  <c r="D10" i="5" s="1"/>
  <c r="D8" i="16"/>
  <c r="JC102" i="18"/>
  <c r="JC104" i="18" s="1"/>
  <c r="JC106" i="18" s="1"/>
  <c r="D16" i="5" s="1"/>
  <c r="D14" i="16"/>
  <c r="MM102" i="18"/>
  <c r="MM104" i="18" s="1"/>
  <c r="MM106" i="18" s="1"/>
  <c r="D20" i="5" s="1"/>
  <c r="D18" i="16"/>
  <c r="CR108" i="18"/>
  <c r="LZ110" i="18"/>
  <c r="LY110" i="18"/>
  <c r="NQ108" i="18"/>
  <c r="NR108" i="18"/>
  <c r="QF108" i="18"/>
  <c r="QE108" i="18"/>
  <c r="ON110" i="18"/>
  <c r="OM110" i="18"/>
  <c r="MV111" i="18"/>
  <c r="MU111" i="18"/>
  <c r="LD108" i="18"/>
  <c r="LC108" i="18"/>
  <c r="QF111" i="18"/>
  <c r="QE111" i="18"/>
  <c r="ON108" i="18"/>
  <c r="OM108" i="18"/>
  <c r="MV110" i="18"/>
  <c r="MU110" i="18"/>
  <c r="LD111" i="18"/>
  <c r="LC111" i="18"/>
  <c r="QE110" i="18"/>
  <c r="QF110" i="18"/>
  <c r="ON111" i="18"/>
  <c r="OM111" i="18"/>
  <c r="MV108" i="18"/>
  <c r="MU108" i="18"/>
  <c r="LC110" i="18"/>
  <c r="LD110" i="18"/>
  <c r="PJ108" i="18"/>
  <c r="PI108" i="18"/>
  <c r="NR111" i="18"/>
  <c r="NQ111" i="18"/>
  <c r="LZ108" i="18"/>
  <c r="LY108" i="18"/>
  <c r="PJ110" i="18"/>
  <c r="PI110" i="18"/>
  <c r="PI107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D22" i="16" l="1"/>
  <c r="D13" i="16"/>
  <c r="D5" i="16"/>
  <c r="D3" i="16"/>
  <c r="U106" i="18"/>
  <c r="D5" i="5" s="1"/>
  <c r="D9" i="16"/>
  <c r="D20" i="16"/>
  <c r="D19" i="16"/>
  <c r="QS104" i="18"/>
  <c r="QS106" i="18" s="1"/>
  <c r="D25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E62" i="18"/>
  <c r="AC62" i="18"/>
  <c r="AD62" i="18" s="1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E59" i="18"/>
  <c r="AC59" i="18"/>
  <c r="AD59" i="18" s="1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E53" i="18"/>
  <c r="AC53" i="18"/>
  <c r="AD53" i="18" s="1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E47" i="18"/>
  <c r="AC47" i="18"/>
  <c r="AD47" i="18" s="1"/>
  <c r="AG47" i="18" s="1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E44" i="18"/>
  <c r="AC44" i="18"/>
  <c r="AD44" i="18" s="1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E41" i="18"/>
  <c r="AC41" i="18"/>
  <c r="AD41" i="18" s="1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E38" i="18"/>
  <c r="AC38" i="18"/>
  <c r="AD38" i="18" s="1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E32" i="18"/>
  <c r="AC32" i="18"/>
  <c r="AD32" i="18" s="1"/>
  <c r="AG32" i="18" s="1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E29" i="18"/>
  <c r="AC29" i="18"/>
  <c r="AD29" i="18" s="1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E23" i="18"/>
  <c r="AC23" i="18"/>
  <c r="AD23" i="18" s="1"/>
  <c r="AG23" i="18" s="1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E17" i="18"/>
  <c r="AC17" i="18"/>
  <c r="AD17" i="18" s="1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N14" i="18"/>
  <c r="AM14" i="18"/>
  <c r="AO14" i="18" s="1"/>
  <c r="AL14" i="18"/>
  <c r="AH14" i="18"/>
  <c r="AG14" i="18"/>
  <c r="AE14" i="18"/>
  <c r="AD14" i="18"/>
  <c r="AC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E11" i="18"/>
  <c r="AC11" i="18"/>
  <c r="AD11" i="18" s="1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E8" i="18"/>
  <c r="AC8" i="18"/>
  <c r="AD8" i="18" s="1"/>
  <c r="Y8" i="18"/>
  <c r="AG62" i="18" l="1"/>
  <c r="AG59" i="18"/>
  <c r="AG53" i="18"/>
  <c r="AG50" i="18"/>
  <c r="AG44" i="18"/>
  <c r="AG41" i="18"/>
  <c r="AG38" i="18"/>
  <c r="AG29" i="18"/>
  <c r="AG26" i="18"/>
  <c r="AG20" i="18"/>
  <c r="AG17" i="18"/>
  <c r="AQ14" i="18"/>
  <c r="AG11" i="18"/>
  <c r="AG8" i="18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G101" i="18" l="1"/>
  <c r="AQ102" i="18" s="1"/>
  <c r="AQ104" i="18" s="1"/>
  <c r="AQ106" i="18" s="1"/>
  <c r="D6" i="5" s="1"/>
  <c r="AD110" i="18"/>
  <c r="AD111" i="18"/>
  <c r="AC111" i="18"/>
  <c r="AD108" i="18"/>
  <c r="AC108" i="18"/>
  <c r="D4" i="16" l="1"/>
  <c r="C11" i="6"/>
  <c r="B11" i="6"/>
  <c r="D11" i="6" l="1"/>
  <c r="E11" i="6" s="1"/>
  <c r="A27" i="5"/>
  <c r="OR3" i="18" l="1"/>
  <c r="MD3" i="18"/>
  <c r="JP3" i="18"/>
  <c r="HB3" i="18"/>
  <c r="EN3" i="18"/>
  <c r="BZ3" i="18"/>
  <c r="L3" i="18"/>
  <c r="PN3" i="18"/>
  <c r="MZ3" i="18"/>
  <c r="KL3" i="18"/>
  <c r="HX3" i="18"/>
  <c r="FJ3" i="18"/>
  <c r="CV3" i="18"/>
  <c r="AH3" i="18"/>
  <c r="QJ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8" i="5"/>
  <c r="C25" i="5"/>
  <c r="C23" i="5"/>
  <c r="C20" i="5"/>
  <c r="C11" i="5"/>
  <c r="C9" i="5"/>
  <c r="C6" i="5"/>
  <c r="C21" i="5"/>
  <c r="C24" i="5"/>
  <c r="C7" i="5"/>
  <c r="C10" i="5"/>
  <c r="C22" i="5"/>
  <c r="C5" i="4"/>
  <c r="A27" i="16"/>
  <c r="C18" i="4" l="1"/>
  <c r="A28" i="4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KC104" i="18"/>
  <c r="KL105" i="18" s="1"/>
  <c r="E18" i="5" s="1"/>
  <c r="F18" i="5" s="1"/>
  <c r="H18" i="5" s="1"/>
  <c r="PE104" i="18"/>
  <c r="PN105" i="18" s="1"/>
  <c r="E24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C20" i="4" l="1"/>
  <c r="LU104" i="18" s="1"/>
  <c r="MD105" i="18" s="1"/>
  <c r="E20" i="5" s="1"/>
  <c r="I28" i="4" l="1"/>
  <c r="F28" i="4"/>
  <c r="D28" i="4"/>
  <c r="H28" i="4"/>
  <c r="G28" i="4"/>
  <c r="E28" i="4"/>
  <c r="C6" i="4"/>
  <c r="Y104" i="18" s="1"/>
  <c r="AH105" i="18" s="1"/>
  <c r="E6" i="5" s="1"/>
  <c r="C28" i="4" l="1"/>
  <c r="E31" i="6" l="1"/>
  <c r="E32" i="6"/>
  <c r="E33" i="6"/>
  <c r="C22" i="4"/>
  <c r="NM104" i="18" s="1"/>
  <c r="NV105" i="18" s="1"/>
  <c r="E22" i="5" s="1"/>
  <c r="C25" i="4" l="1"/>
  <c r="QA104" i="18" s="1"/>
  <c r="QJ105" i="18" s="1"/>
  <c r="E25" i="5" s="1"/>
  <c r="C29" i="6" l="1"/>
  <c r="B29" i="6"/>
  <c r="D29" i="6" l="1"/>
  <c r="E29" i="6" s="1"/>
  <c r="C17" i="4" l="1"/>
  <c r="JG104" i="18" s="1"/>
  <c r="JP105" i="18" s="1"/>
  <c r="E17" i="5" s="1"/>
  <c r="F17" i="5" s="1"/>
  <c r="H17" i="5" s="1"/>
  <c r="B2" i="4" l="1"/>
  <c r="C27" i="16" l="1"/>
  <c r="C21" i="4" l="1"/>
  <c r="MQ104" i="18" s="1"/>
  <c r="MZ105" i="18" s="1"/>
  <c r="E21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/>
  <c r="E9" i="6" s="1"/>
  <c r="C8" i="6"/>
  <c r="C7" i="6"/>
  <c r="C6" i="6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F19" i="5" s="1"/>
  <c r="H19" i="5" s="1"/>
  <c r="D6" i="6" l="1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28" i="5" l="1"/>
  <c r="E26" i="6"/>
  <c r="E19" i="6"/>
  <c r="E20" i="6"/>
  <c r="E17" i="6"/>
  <c r="E18" i="6"/>
  <c r="E21" i="6"/>
  <c r="E25" i="6"/>
  <c r="E22" i="6"/>
  <c r="E24" i="6"/>
  <c r="C28" i="5" l="1"/>
  <c r="F25" i="5" l="1"/>
  <c r="H25" i="5" s="1"/>
  <c r="F11" i="5"/>
  <c r="H11" i="5" s="1"/>
  <c r="F8" i="5"/>
  <c r="H8" i="5" s="1"/>
  <c r="F22" i="5"/>
  <c r="H22" i="5" s="1"/>
  <c r="F6" i="5"/>
  <c r="H6" i="5" s="1"/>
  <c r="F10" i="5"/>
  <c r="H10" i="5" s="1"/>
  <c r="F24" i="5" l="1"/>
  <c r="H24" i="5" s="1"/>
  <c r="F7" i="5"/>
  <c r="H7" i="5" s="1"/>
  <c r="F21" i="5"/>
  <c r="H21" i="5" s="1"/>
  <c r="F23" i="5"/>
  <c r="H23" i="5" s="1"/>
  <c r="F20" i="5"/>
  <c r="H20" i="5" s="1"/>
  <c r="F5" i="5"/>
  <c r="G28" i="5"/>
  <c r="F9" i="5"/>
  <c r="H9" i="5" s="1"/>
  <c r="D27" i="16" l="1"/>
  <c r="C29" i="16" s="1"/>
  <c r="J29" i="16" s="1"/>
  <c r="J30" i="16" s="1"/>
  <c r="D28" i="5"/>
  <c r="F28" i="5"/>
  <c r="H5" i="5"/>
  <c r="H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0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<sst xmlns="http://schemas.openxmlformats.org/spreadsheetml/2006/main" count="2325" uniqueCount="135">
  <si>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</si>
  <si>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</si>
  <si>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</si>
  <si>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</si>
  <si>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</si>
  <si>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</si>
  <si>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</si>
  <si>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</si>
  <si>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</si>
  <si>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</si>
  <si>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</si>
  <si>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</si>
  <si>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</si>
  <si>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</si>
  <si>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</si>
  <si>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</si>
  <si>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</si>
  <si>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</si>
  <si>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</si>
  <si>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</si>
  <si>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</si>
  <si>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</si>
  <si>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</si>
  <si>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</si>
  <si>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</si>
  <si>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</si>
  <si>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</si>
  <si>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</si>
  <si>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</si>
  <si>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</si>
  <si>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</si>
  <si>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</si>
  <si>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</si>
  <si>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</si>
  <si>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</si>
  <si>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</si>
  <si>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</si>
  <si>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</si>
  <si>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</si>
  <si>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</si>
  <si>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</si>
  <si>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</si>
  <si>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</si>
  <si>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</si>
  <si>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</si>
  <si>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</si>
  <si>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</si>
  <si>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</si>
  <si>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</si>
  <si>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</si>
  <si>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</si>
  <si>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</si>
  <si>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</si>
  <si>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</si>
  <si>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</si>
  <si>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</si>
  <si>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</si>
  <si>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</si>
  <si>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</si>
  <si>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</si>
  <si>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</si>
  <si>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</si>
  <si>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</si>
  <si>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</si>
  <si>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</si>
  <si>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</si>
  <si>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</si>
  <si>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</si>
  <si>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</si>
  <si>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</si>
  <si>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</si>
  <si>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</si>
  <si>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</si>
  <si>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</si>
  <si>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</si>
  <si>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</si>
  <si>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</si>
  <si>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</si>
  <si>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</si>
  <si>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</si>
  <si>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</si>
  <si>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</si>
  <si>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</si>
  <si>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</si>
  <si>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</si>
  <si>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</si>
  <si>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</si>
  <si>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</si>
  <si>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</si>
  <si>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</si>
  <si>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</si>
  <si>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</si>
  <si>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</si>
  <si>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</si>
  <si>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</si>
  <si>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</si>
  <si>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</si>
  <si>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</si>
  <si>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</si>
  <si>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</si>
  <si>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</si>
  <si>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</si>
  <si>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</si>
  <si>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</si>
  <si>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</si>
  <si>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</si>
  <si>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</si>
  <si>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</si>
  <si>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</si>
  <si>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</si>
  <si>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</si>
  <si>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RÜSTEM ÖZCAN</t>
  </si>
  <si>
    <t>TEVFİK UYSAL</t>
  </si>
  <si>
    <t>ŞENOL ÇAKMAK</t>
  </si>
  <si>
    <t>MUSTAFA EREN</t>
  </si>
  <si>
    <t>VOLKAN TOKA</t>
  </si>
  <si>
    <t>FİKRET DÜNDAR</t>
  </si>
  <si>
    <t>NADİR KURTULDU</t>
  </si>
  <si>
    <t>BASRİ DURGUN</t>
  </si>
  <si>
    <t>RIDVAN ÖNCÜ</t>
  </si>
  <si>
    <t>HASAN USLU</t>
  </si>
  <si>
    <t>ALİ BEYGE</t>
  </si>
  <si>
    <t>SOYDAN BEREKET</t>
  </si>
  <si>
    <t>MUHARREM KIRKGÜL</t>
  </si>
  <si>
    <t>KERİM DENGİZ</t>
  </si>
  <si>
    <t>GÜLSÜM ÖZBURUN</t>
  </si>
  <si>
    <t>TANER GELDEÇ</t>
  </si>
  <si>
    <t>HASAN HÜSEYİN ÖNCÜ</t>
  </si>
  <si>
    <t>HASAN HÜSEYİN BULUT</t>
  </si>
  <si>
    <t>TUNCAY ERYILMAZ</t>
  </si>
  <si>
    <t>ABDÜLBAKİ ATAY</t>
  </si>
  <si>
    <t>MUSTAFA YÜKSEL</t>
  </si>
  <si>
    <t>TAŞLAMA 2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</si>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</sst>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5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5" xfId="0" applyNumberFormat="1" applyFont="1" applyFill="1" applyBorder="1"/>
    <xf numFmtId="3" fontId="50" fillId="9" borderId="55" xfId="0" applyNumberFormat="1" applyFont="1" applyFill="1" applyBorder="1"/>
    <xf numFmtId="3" fontId="50" fillId="8" borderId="0" xfId="0" applyNumberFormat="1" applyFont="1" applyFill="1" applyBorder="1"/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84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QS112"/>
  <sheetViews>
    <sheetView tabSelected="1" zoomScale="70" zoomScaleNormal="70" workbookViewId="0">
      <pane ySplit="7" topLeftCell="A8" activePane="bottomLeft" state="frozen"/>
      <selection pane="bottomLeft" activeCell="N23" sqref="N23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</cols>
  <sheetData>
    <row r="1" spans="1:461">
      <c r="K1" s="76">
        <f>L2</f>
        <v>2179</v>
      </c>
      <c r="AG1" s="76">
        <f>AH2</f>
        <v>2289</v>
      </c>
      <c r="BC1" s="76">
        <f>BD2</f>
        <v>2297</v>
      </c>
      <c r="BY1" s="76">
        <f>BZ2</f>
        <v>2844</v>
      </c>
      <c r="CU1" s="76">
        <f>CV2</f>
        <v>13079</v>
      </c>
      <c r="DQ1" s="76">
        <f>DR2</f>
        <v>13132</v>
      </c>
      <c r="EM1" s="76">
        <f>EN2</f>
        <v>19118</v>
      </c>
      <c r="FI1" s="76">
        <f>FJ2</f>
        <v>19183</v>
      </c>
      <c r="GE1" s="76">
        <f>GF2</f>
        <v>21557</v>
      </c>
      <c r="HA1" s="76">
        <f>HB2</f>
        <v>21558</v>
      </c>
      <c r="HW1" s="76">
        <f>HX2</f>
        <v>22010</v>
      </c>
      <c r="IS1" s="76">
        <f>IT2</f>
        <v>23065</v>
      </c>
      <c r="JO1" s="76">
        <f>JP2</f>
        <v>25472</v>
      </c>
      <c r="KK1" s="76">
        <f>KL2</f>
        <v>25673</v>
      </c>
      <c r="LG1" s="76">
        <f>LH2</f>
        <v>30596</v>
      </c>
      <c r="MC1" s="76">
        <f>MD2</f>
        <v>30623</v>
      </c>
      <c r="MY1" s="76">
        <f>MZ2</f>
        <v>33122</v>
      </c>
      <c r="NU1" s="76">
        <f>NV2</f>
        <v>36541</v>
      </c>
      <c r="OQ1" s="76">
        <f>OR2</f>
        <v>36982</v>
      </c>
      <c r="PM1" s="76">
        <f>PN2</f>
        <v>38106</v>
      </c>
      <c r="QI1" s="76">
        <f>QJ2</f>
        <v>39462</v>
      </c>
    </row>
    <row r="2" spans="1:461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5">
        <v>2179</v>
      </c>
      <c r="M2" s="184"/>
      <c r="N2" s="184"/>
      <c r="O2" s="184"/>
      <c r="P2" s="184"/>
      <c r="Q2" s="184"/>
      <c r="R2" s="184"/>
      <c r="S2" s="184"/>
      <c r="T2" s="184"/>
      <c r="U2" s="184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5">
        <v>2289</v>
      </c>
      <c r="AI2" s="184"/>
      <c r="AJ2" s="184"/>
      <c r="AK2" s="184"/>
      <c r="AL2" s="184"/>
      <c r="AM2" s="184"/>
      <c r="AN2" s="184"/>
      <c r="AO2" s="184"/>
      <c r="AP2" s="184"/>
      <c r="AQ2" s="184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5">
        <v>2297</v>
      </c>
      <c r="BE2" s="184"/>
      <c r="BF2" s="184"/>
      <c r="BG2" s="184"/>
      <c r="BH2" s="184"/>
      <c r="BI2" s="184"/>
      <c r="BJ2" s="184"/>
      <c r="BK2" s="184"/>
      <c r="BL2" s="184"/>
      <c r="BM2" s="184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5">
        <v>2844</v>
      </c>
      <c r="CA2" s="184"/>
      <c r="CB2" s="184"/>
      <c r="CC2" s="184"/>
      <c r="CD2" s="184"/>
      <c r="CE2" s="184"/>
      <c r="CF2" s="184"/>
      <c r="CG2" s="184"/>
      <c r="CH2" s="184"/>
      <c r="CI2" s="184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5">
        <v>13079</v>
      </c>
      <c r="CW2" s="184"/>
      <c r="CX2" s="184"/>
      <c r="CY2" s="184"/>
      <c r="CZ2" s="184"/>
      <c r="DA2" s="184"/>
      <c r="DB2" s="184"/>
      <c r="DC2" s="184"/>
      <c r="DD2" s="184"/>
      <c r="DE2" s="184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5">
        <v>13132</v>
      </c>
      <c r="DS2" s="184"/>
      <c r="DT2" s="184"/>
      <c r="DU2" s="184"/>
      <c r="DV2" s="184"/>
      <c r="DW2" s="184"/>
      <c r="DX2" s="184"/>
      <c r="DY2" s="184"/>
      <c r="DZ2" s="184"/>
      <c r="EA2" s="184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5">
        <v>19118</v>
      </c>
      <c r="EO2" s="184"/>
      <c r="EP2" s="184"/>
      <c r="EQ2" s="184"/>
      <c r="ER2" s="184"/>
      <c r="ES2" s="184"/>
      <c r="ET2" s="184"/>
      <c r="EU2" s="184"/>
      <c r="EV2" s="184"/>
      <c r="EW2" s="184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5">
        <v>19183</v>
      </c>
      <c r="FK2" s="184"/>
      <c r="FL2" s="184"/>
      <c r="FM2" s="184"/>
      <c r="FN2" s="184"/>
      <c r="FO2" s="184"/>
      <c r="FP2" s="184"/>
      <c r="FQ2" s="184"/>
      <c r="FR2" s="184"/>
      <c r="FS2" s="184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5">
        <v>21557</v>
      </c>
      <c r="GG2" s="184"/>
      <c r="GH2" s="184"/>
      <c r="GI2" s="184"/>
      <c r="GJ2" s="184"/>
      <c r="GK2" s="184"/>
      <c r="GL2" s="184"/>
      <c r="GM2" s="184"/>
      <c r="GN2" s="184"/>
      <c r="GO2" s="184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5">
        <v>21558</v>
      </c>
      <c r="HC2" s="184"/>
      <c r="HD2" s="184"/>
      <c r="HE2" s="184"/>
      <c r="HF2" s="184"/>
      <c r="HG2" s="184"/>
      <c r="HH2" s="184"/>
      <c r="HI2" s="184"/>
      <c r="HJ2" s="184"/>
      <c r="HK2" s="184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5">
        <v>22010</v>
      </c>
      <c r="HY2" s="184"/>
      <c r="HZ2" s="184"/>
      <c r="IA2" s="184"/>
      <c r="IB2" s="184"/>
      <c r="IC2" s="184"/>
      <c r="ID2" s="184"/>
      <c r="IE2" s="184"/>
      <c r="IF2" s="184"/>
      <c r="IG2" s="184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5">
        <v>23065</v>
      </c>
      <c r="IU2" s="184"/>
      <c r="IV2" s="184"/>
      <c r="IW2" s="184"/>
      <c r="IX2" s="184"/>
      <c r="IY2" s="184"/>
      <c r="IZ2" s="184"/>
      <c r="JA2" s="184"/>
      <c r="JB2" s="184"/>
      <c r="JC2" s="184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5">
        <v>25472</v>
      </c>
      <c r="JQ2" s="184"/>
      <c r="JR2" s="184"/>
      <c r="JS2" s="184"/>
      <c r="JT2" s="184"/>
      <c r="JU2" s="184"/>
      <c r="JV2" s="184"/>
      <c r="JW2" s="184"/>
      <c r="JX2" s="184"/>
      <c r="JY2" s="184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5">
        <v>25673</v>
      </c>
      <c r="KM2" s="184"/>
      <c r="KN2" s="184"/>
      <c r="KO2" s="184"/>
      <c r="KP2" s="184"/>
      <c r="KQ2" s="184"/>
      <c r="KR2" s="184"/>
      <c r="KS2" s="184"/>
      <c r="KT2" s="184"/>
      <c r="KU2" s="184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5">
        <v>30596</v>
      </c>
      <c r="LI2" s="184"/>
      <c r="LJ2" s="184"/>
      <c r="LK2" s="184"/>
      <c r="LL2" s="184"/>
      <c r="LM2" s="184"/>
      <c r="LN2" s="184"/>
      <c r="LO2" s="184"/>
      <c r="LP2" s="184"/>
      <c r="LQ2" s="184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5">
        <v>30623</v>
      </c>
      <c r="ME2" s="184"/>
      <c r="MF2" s="184"/>
      <c r="MG2" s="184"/>
      <c r="MH2" s="184"/>
      <c r="MI2" s="184"/>
      <c r="MJ2" s="184"/>
      <c r="MK2" s="184"/>
      <c r="ML2" s="184"/>
      <c r="MM2" s="184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5">
        <v>33122</v>
      </c>
      <c r="NA2" s="184"/>
      <c r="NB2" s="184"/>
      <c r="NC2" s="184"/>
      <c r="ND2" s="184"/>
      <c r="NE2" s="184"/>
      <c r="NF2" s="184"/>
      <c r="NG2" s="184"/>
      <c r="NH2" s="184"/>
      <c r="NI2" s="184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5">
        <v>36541</v>
      </c>
      <c r="NW2" s="184"/>
      <c r="NX2" s="184"/>
      <c r="NY2" s="184"/>
      <c r="NZ2" s="184"/>
      <c r="OA2" s="184"/>
      <c r="OB2" s="184"/>
      <c r="OC2" s="184"/>
      <c r="OD2" s="184"/>
      <c r="OE2" s="184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5">
        <v>36982</v>
      </c>
      <c r="OS2" s="184"/>
      <c r="OT2" s="184"/>
      <c r="OU2" s="184"/>
      <c r="OV2" s="184"/>
      <c r="OW2" s="184"/>
      <c r="OX2" s="184"/>
      <c r="OY2" s="184"/>
      <c r="OZ2" s="184"/>
      <c r="PA2" s="184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5">
        <v>38106</v>
      </c>
      <c r="PO2" s="184"/>
      <c r="PP2" s="184"/>
      <c r="PQ2" s="184"/>
      <c r="PR2" s="184"/>
      <c r="PS2" s="184"/>
      <c r="PT2" s="184"/>
      <c r="PU2" s="184"/>
      <c r="PV2" s="184"/>
      <c r="PW2" s="184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5">
        <v>39462</v>
      </c>
      <c r="QK2" s="184"/>
      <c r="QL2" s="184"/>
      <c r="QM2" s="184"/>
      <c r="QN2" s="184"/>
      <c r="QO2" s="184"/>
      <c r="QP2" s="184"/>
      <c r="QQ2" s="184"/>
      <c r="QR2" s="184"/>
      <c r="QS2" s="184"/>
    </row>
    <row r="3" spans="1:461" ht="13.8">
      <c r="A3" s="153"/>
      <c r="B3" s="13"/>
      <c r="C3" s="2"/>
      <c r="D3" s="14"/>
      <c r="E3" s="183"/>
      <c r="F3" s="183"/>
      <c r="G3" s="14"/>
      <c r="H3" s="14"/>
      <c r="I3" s="14"/>
      <c r="J3" s="14"/>
      <c r="K3" s="1" t="s">
        <v>3</v>
      </c>
      <c r="L3" s="65" t="str">
        <f>VLOOKUP(L2,ÇİZELGE!$A:$H,2,FALSE)</f>
        <v>RÜSTEM ÖZCAN</v>
      </c>
      <c r="M3" s="65"/>
      <c r="Q3" s="76"/>
      <c r="R3" s="76">
        <f>L2</f>
        <v>2179</v>
      </c>
      <c r="S3" s="76"/>
      <c r="T3" s="76"/>
      <c r="U3" s="76"/>
      <c r="W3" s="153"/>
      <c r="X3" s="13"/>
      <c r="Y3" s="2"/>
      <c r="Z3" s="14"/>
      <c r="AA3" s="183"/>
      <c r="AB3" s="183"/>
      <c r="AC3" s="14"/>
      <c r="AD3" s="14"/>
      <c r="AE3" s="14"/>
      <c r="AF3" s="14"/>
      <c r="AG3" s="1" t="s">
        <v>3</v>
      </c>
      <c r="AH3" s="65" t="str">
        <f>VLOOKUP(AH2,ÇİZELGE!$A:$H,2,FALSE)</f>
        <v>TEVFİK UYSAL</v>
      </c>
      <c r="AI3" s="65"/>
      <c r="AM3" s="76"/>
      <c r="AN3" s="76">
        <f>AH2</f>
        <v>2289</v>
      </c>
      <c r="AO3" s="76"/>
      <c r="AP3" s="76"/>
      <c r="AQ3" s="76"/>
      <c r="AS3" s="153"/>
      <c r="AT3" s="13"/>
      <c r="AU3" s="2"/>
      <c r="AV3" s="14"/>
      <c r="AW3" s="183"/>
      <c r="AX3" s="183"/>
      <c r="AY3" s="14"/>
      <c r="AZ3" s="14"/>
      <c r="BA3" s="14"/>
      <c r="BB3" s="14"/>
      <c r="BC3" s="1" t="s">
        <v>3</v>
      </c>
      <c r="BD3" s="65" t="str">
        <f>VLOOKUP(BD2,ÇİZELGE!$A:$H,2,FALSE)</f>
        <v>ŞENOL ÇAKMAK</v>
      </c>
      <c r="BE3" s="65"/>
      <c r="BI3" s="76"/>
      <c r="BJ3" s="76">
        <f>BD2</f>
        <v>2297</v>
      </c>
      <c r="BK3" s="76"/>
      <c r="BL3" s="76"/>
      <c r="BM3" s="76"/>
      <c r="BO3" s="153"/>
      <c r="BP3" s="13"/>
      <c r="BQ3" s="2"/>
      <c r="BR3" s="14"/>
      <c r="BS3" s="183"/>
      <c r="BT3" s="183"/>
      <c r="BU3" s="14"/>
      <c r="BV3" s="14"/>
      <c r="BW3" s="14"/>
      <c r="BX3" s="14"/>
      <c r="BY3" s="1" t="s">
        <v>3</v>
      </c>
      <c r="BZ3" s="65" t="str">
        <f>VLOOKUP(BZ2,ÇİZELGE!$A:$H,2,FALSE)</f>
        <v>MUSTAFA EREN</v>
      </c>
      <c r="CA3" s="65"/>
      <c r="CE3" s="76"/>
      <c r="CF3" s="76">
        <f>BZ2</f>
        <v>2844</v>
      </c>
      <c r="CG3" s="76"/>
      <c r="CH3" s="76"/>
      <c r="CI3" s="76"/>
      <c r="CK3" s="153"/>
      <c r="CL3" s="13"/>
      <c r="CM3" s="2"/>
      <c r="CN3" s="14"/>
      <c r="CO3" s="183"/>
      <c r="CP3" s="183"/>
      <c r="CQ3" s="14"/>
      <c r="CR3" s="14"/>
      <c r="CS3" s="14"/>
      <c r="CT3" s="14"/>
      <c r="CU3" s="1" t="s">
        <v>3</v>
      </c>
      <c r="CV3" s="65" t="str">
        <f>VLOOKUP(CV2,ÇİZELGE!$A:$H,2,FALSE)</f>
        <v>VOLKAN TOKA</v>
      </c>
      <c r="CW3" s="65"/>
      <c r="DA3" s="76"/>
      <c r="DB3" s="76">
        <f>CV2</f>
        <v>13079</v>
      </c>
      <c r="DC3" s="76"/>
      <c r="DD3" s="76"/>
      <c r="DE3" s="76"/>
      <c r="DG3" s="153"/>
      <c r="DH3" s="13"/>
      <c r="DI3" s="2"/>
      <c r="DJ3" s="14"/>
      <c r="DK3" s="183"/>
      <c r="DL3" s="183"/>
      <c r="DM3" s="14"/>
      <c r="DN3" s="14"/>
      <c r="DO3" s="14"/>
      <c r="DP3" s="14"/>
      <c r="DQ3" s="1" t="s">
        <v>3</v>
      </c>
      <c r="DR3" s="65" t="str">
        <f>VLOOKUP(DR2,ÇİZELGE!$A:$H,2,FALSE)</f>
        <v>FİKRET DÜNDAR</v>
      </c>
      <c r="DS3" s="65"/>
      <c r="DW3" s="76"/>
      <c r="DX3" s="76">
        <f>DR2</f>
        <v>13132</v>
      </c>
      <c r="DY3" s="76"/>
      <c r="DZ3" s="76"/>
      <c r="EA3" s="76"/>
      <c r="EC3" s="153"/>
      <c r="ED3" s="13"/>
      <c r="EE3" s="2"/>
      <c r="EF3" s="14"/>
      <c r="EG3" s="183"/>
      <c r="EH3" s="183"/>
      <c r="EI3" s="14"/>
      <c r="EJ3" s="14"/>
      <c r="EK3" s="14"/>
      <c r="EL3" s="14"/>
      <c r="EM3" s="1" t="s">
        <v>3</v>
      </c>
      <c r="EN3" s="65" t="str">
        <f>VLOOKUP(EN2,ÇİZELGE!$A:$H,2,FALSE)</f>
        <v>NADİR KURTULDU</v>
      </c>
      <c r="EO3" s="65"/>
      <c r="ES3" s="76"/>
      <c r="ET3" s="76">
        <f>EN2</f>
        <v>19118</v>
      </c>
      <c r="EU3" s="76"/>
      <c r="EV3" s="76"/>
      <c r="EW3" s="76"/>
      <c r="EY3" s="153"/>
      <c r="EZ3" s="13"/>
      <c r="FA3" s="2"/>
      <c r="FB3" s="14"/>
      <c r="FC3" s="183"/>
      <c r="FD3" s="183"/>
      <c r="FE3" s="14"/>
      <c r="FF3" s="14"/>
      <c r="FG3" s="14"/>
      <c r="FH3" s="14"/>
      <c r="FI3" s="1" t="s">
        <v>3</v>
      </c>
      <c r="FJ3" s="65" t="str">
        <f>VLOOKUP(FJ2,ÇİZELGE!$A:$H,2,FALSE)</f>
        <v>BASRİ DURGUN</v>
      </c>
      <c r="FK3" s="65"/>
      <c r="FO3" s="76"/>
      <c r="FP3" s="76">
        <f>FJ2</f>
        <v>19183</v>
      </c>
      <c r="FQ3" s="76"/>
      <c r="FR3" s="76"/>
      <c r="FS3" s="76"/>
      <c r="FU3" s="153"/>
      <c r="FV3" s="13"/>
      <c r="FW3" s="2"/>
      <c r="FX3" s="14"/>
      <c r="FY3" s="183"/>
      <c r="FZ3" s="183"/>
      <c r="GA3" s="14"/>
      <c r="GB3" s="14"/>
      <c r="GC3" s="14"/>
      <c r="GD3" s="14"/>
      <c r="GE3" s="1" t="s">
        <v>3</v>
      </c>
      <c r="GF3" s="65" t="str">
        <f>VLOOKUP(GF2,ÇİZELGE!$A:$H,2,FALSE)</f>
        <v>RIDVAN ÖNCÜ</v>
      </c>
      <c r="GG3" s="65"/>
      <c r="GK3" s="76"/>
      <c r="GL3" s="76">
        <f>GF2</f>
        <v>21557</v>
      </c>
      <c r="GM3" s="76"/>
      <c r="GN3" s="76"/>
      <c r="GO3" s="76"/>
      <c r="GQ3" s="153"/>
      <c r="GR3" s="13"/>
      <c r="GS3" s="2"/>
      <c r="GT3" s="14"/>
      <c r="GU3" s="183"/>
      <c r="GV3" s="183"/>
      <c r="GW3" s="14"/>
      <c r="GX3" s="14"/>
      <c r="GY3" s="14"/>
      <c r="GZ3" s="14"/>
      <c r="HA3" s="1" t="s">
        <v>3</v>
      </c>
      <c r="HB3" s="65" t="str">
        <f>VLOOKUP(HB2,ÇİZELGE!$A:$H,2,FALSE)</f>
        <v>HASAN USLU</v>
      </c>
      <c r="HC3" s="65"/>
      <c r="HG3" s="76"/>
      <c r="HH3" s="76">
        <f>HB2</f>
        <v>21558</v>
      </c>
      <c r="HI3" s="76"/>
      <c r="HJ3" s="76"/>
      <c r="HK3" s="76"/>
      <c r="HM3" s="153"/>
      <c r="HN3" s="13"/>
      <c r="HO3" s="2"/>
      <c r="HP3" s="14"/>
      <c r="HQ3" s="183"/>
      <c r="HR3" s="183"/>
      <c r="HS3" s="14"/>
      <c r="HT3" s="14"/>
      <c r="HU3" s="14"/>
      <c r="HV3" s="14"/>
      <c r="HW3" s="1" t="s">
        <v>3</v>
      </c>
      <c r="HX3" s="65" t="str">
        <f>VLOOKUP(HX2,ÇİZELGE!$A:$H,2,FALSE)</f>
        <v>ALİ BEYGE</v>
      </c>
      <c r="HY3" s="65"/>
      <c r="IC3" s="76"/>
      <c r="ID3" s="76">
        <f>HX2</f>
        <v>22010</v>
      </c>
      <c r="IE3" s="76"/>
      <c r="IF3" s="76"/>
      <c r="IG3" s="76"/>
      <c r="II3" s="153"/>
      <c r="IJ3" s="13"/>
      <c r="IK3" s="2"/>
      <c r="IL3" s="14"/>
      <c r="IM3" s="183"/>
      <c r="IN3" s="183"/>
      <c r="IO3" s="14"/>
      <c r="IP3" s="14"/>
      <c r="IQ3" s="14"/>
      <c r="IR3" s="14"/>
      <c r="IS3" s="1" t="s">
        <v>3</v>
      </c>
      <c r="IT3" s="65" t="str">
        <f>VLOOKUP(IT2,ÇİZELGE!$A:$H,2,FALSE)</f>
        <v>SOYDAN BEREKET</v>
      </c>
      <c r="IU3" s="65"/>
      <c r="IY3" s="76"/>
      <c r="IZ3" s="76">
        <f>IT2</f>
        <v>23065</v>
      </c>
      <c r="JA3" s="76"/>
      <c r="JB3" s="76"/>
      <c r="JC3" s="76"/>
      <c r="JE3" s="153"/>
      <c r="JF3" s="13"/>
      <c r="JG3" s="2"/>
      <c r="JH3" s="14"/>
      <c r="JI3" s="183"/>
      <c r="JJ3" s="183"/>
      <c r="JK3" s="14"/>
      <c r="JL3" s="14"/>
      <c r="JM3" s="14"/>
      <c r="JN3" s="14"/>
      <c r="JO3" s="1" t="s">
        <v>3</v>
      </c>
      <c r="JP3" s="65" t="str">
        <f>VLOOKUP(JP2,ÇİZELGE!$A:$H,2,FALSE)</f>
        <v>MUHARREM KIRKGÜL</v>
      </c>
      <c r="JQ3" s="65"/>
      <c r="JU3" s="76"/>
      <c r="JV3" s="76">
        <f>JP2</f>
        <v>25472</v>
      </c>
      <c r="JW3" s="76"/>
      <c r="JX3" s="76"/>
      <c r="JY3" s="76"/>
      <c r="KA3" s="153"/>
      <c r="KB3" s="13"/>
      <c r="KC3" s="2"/>
      <c r="KD3" s="14"/>
      <c r="KE3" s="183"/>
      <c r="KF3" s="183"/>
      <c r="KG3" s="14"/>
      <c r="KH3" s="14"/>
      <c r="KI3" s="14"/>
      <c r="KJ3" s="14"/>
      <c r="KK3" s="1" t="s">
        <v>3</v>
      </c>
      <c r="KL3" s="65" t="str">
        <f>VLOOKUP(KL2,ÇİZELGE!$A:$H,2,FALSE)</f>
        <v>KERİM DENGİZ</v>
      </c>
      <c r="KM3" s="65"/>
      <c r="KQ3" s="76"/>
      <c r="KR3" s="76">
        <f>KL2</f>
        <v>25673</v>
      </c>
      <c r="KS3" s="76"/>
      <c r="KT3" s="76"/>
      <c r="KU3" s="76"/>
      <c r="KW3" s="153"/>
      <c r="KX3" s="13"/>
      <c r="KY3" s="2"/>
      <c r="KZ3" s="14"/>
      <c r="LA3" s="183"/>
      <c r="LB3" s="183"/>
      <c r="LC3" s="14"/>
      <c r="LD3" s="14"/>
      <c r="LE3" s="14"/>
      <c r="LF3" s="14"/>
      <c r="LG3" s="1" t="s">
        <v>3</v>
      </c>
      <c r="LH3" s="65" t="str">
        <f>VLOOKUP(LH2,ÇİZELGE!$A:$H,2,FALSE)</f>
        <v>GÜLSÜM ÖZBURUN</v>
      </c>
      <c r="LI3" s="65"/>
      <c r="LM3" s="76"/>
      <c r="LN3" s="76">
        <f>LH2</f>
        <v>30596</v>
      </c>
      <c r="LO3" s="76"/>
      <c r="LP3" s="76"/>
      <c r="LQ3" s="76"/>
      <c r="LS3" s="153"/>
      <c r="LT3" s="13"/>
      <c r="LU3" s="2"/>
      <c r="LV3" s="14"/>
      <c r="LW3" s="183"/>
      <c r="LX3" s="183"/>
      <c r="LY3" s="14"/>
      <c r="LZ3" s="14"/>
      <c r="MA3" s="14"/>
      <c r="MB3" s="14"/>
      <c r="MC3" s="1" t="s">
        <v>3</v>
      </c>
      <c r="MD3" s="65" t="str">
        <f>VLOOKUP(MD2,ÇİZELGE!$A:$H,2,FALSE)</f>
        <v>TANER GELDEÇ</v>
      </c>
      <c r="ME3" s="65"/>
      <c r="MI3" s="76"/>
      <c r="MJ3" s="76">
        <f>MD2</f>
        <v>30623</v>
      </c>
      <c r="MK3" s="76"/>
      <c r="ML3" s="76"/>
      <c r="MM3" s="76"/>
      <c r="MO3" s="153"/>
      <c r="MP3" s="13"/>
      <c r="MQ3" s="2"/>
      <c r="MR3" s="14"/>
      <c r="MS3" s="183"/>
      <c r="MT3" s="183"/>
      <c r="MU3" s="14"/>
      <c r="MV3" s="14"/>
      <c r="MW3" s="14"/>
      <c r="MX3" s="14"/>
      <c r="MY3" s="1" t="s">
        <v>3</v>
      </c>
      <c r="MZ3" s="65" t="str">
        <f>VLOOKUP(MZ2,ÇİZELGE!$A:$H,2,FALSE)</f>
        <v>HASAN HÜSEYİN ÖNCÜ</v>
      </c>
      <c r="NA3" s="65"/>
      <c r="NE3" s="76"/>
      <c r="NF3" s="76">
        <f>MZ2</f>
        <v>33122</v>
      </c>
      <c r="NG3" s="76"/>
      <c r="NH3" s="76"/>
      <c r="NI3" s="76"/>
      <c r="NK3" s="153"/>
      <c r="NL3" s="13"/>
      <c r="NM3" s="2"/>
      <c r="NN3" s="14"/>
      <c r="NO3" s="183"/>
      <c r="NP3" s="183"/>
      <c r="NQ3" s="14"/>
      <c r="NR3" s="14"/>
      <c r="NS3" s="14"/>
      <c r="NT3" s="14"/>
      <c r="NU3" s="1" t="s">
        <v>3</v>
      </c>
      <c r="NV3" s="65" t="str">
        <f>VLOOKUP(NV2,ÇİZELGE!$A:$H,2,FALSE)</f>
        <v>HASAN HÜSEYİN BULUT</v>
      </c>
      <c r="NW3" s="65"/>
      <c r="OA3" s="76"/>
      <c r="OB3" s="76">
        <f>NV2</f>
        <v>36541</v>
      </c>
      <c r="OC3" s="76"/>
      <c r="OD3" s="76"/>
      <c r="OE3" s="76"/>
      <c r="OG3" s="153"/>
      <c r="OH3" s="13"/>
      <c r="OI3" s="2"/>
      <c r="OJ3" s="14"/>
      <c r="OK3" s="183"/>
      <c r="OL3" s="183"/>
      <c r="OM3" s="14"/>
      <c r="ON3" s="14"/>
      <c r="OO3" s="14"/>
      <c r="OP3" s="14"/>
      <c r="OQ3" s="1" t="s">
        <v>3</v>
      </c>
      <c r="OR3" s="65" t="str">
        <f>VLOOKUP(OR2,ÇİZELGE!$A:$H,2,FALSE)</f>
        <v>TUNCAY ERYILMAZ</v>
      </c>
      <c r="OS3" s="65"/>
      <c r="OW3" s="76"/>
      <c r="OX3" s="76">
        <f>OR2</f>
        <v>36982</v>
      </c>
      <c r="OY3" s="76"/>
      <c r="OZ3" s="76"/>
      <c r="PA3" s="76"/>
      <c r="PC3" s="153"/>
      <c r="PD3" s="13"/>
      <c r="PE3" s="2"/>
      <c r="PF3" s="14"/>
      <c r="PG3" s="183"/>
      <c r="PH3" s="183"/>
      <c r="PI3" s="14"/>
      <c r="PJ3" s="14"/>
      <c r="PK3" s="14"/>
      <c r="PL3" s="14"/>
      <c r="PM3" s="1" t="s">
        <v>3</v>
      </c>
      <c r="PN3" s="65" t="str">
        <f>VLOOKUP(PN2,ÇİZELGE!$A:$H,2,FALSE)</f>
        <v>ABDÜLBAKİ ATAY</v>
      </c>
      <c r="PO3" s="65"/>
      <c r="PS3" s="76"/>
      <c r="PT3" s="76">
        <f>PN2</f>
        <v>38106</v>
      </c>
      <c r="PU3" s="76"/>
      <c r="PV3" s="76"/>
      <c r="PW3" s="76"/>
      <c r="PY3" s="153"/>
      <c r="PZ3" s="13"/>
      <c r="QA3" s="2"/>
      <c r="QB3" s="14"/>
      <c r="QC3" s="183"/>
      <c r="QD3" s="183"/>
      <c r="QE3" s="14"/>
      <c r="QF3" s="14"/>
      <c r="QG3" s="14"/>
      <c r="QH3" s="14"/>
      <c r="QI3" s="1" t="s">
        <v>3</v>
      </c>
      <c r="QJ3" s="65" t="str">
        <f>VLOOKUP(QJ2,ÇİZELGE!$A:$H,2,FALSE)</f>
        <v>MUSTAFA YÜKSEL</v>
      </c>
      <c r="QK3" s="65"/>
      <c r="QO3" s="76"/>
      <c r="QP3" s="76">
        <f>QJ2</f>
        <v>39462</v>
      </c>
      <c r="QQ3" s="76"/>
      <c r="QR3" s="76"/>
      <c r="QS3" s="76"/>
    </row>
    <row r="4" spans="1:461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6" t="s">
        <v>132</v>
      </c>
      <c r="M4" s="65"/>
      <c r="Q4" s="76"/>
      <c r="R4" s="76"/>
      <c r="S4" s="76"/>
      <c r="T4" s="76"/>
      <c r="U4" s="76">
        <f>+L2</f>
        <v>2179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6" t="s">
        <v>132</v>
      </c>
      <c r="AI4" s="65"/>
      <c r="AM4" s="76"/>
      <c r="AN4" s="76"/>
      <c r="AO4" s="76"/>
      <c r="AP4" s="76"/>
      <c r="AQ4" s="76">
        <f>+AH2</f>
        <v>2289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6" t="s">
        <v>132</v>
      </c>
      <c r="BE4" s="65"/>
      <c r="BI4" s="76"/>
      <c r="BJ4" s="76"/>
      <c r="BK4" s="76"/>
      <c r="BL4" s="76"/>
      <c r="BM4" s="76">
        <f>+BD2</f>
        <v>2297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6" t="s">
        <v>132</v>
      </c>
      <c r="CA4" s="65"/>
      <c r="CE4" s="76"/>
      <c r="CF4" s="76"/>
      <c r="CG4" s="76"/>
      <c r="CH4" s="76"/>
      <c r="CI4" s="76">
        <f>+BZ2</f>
        <v>2844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6" t="s">
        <v>132</v>
      </c>
      <c r="CW4" s="65"/>
      <c r="DA4" s="76"/>
      <c r="DB4" s="76"/>
      <c r="DC4" s="76"/>
      <c r="DD4" s="76"/>
      <c r="DE4" s="76">
        <f>+CV2</f>
        <v>13079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6" t="s">
        <v>132</v>
      </c>
      <c r="DS4" s="65"/>
      <c r="DW4" s="76"/>
      <c r="DX4" s="76"/>
      <c r="DY4" s="76"/>
      <c r="DZ4" s="76"/>
      <c r="EA4" s="76">
        <f>+DR2</f>
        <v>13132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6" t="s">
        <v>132</v>
      </c>
      <c r="EO4" s="65"/>
      <c r="ES4" s="76"/>
      <c r="ET4" s="76"/>
      <c r="EU4" s="76"/>
      <c r="EV4" s="76"/>
      <c r="EW4" s="76">
        <f>+EN2</f>
        <v>19118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6" t="s">
        <v>132</v>
      </c>
      <c r="FK4" s="65"/>
      <c r="FO4" s="76"/>
      <c r="FP4" s="76"/>
      <c r="FQ4" s="76"/>
      <c r="FR4" s="76"/>
      <c r="FS4" s="76">
        <f>+FJ2</f>
        <v>19183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6" t="s">
        <v>132</v>
      </c>
      <c r="GG4" s="65"/>
      <c r="GK4" s="76"/>
      <c r="GL4" s="76"/>
      <c r="GM4" s="76"/>
      <c r="GN4" s="76"/>
      <c r="GO4" s="76">
        <f>+GF2</f>
        <v>21557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6" t="s">
        <v>132</v>
      </c>
      <c r="HC4" s="65"/>
      <c r="HG4" s="76"/>
      <c r="HH4" s="76"/>
      <c r="HI4" s="76"/>
      <c r="HJ4" s="76"/>
      <c r="HK4" s="76">
        <f>+HB2</f>
        <v>21558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6" t="s">
        <v>132</v>
      </c>
      <c r="HY4" s="65"/>
      <c r="IC4" s="76"/>
      <c r="ID4" s="76"/>
      <c r="IE4" s="76"/>
      <c r="IF4" s="76"/>
      <c r="IG4" s="76">
        <f>+HX2</f>
        <v>22010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6" t="s">
        <v>132</v>
      </c>
      <c r="IU4" s="65"/>
      <c r="IY4" s="76"/>
      <c r="IZ4" s="76"/>
      <c r="JA4" s="76"/>
      <c r="JB4" s="76"/>
      <c r="JC4" s="76">
        <f>+IT2</f>
        <v>23065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6" t="s">
        <v>132</v>
      </c>
      <c r="JQ4" s="65"/>
      <c r="JU4" s="76"/>
      <c r="JV4" s="76"/>
      <c r="JW4" s="76"/>
      <c r="JX4" s="76"/>
      <c r="JY4" s="76">
        <f>+JP2</f>
        <v>25472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6" t="s">
        <v>132</v>
      </c>
      <c r="KM4" s="65"/>
      <c r="KQ4" s="76"/>
      <c r="KR4" s="76"/>
      <c r="KS4" s="76"/>
      <c r="KT4" s="76"/>
      <c r="KU4" s="76">
        <f>+KL2</f>
        <v>25673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6" t="s">
        <v>132</v>
      </c>
      <c r="LI4" s="65"/>
      <c r="LM4" s="76"/>
      <c r="LN4" s="76"/>
      <c r="LO4" s="76"/>
      <c r="LP4" s="76"/>
      <c r="LQ4" s="76">
        <f>+LH2</f>
        <v>30596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6" t="s">
        <v>132</v>
      </c>
      <c r="ME4" s="65"/>
      <c r="MI4" s="76"/>
      <c r="MJ4" s="76"/>
      <c r="MK4" s="76"/>
      <c r="ML4" s="76"/>
      <c r="MM4" s="76">
        <f>+MD2</f>
        <v>30623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6" t="s">
        <v>132</v>
      </c>
      <c r="NA4" s="65"/>
      <c r="NE4" s="76"/>
      <c r="NF4" s="76"/>
      <c r="NG4" s="76"/>
      <c r="NH4" s="76"/>
      <c r="NI4" s="76">
        <f>+MZ2</f>
        <v>33122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6" t="s">
        <v>132</v>
      </c>
      <c r="NW4" s="65"/>
      <c r="OA4" s="76"/>
      <c r="OB4" s="76"/>
      <c r="OC4" s="76"/>
      <c r="OD4" s="76"/>
      <c r="OE4" s="76">
        <f>+NV2</f>
        <v>36541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6" t="s">
        <v>132</v>
      </c>
      <c r="OS4" s="65"/>
      <c r="OW4" s="76"/>
      <c r="OX4" s="76"/>
      <c r="OY4" s="76"/>
      <c r="OZ4" s="76"/>
      <c r="PA4" s="76">
        <f>+OR2</f>
        <v>36982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6" t="s">
        <v>132</v>
      </c>
      <c r="PO4" s="65"/>
      <c r="PS4" s="76"/>
      <c r="PT4" s="76"/>
      <c r="PU4" s="76"/>
      <c r="PV4" s="76"/>
      <c r="PW4" s="76">
        <f>+PN2</f>
        <v>38106</v>
      </c>
      <c r="PY4" s="153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6" t="s">
        <v>132</v>
      </c>
      <c r="QK4" s="65"/>
      <c r="QO4" s="76"/>
      <c r="QP4" s="76"/>
      <c r="QQ4" s="76"/>
      <c r="QR4" s="76"/>
      <c r="QS4" s="76">
        <f>+QJ2</f>
        <v>39462</v>
      </c>
    </row>
    <row r="5" spans="1:461" ht="13.8" thickBot="1">
      <c r="A5" s="154"/>
      <c r="B5" s="15"/>
      <c r="C5" s="16"/>
      <c r="D5" s="17"/>
      <c r="E5" s="17"/>
      <c r="F5" s="76">
        <f>L2</f>
        <v>2179</v>
      </c>
      <c r="G5" s="17"/>
      <c r="H5" s="17"/>
      <c r="I5" s="17"/>
      <c r="J5" s="17"/>
      <c r="K5" s="1" t="s">
        <v>5</v>
      </c>
      <c r="L5" s="188">
        <f>ÇİZELGE!$G$2</f>
        <v>44593</v>
      </c>
      <c r="M5" s="187"/>
      <c r="W5" s="154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188">
        <f>ÇİZELGE!$G$2</f>
        <v>44593</v>
      </c>
      <c r="AI5" s="187"/>
      <c r="AS5" s="154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188">
        <f>ÇİZELGE!$G$2</f>
        <v>44593</v>
      </c>
      <c r="BE5" s="187"/>
      <c r="BO5" s="154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188">
        <f>ÇİZELGE!$G$2</f>
        <v>44593</v>
      </c>
      <c r="CA5" s="187"/>
      <c r="CK5" s="154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188">
        <f>ÇİZELGE!$G$2</f>
        <v>44593</v>
      </c>
      <c r="CW5" s="187"/>
      <c r="DG5" s="154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188">
        <f>ÇİZELGE!$G$2</f>
        <v>44593</v>
      </c>
      <c r="DS5" s="187"/>
      <c r="EC5" s="154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188">
        <f>ÇİZELGE!$G$2</f>
        <v>44593</v>
      </c>
      <c r="EO5" s="187"/>
      <c r="EY5" s="154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188">
        <f>ÇİZELGE!$G$2</f>
        <v>44593</v>
      </c>
      <c r="FK5" s="187"/>
      <c r="FU5" s="154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188">
        <f>ÇİZELGE!$G$2</f>
        <v>44593</v>
      </c>
      <c r="GG5" s="187"/>
      <c r="GQ5" s="154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188">
        <f>ÇİZELGE!$G$2</f>
        <v>44593</v>
      </c>
      <c r="HC5" s="187"/>
      <c r="HM5" s="154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188">
        <f>ÇİZELGE!$G$2</f>
        <v>44593</v>
      </c>
      <c r="HY5" s="187"/>
      <c r="II5" s="154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188">
        <f>ÇİZELGE!$G$2</f>
        <v>44593</v>
      </c>
      <c r="IU5" s="187"/>
      <c r="JE5" s="154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188">
        <f>ÇİZELGE!$G$2</f>
        <v>44593</v>
      </c>
      <c r="JQ5" s="187"/>
      <c r="KA5" s="154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188">
        <f>ÇİZELGE!$G$2</f>
        <v>44593</v>
      </c>
      <c r="KM5" s="187"/>
      <c r="KW5" s="154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188">
        <f>ÇİZELGE!$G$2</f>
        <v>44593</v>
      </c>
      <c r="LI5" s="187"/>
      <c r="LS5" s="154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188">
        <f>ÇİZELGE!$G$2</f>
        <v>44593</v>
      </c>
      <c r="ME5" s="187"/>
      <c r="MO5" s="154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188">
        <f>ÇİZELGE!$G$2</f>
        <v>44593</v>
      </c>
      <c r="NA5" s="187"/>
      <c r="NK5" s="154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188">
        <f>ÇİZELGE!$G$2</f>
        <v>44593</v>
      </c>
      <c r="NW5" s="187"/>
      <c r="OG5" s="154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188">
        <f>ÇİZELGE!$G$2</f>
        <v>44593</v>
      </c>
      <c r="OS5" s="187"/>
      <c r="PC5" s="154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188">
        <f>ÇİZELGE!$G$2</f>
        <v>44593</v>
      </c>
      <c r="PO5" s="187"/>
      <c r="PY5" s="154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188">
        <f>ÇİZELGE!$G$2</f>
        <v>44593</v>
      </c>
      <c r="QK5" s="187"/>
    </row>
    <row r="6" spans="1:461" ht="16.2" thickBot="1">
      <c r="A6" s="232" t="s">
        <v>0</v>
      </c>
      <c r="B6" s="233"/>
      <c r="C6" s="233"/>
      <c r="D6" s="233"/>
      <c r="E6" s="233"/>
      <c r="F6" s="233"/>
      <c r="G6" s="233"/>
      <c r="H6" s="233"/>
      <c r="I6" s="233"/>
      <c r="J6" s="233"/>
      <c r="K6" s="234"/>
      <c r="L6" s="228" t="s">
        <v>105</v>
      </c>
      <c r="M6" s="229"/>
      <c r="N6" s="229"/>
      <c r="O6" s="229"/>
      <c r="P6" s="229"/>
      <c r="Q6" s="229"/>
      <c r="R6" s="229"/>
      <c r="S6" s="229"/>
      <c r="T6" s="229"/>
      <c r="U6" s="230"/>
      <c r="W6" s="232" t="s">
        <v>0</v>
      </c>
      <c r="X6" s="233"/>
      <c r="Y6" s="233"/>
      <c r="Z6" s="233"/>
      <c r="AA6" s="233"/>
      <c r="AB6" s="233"/>
      <c r="AC6" s="233"/>
      <c r="AD6" s="233"/>
      <c r="AE6" s="233"/>
      <c r="AF6" s="233"/>
      <c r="AG6" s="234"/>
      <c r="AH6" s="228" t="s">
        <v>105</v>
      </c>
      <c r="AI6" s="229"/>
      <c r="AJ6" s="229"/>
      <c r="AK6" s="229"/>
      <c r="AL6" s="229"/>
      <c r="AM6" s="229"/>
      <c r="AN6" s="229"/>
      <c r="AO6" s="229"/>
      <c r="AP6" s="229"/>
      <c r="AQ6" s="230"/>
      <c r="AS6" s="232" t="s">
        <v>0</v>
      </c>
      <c r="AT6" s="233"/>
      <c r="AU6" s="233"/>
      <c r="AV6" s="233"/>
      <c r="AW6" s="233"/>
      <c r="AX6" s="233"/>
      <c r="AY6" s="233"/>
      <c r="AZ6" s="233"/>
      <c r="BA6" s="233"/>
      <c r="BB6" s="233"/>
      <c r="BC6" s="234"/>
      <c r="BD6" s="228" t="s">
        <v>105</v>
      </c>
      <c r="BE6" s="229"/>
      <c r="BF6" s="229"/>
      <c r="BG6" s="229"/>
      <c r="BH6" s="229"/>
      <c r="BI6" s="229"/>
      <c r="BJ6" s="229"/>
      <c r="BK6" s="229"/>
      <c r="BL6" s="229"/>
      <c r="BM6" s="230"/>
      <c r="BO6" s="232" t="s">
        <v>0</v>
      </c>
      <c r="BP6" s="233"/>
      <c r="BQ6" s="233"/>
      <c r="BR6" s="233"/>
      <c r="BS6" s="233"/>
      <c r="BT6" s="233"/>
      <c r="BU6" s="233"/>
      <c r="BV6" s="233"/>
      <c r="BW6" s="233"/>
      <c r="BX6" s="233"/>
      <c r="BY6" s="234"/>
      <c r="BZ6" s="228" t="s">
        <v>105</v>
      </c>
      <c r="CA6" s="229"/>
      <c r="CB6" s="229"/>
      <c r="CC6" s="229"/>
      <c r="CD6" s="229"/>
      <c r="CE6" s="229"/>
      <c r="CF6" s="229"/>
      <c r="CG6" s="229"/>
      <c r="CH6" s="229"/>
      <c r="CI6" s="230"/>
      <c r="CK6" s="232" t="s">
        <v>0</v>
      </c>
      <c r="CL6" s="233"/>
      <c r="CM6" s="233"/>
      <c r="CN6" s="233"/>
      <c r="CO6" s="233"/>
      <c r="CP6" s="233"/>
      <c r="CQ6" s="233"/>
      <c r="CR6" s="233"/>
      <c r="CS6" s="233"/>
      <c r="CT6" s="233"/>
      <c r="CU6" s="234"/>
      <c r="CV6" s="228" t="s">
        <v>105</v>
      </c>
      <c r="CW6" s="229"/>
      <c r="CX6" s="229"/>
      <c r="CY6" s="229"/>
      <c r="CZ6" s="229"/>
      <c r="DA6" s="229"/>
      <c r="DB6" s="229"/>
      <c r="DC6" s="229"/>
      <c r="DD6" s="229"/>
      <c r="DE6" s="230"/>
      <c r="DG6" s="232" t="s">
        <v>0</v>
      </c>
      <c r="DH6" s="233"/>
      <c r="DI6" s="233"/>
      <c r="DJ6" s="233"/>
      <c r="DK6" s="233"/>
      <c r="DL6" s="233"/>
      <c r="DM6" s="233"/>
      <c r="DN6" s="233"/>
      <c r="DO6" s="233"/>
      <c r="DP6" s="233"/>
      <c r="DQ6" s="234"/>
      <c r="DR6" s="228" t="s">
        <v>105</v>
      </c>
      <c r="DS6" s="229"/>
      <c r="DT6" s="229"/>
      <c r="DU6" s="229"/>
      <c r="DV6" s="229"/>
      <c r="DW6" s="229"/>
      <c r="DX6" s="229"/>
      <c r="DY6" s="229"/>
      <c r="DZ6" s="229"/>
      <c r="EA6" s="230"/>
      <c r="EC6" s="232" t="s">
        <v>0</v>
      </c>
      <c r="ED6" s="233"/>
      <c r="EE6" s="233"/>
      <c r="EF6" s="233"/>
      <c r="EG6" s="233"/>
      <c r="EH6" s="233"/>
      <c r="EI6" s="233"/>
      <c r="EJ6" s="233"/>
      <c r="EK6" s="233"/>
      <c r="EL6" s="233"/>
      <c r="EM6" s="234"/>
      <c r="EN6" s="228" t="s">
        <v>105</v>
      </c>
      <c r="EO6" s="229"/>
      <c r="EP6" s="229"/>
      <c r="EQ6" s="229"/>
      <c r="ER6" s="229"/>
      <c r="ES6" s="229"/>
      <c r="ET6" s="229"/>
      <c r="EU6" s="229"/>
      <c r="EV6" s="229"/>
      <c r="EW6" s="230"/>
      <c r="EY6" s="232" t="s">
        <v>0</v>
      </c>
      <c r="EZ6" s="233"/>
      <c r="FA6" s="233"/>
      <c r="FB6" s="233"/>
      <c r="FC6" s="233"/>
      <c r="FD6" s="233"/>
      <c r="FE6" s="233"/>
      <c r="FF6" s="233"/>
      <c r="FG6" s="233"/>
      <c r="FH6" s="233"/>
      <c r="FI6" s="234"/>
      <c r="FJ6" s="228" t="s">
        <v>105</v>
      </c>
      <c r="FK6" s="229"/>
      <c r="FL6" s="229"/>
      <c r="FM6" s="229"/>
      <c r="FN6" s="229"/>
      <c r="FO6" s="229"/>
      <c r="FP6" s="229"/>
      <c r="FQ6" s="229"/>
      <c r="FR6" s="229"/>
      <c r="FS6" s="230"/>
      <c r="FU6" s="232" t="s">
        <v>0</v>
      </c>
      <c r="FV6" s="233"/>
      <c r="FW6" s="233"/>
      <c r="FX6" s="233"/>
      <c r="FY6" s="233"/>
      <c r="FZ6" s="233"/>
      <c r="GA6" s="233"/>
      <c r="GB6" s="233"/>
      <c r="GC6" s="233"/>
      <c r="GD6" s="233"/>
      <c r="GE6" s="234"/>
      <c r="GF6" s="228" t="s">
        <v>105</v>
      </c>
      <c r="GG6" s="229"/>
      <c r="GH6" s="229"/>
      <c r="GI6" s="229"/>
      <c r="GJ6" s="229"/>
      <c r="GK6" s="229"/>
      <c r="GL6" s="229"/>
      <c r="GM6" s="229"/>
      <c r="GN6" s="229"/>
      <c r="GO6" s="230"/>
      <c r="GQ6" s="232" t="s">
        <v>0</v>
      </c>
      <c r="GR6" s="233"/>
      <c r="GS6" s="233"/>
      <c r="GT6" s="233"/>
      <c r="GU6" s="233"/>
      <c r="GV6" s="233"/>
      <c r="GW6" s="233"/>
      <c r="GX6" s="233"/>
      <c r="GY6" s="233"/>
      <c r="GZ6" s="233"/>
      <c r="HA6" s="234"/>
      <c r="HB6" s="228" t="s">
        <v>105</v>
      </c>
      <c r="HC6" s="229"/>
      <c r="HD6" s="229"/>
      <c r="HE6" s="229"/>
      <c r="HF6" s="229"/>
      <c r="HG6" s="229"/>
      <c r="HH6" s="229"/>
      <c r="HI6" s="229"/>
      <c r="HJ6" s="229"/>
      <c r="HK6" s="230"/>
      <c r="HM6" s="232" t="s">
        <v>0</v>
      </c>
      <c r="HN6" s="233"/>
      <c r="HO6" s="233"/>
      <c r="HP6" s="233"/>
      <c r="HQ6" s="233"/>
      <c r="HR6" s="233"/>
      <c r="HS6" s="233"/>
      <c r="HT6" s="233"/>
      <c r="HU6" s="233"/>
      <c r="HV6" s="233"/>
      <c r="HW6" s="234"/>
      <c r="HX6" s="228" t="s">
        <v>105</v>
      </c>
      <c r="HY6" s="229"/>
      <c r="HZ6" s="229"/>
      <c r="IA6" s="229"/>
      <c r="IB6" s="229"/>
      <c r="IC6" s="229"/>
      <c r="ID6" s="229"/>
      <c r="IE6" s="229"/>
      <c r="IF6" s="229"/>
      <c r="IG6" s="230"/>
      <c r="II6" s="232" t="s">
        <v>0</v>
      </c>
      <c r="IJ6" s="233"/>
      <c r="IK6" s="233"/>
      <c r="IL6" s="233"/>
      <c r="IM6" s="233"/>
      <c r="IN6" s="233"/>
      <c r="IO6" s="233"/>
      <c r="IP6" s="233"/>
      <c r="IQ6" s="233"/>
      <c r="IR6" s="233"/>
      <c r="IS6" s="234"/>
      <c r="IT6" s="228" t="s">
        <v>105</v>
      </c>
      <c r="IU6" s="229"/>
      <c r="IV6" s="229"/>
      <c r="IW6" s="229"/>
      <c r="IX6" s="229"/>
      <c r="IY6" s="229"/>
      <c r="IZ6" s="229"/>
      <c r="JA6" s="229"/>
      <c r="JB6" s="229"/>
      <c r="JC6" s="230"/>
      <c r="JE6" s="232" t="s">
        <v>0</v>
      </c>
      <c r="JF6" s="233"/>
      <c r="JG6" s="233"/>
      <c r="JH6" s="233"/>
      <c r="JI6" s="233"/>
      <c r="JJ6" s="233"/>
      <c r="JK6" s="233"/>
      <c r="JL6" s="233"/>
      <c r="JM6" s="233"/>
      <c r="JN6" s="233"/>
      <c r="JO6" s="234"/>
      <c r="JP6" s="228" t="s">
        <v>105</v>
      </c>
      <c r="JQ6" s="229"/>
      <c r="JR6" s="229"/>
      <c r="JS6" s="229"/>
      <c r="JT6" s="229"/>
      <c r="JU6" s="229"/>
      <c r="JV6" s="229"/>
      <c r="JW6" s="229"/>
      <c r="JX6" s="229"/>
      <c r="JY6" s="230"/>
      <c r="KA6" s="232" t="s">
        <v>0</v>
      </c>
      <c r="KB6" s="233"/>
      <c r="KC6" s="233"/>
      <c r="KD6" s="233"/>
      <c r="KE6" s="233"/>
      <c r="KF6" s="233"/>
      <c r="KG6" s="233"/>
      <c r="KH6" s="233"/>
      <c r="KI6" s="233"/>
      <c r="KJ6" s="233"/>
      <c r="KK6" s="234"/>
      <c r="KL6" s="228" t="s">
        <v>105</v>
      </c>
      <c r="KM6" s="229"/>
      <c r="KN6" s="229"/>
      <c r="KO6" s="229"/>
      <c r="KP6" s="229"/>
      <c r="KQ6" s="229"/>
      <c r="KR6" s="229"/>
      <c r="KS6" s="229"/>
      <c r="KT6" s="229"/>
      <c r="KU6" s="230"/>
      <c r="KW6" s="232" t="s">
        <v>0</v>
      </c>
      <c r="KX6" s="233"/>
      <c r="KY6" s="233"/>
      <c r="KZ6" s="233"/>
      <c r="LA6" s="233"/>
      <c r="LB6" s="233"/>
      <c r="LC6" s="233"/>
      <c r="LD6" s="233"/>
      <c r="LE6" s="233"/>
      <c r="LF6" s="233"/>
      <c r="LG6" s="234"/>
      <c r="LH6" s="228" t="s">
        <v>105</v>
      </c>
      <c r="LI6" s="229"/>
      <c r="LJ6" s="229"/>
      <c r="LK6" s="229"/>
      <c r="LL6" s="229"/>
      <c r="LM6" s="229"/>
      <c r="LN6" s="229"/>
      <c r="LO6" s="229"/>
      <c r="LP6" s="229"/>
      <c r="LQ6" s="230"/>
      <c r="LS6" s="232" t="s">
        <v>0</v>
      </c>
      <c r="LT6" s="233"/>
      <c r="LU6" s="233"/>
      <c r="LV6" s="233"/>
      <c r="LW6" s="233"/>
      <c r="LX6" s="233"/>
      <c r="LY6" s="233"/>
      <c r="LZ6" s="233"/>
      <c r="MA6" s="233"/>
      <c r="MB6" s="233"/>
      <c r="MC6" s="234"/>
      <c r="MD6" s="228" t="s">
        <v>105</v>
      </c>
      <c r="ME6" s="229"/>
      <c r="MF6" s="229"/>
      <c r="MG6" s="229"/>
      <c r="MH6" s="229"/>
      <c r="MI6" s="229"/>
      <c r="MJ6" s="229"/>
      <c r="MK6" s="229"/>
      <c r="ML6" s="229"/>
      <c r="MM6" s="230"/>
      <c r="MO6" s="232" t="s">
        <v>0</v>
      </c>
      <c r="MP6" s="233"/>
      <c r="MQ6" s="233"/>
      <c r="MR6" s="233"/>
      <c r="MS6" s="233"/>
      <c r="MT6" s="233"/>
      <c r="MU6" s="233"/>
      <c r="MV6" s="233"/>
      <c r="MW6" s="233"/>
      <c r="MX6" s="233"/>
      <c r="MY6" s="234"/>
      <c r="MZ6" s="228" t="s">
        <v>105</v>
      </c>
      <c r="NA6" s="229"/>
      <c r="NB6" s="229"/>
      <c r="NC6" s="229"/>
      <c r="ND6" s="229"/>
      <c r="NE6" s="229"/>
      <c r="NF6" s="229"/>
      <c r="NG6" s="229"/>
      <c r="NH6" s="229"/>
      <c r="NI6" s="230"/>
      <c r="NK6" s="232" t="s">
        <v>0</v>
      </c>
      <c r="NL6" s="233"/>
      <c r="NM6" s="233"/>
      <c r="NN6" s="233"/>
      <c r="NO6" s="233"/>
      <c r="NP6" s="233"/>
      <c r="NQ6" s="233"/>
      <c r="NR6" s="233"/>
      <c r="NS6" s="233"/>
      <c r="NT6" s="233"/>
      <c r="NU6" s="234"/>
      <c r="NV6" s="228" t="s">
        <v>105</v>
      </c>
      <c r="NW6" s="229"/>
      <c r="NX6" s="229"/>
      <c r="NY6" s="229"/>
      <c r="NZ6" s="229"/>
      <c r="OA6" s="229"/>
      <c r="OB6" s="229"/>
      <c r="OC6" s="229"/>
      <c r="OD6" s="229"/>
      <c r="OE6" s="230"/>
      <c r="OG6" s="232" t="s">
        <v>0</v>
      </c>
      <c r="OH6" s="233"/>
      <c r="OI6" s="233"/>
      <c r="OJ6" s="233"/>
      <c r="OK6" s="233"/>
      <c r="OL6" s="233"/>
      <c r="OM6" s="233"/>
      <c r="ON6" s="233"/>
      <c r="OO6" s="233"/>
      <c r="OP6" s="233"/>
      <c r="OQ6" s="234"/>
      <c r="OR6" s="228" t="s">
        <v>105</v>
      </c>
      <c r="OS6" s="229"/>
      <c r="OT6" s="229"/>
      <c r="OU6" s="229"/>
      <c r="OV6" s="229"/>
      <c r="OW6" s="229"/>
      <c r="OX6" s="229"/>
      <c r="OY6" s="229"/>
      <c r="OZ6" s="229"/>
      <c r="PA6" s="230"/>
      <c r="PC6" s="232" t="s">
        <v>0</v>
      </c>
      <c r="PD6" s="233"/>
      <c r="PE6" s="233"/>
      <c r="PF6" s="233"/>
      <c r="PG6" s="233"/>
      <c r="PH6" s="233"/>
      <c r="PI6" s="233"/>
      <c r="PJ6" s="233"/>
      <c r="PK6" s="233"/>
      <c r="PL6" s="233"/>
      <c r="PM6" s="234"/>
      <c r="PN6" s="228" t="s">
        <v>105</v>
      </c>
      <c r="PO6" s="229"/>
      <c r="PP6" s="229"/>
      <c r="PQ6" s="229"/>
      <c r="PR6" s="229"/>
      <c r="PS6" s="229"/>
      <c r="PT6" s="229"/>
      <c r="PU6" s="229"/>
      <c r="PV6" s="229"/>
      <c r="PW6" s="230"/>
      <c r="PY6" s="232" t="s">
        <v>0</v>
      </c>
      <c r="PZ6" s="233"/>
      <c r="QA6" s="233"/>
      <c r="QB6" s="233"/>
      <c r="QC6" s="233"/>
      <c r="QD6" s="233"/>
      <c r="QE6" s="233"/>
      <c r="QF6" s="233"/>
      <c r="QG6" s="233"/>
      <c r="QH6" s="233"/>
      <c r="QI6" s="234"/>
      <c r="QJ6" s="228" t="s">
        <v>105</v>
      </c>
      <c r="QK6" s="229"/>
      <c r="QL6" s="229"/>
      <c r="QM6" s="229"/>
      <c r="QN6" s="229"/>
      <c r="QO6" s="229"/>
      <c r="QP6" s="229"/>
      <c r="QQ6" s="229"/>
      <c r="QR6" s="229"/>
      <c r="QS6" s="230"/>
    </row>
    <row r="7" spans="1:461" ht="27" thickBot="1">
      <c r="A7" s="217" t="s">
        <v>67</v>
      </c>
      <c r="B7" s="218" t="s">
        <v>1</v>
      </c>
      <c r="C7" s="207" t="s">
        <v>65</v>
      </c>
      <c r="D7" s="207" t="s">
        <v>25</v>
      </c>
      <c r="E7" s="207" t="s">
        <v>64</v>
      </c>
      <c r="F7" s="208" t="s">
        <v>68</v>
      </c>
      <c r="G7" s="208" t="s">
        <v>21</v>
      </c>
      <c r="H7" s="208" t="s">
        <v>24</v>
      </c>
      <c r="I7" s="219" t="s">
        <v>75</v>
      </c>
      <c r="J7" s="219" t="s">
        <v>78</v>
      </c>
      <c r="K7" s="220" t="s">
        <v>26</v>
      </c>
      <c r="L7" s="206" t="s">
        <v>69</v>
      </c>
      <c r="M7" s="207" t="s">
        <v>66</v>
      </c>
      <c r="N7" s="208" t="s">
        <v>70</v>
      </c>
      <c r="O7" s="208" t="s">
        <v>71</v>
      </c>
      <c r="P7" s="208" t="s">
        <v>72</v>
      </c>
      <c r="Q7" s="208" t="s">
        <v>73</v>
      </c>
      <c r="R7" s="208" t="s">
        <v>77</v>
      </c>
      <c r="S7" s="208" t="s">
        <v>74</v>
      </c>
      <c r="T7" s="208" t="s">
        <v>27</v>
      </c>
      <c r="U7" s="221" t="s">
        <v>76</v>
      </c>
      <c r="W7" s="217" t="s">
        <v>67</v>
      </c>
      <c r="X7" s="218" t="s">
        <v>1</v>
      </c>
      <c r="Y7" s="207" t="s">
        <v>65</v>
      </c>
      <c r="Z7" s="207" t="s">
        <v>25</v>
      </c>
      <c r="AA7" s="207" t="s">
        <v>64</v>
      </c>
      <c r="AB7" s="208" t="s">
        <v>68</v>
      </c>
      <c r="AC7" s="208" t="s">
        <v>21</v>
      </c>
      <c r="AD7" s="208" t="s">
        <v>24</v>
      </c>
      <c r="AE7" s="219" t="s">
        <v>75</v>
      </c>
      <c r="AF7" s="219" t="s">
        <v>78</v>
      </c>
      <c r="AG7" s="220" t="s">
        <v>26</v>
      </c>
      <c r="AH7" s="206" t="s">
        <v>69</v>
      </c>
      <c r="AI7" s="207" t="s">
        <v>66</v>
      </c>
      <c r="AJ7" s="208" t="s">
        <v>70</v>
      </c>
      <c r="AK7" s="208" t="s">
        <v>71</v>
      </c>
      <c r="AL7" s="208" t="s">
        <v>72</v>
      </c>
      <c r="AM7" s="208" t="s">
        <v>73</v>
      </c>
      <c r="AN7" s="208" t="s">
        <v>77</v>
      </c>
      <c r="AO7" s="208" t="s">
        <v>74</v>
      </c>
      <c r="AP7" s="208" t="s">
        <v>27</v>
      </c>
      <c r="AQ7" s="221" t="s">
        <v>76</v>
      </c>
      <c r="AS7" s="217" t="s">
        <v>67</v>
      </c>
      <c r="AT7" s="218" t="s">
        <v>1</v>
      </c>
      <c r="AU7" s="207" t="s">
        <v>65</v>
      </c>
      <c r="AV7" s="207" t="s">
        <v>25</v>
      </c>
      <c r="AW7" s="207" t="s">
        <v>64</v>
      </c>
      <c r="AX7" s="208" t="s">
        <v>68</v>
      </c>
      <c r="AY7" s="208" t="s">
        <v>21</v>
      </c>
      <c r="AZ7" s="208" t="s">
        <v>24</v>
      </c>
      <c r="BA7" s="219" t="s">
        <v>75</v>
      </c>
      <c r="BB7" s="219" t="s">
        <v>78</v>
      </c>
      <c r="BC7" s="220" t="s">
        <v>26</v>
      </c>
      <c r="BD7" s="206" t="s">
        <v>69</v>
      </c>
      <c r="BE7" s="207" t="s">
        <v>66</v>
      </c>
      <c r="BF7" s="208" t="s">
        <v>70</v>
      </c>
      <c r="BG7" s="208" t="s">
        <v>71</v>
      </c>
      <c r="BH7" s="208" t="s">
        <v>72</v>
      </c>
      <c r="BI7" s="208" t="s">
        <v>73</v>
      </c>
      <c r="BJ7" s="208" t="s">
        <v>77</v>
      </c>
      <c r="BK7" s="208" t="s">
        <v>74</v>
      </c>
      <c r="BL7" s="208" t="s">
        <v>27</v>
      </c>
      <c r="BM7" s="221" t="s">
        <v>76</v>
      </c>
      <c r="BO7" s="217" t="s">
        <v>67</v>
      </c>
      <c r="BP7" s="218" t="s">
        <v>1</v>
      </c>
      <c r="BQ7" s="207" t="s">
        <v>65</v>
      </c>
      <c r="BR7" s="207" t="s">
        <v>25</v>
      </c>
      <c r="BS7" s="207" t="s">
        <v>64</v>
      </c>
      <c r="BT7" s="208" t="s">
        <v>68</v>
      </c>
      <c r="BU7" s="208" t="s">
        <v>21</v>
      </c>
      <c r="BV7" s="208" t="s">
        <v>24</v>
      </c>
      <c r="BW7" s="219" t="s">
        <v>75</v>
      </c>
      <c r="BX7" s="219" t="s">
        <v>78</v>
      </c>
      <c r="BY7" s="220" t="s">
        <v>26</v>
      </c>
      <c r="BZ7" s="206" t="s">
        <v>69</v>
      </c>
      <c r="CA7" s="207" t="s">
        <v>66</v>
      </c>
      <c r="CB7" s="208" t="s">
        <v>70</v>
      </c>
      <c r="CC7" s="208" t="s">
        <v>71</v>
      </c>
      <c r="CD7" s="208" t="s">
        <v>72</v>
      </c>
      <c r="CE7" s="208" t="s">
        <v>73</v>
      </c>
      <c r="CF7" s="208" t="s">
        <v>77</v>
      </c>
      <c r="CG7" s="208" t="s">
        <v>74</v>
      </c>
      <c r="CH7" s="208" t="s">
        <v>27</v>
      </c>
      <c r="CI7" s="221" t="s">
        <v>76</v>
      </c>
      <c r="CK7" s="217" t="s">
        <v>67</v>
      </c>
      <c r="CL7" s="218" t="s">
        <v>1</v>
      </c>
      <c r="CM7" s="207" t="s">
        <v>65</v>
      </c>
      <c r="CN7" s="207" t="s">
        <v>25</v>
      </c>
      <c r="CO7" s="207" t="s">
        <v>64</v>
      </c>
      <c r="CP7" s="208" t="s">
        <v>68</v>
      </c>
      <c r="CQ7" s="208" t="s">
        <v>21</v>
      </c>
      <c r="CR7" s="208" t="s">
        <v>24</v>
      </c>
      <c r="CS7" s="219" t="s">
        <v>75</v>
      </c>
      <c r="CT7" s="219" t="s">
        <v>78</v>
      </c>
      <c r="CU7" s="220" t="s">
        <v>26</v>
      </c>
      <c r="CV7" s="206" t="s">
        <v>69</v>
      </c>
      <c r="CW7" s="207" t="s">
        <v>66</v>
      </c>
      <c r="CX7" s="208" t="s">
        <v>70</v>
      </c>
      <c r="CY7" s="208" t="s">
        <v>71</v>
      </c>
      <c r="CZ7" s="208" t="s">
        <v>72</v>
      </c>
      <c r="DA7" s="208" t="s">
        <v>73</v>
      </c>
      <c r="DB7" s="208" t="s">
        <v>77</v>
      </c>
      <c r="DC7" s="208" t="s">
        <v>74</v>
      </c>
      <c r="DD7" s="208" t="s">
        <v>27</v>
      </c>
      <c r="DE7" s="221" t="s">
        <v>76</v>
      </c>
      <c r="DG7" s="217" t="s">
        <v>67</v>
      </c>
      <c r="DH7" s="218" t="s">
        <v>1</v>
      </c>
      <c r="DI7" s="207" t="s">
        <v>65</v>
      </c>
      <c r="DJ7" s="207" t="s">
        <v>25</v>
      </c>
      <c r="DK7" s="207" t="s">
        <v>64</v>
      </c>
      <c r="DL7" s="208" t="s">
        <v>68</v>
      </c>
      <c r="DM7" s="208" t="s">
        <v>21</v>
      </c>
      <c r="DN7" s="208" t="s">
        <v>24</v>
      </c>
      <c r="DO7" s="219" t="s">
        <v>75</v>
      </c>
      <c r="DP7" s="219" t="s">
        <v>78</v>
      </c>
      <c r="DQ7" s="220" t="s">
        <v>26</v>
      </c>
      <c r="DR7" s="206" t="s">
        <v>69</v>
      </c>
      <c r="DS7" s="207" t="s">
        <v>66</v>
      </c>
      <c r="DT7" s="208" t="s">
        <v>70</v>
      </c>
      <c r="DU7" s="208" t="s">
        <v>71</v>
      </c>
      <c r="DV7" s="208" t="s">
        <v>72</v>
      </c>
      <c r="DW7" s="208" t="s">
        <v>73</v>
      </c>
      <c r="DX7" s="208" t="s">
        <v>77</v>
      </c>
      <c r="DY7" s="208" t="s">
        <v>74</v>
      </c>
      <c r="DZ7" s="208" t="s">
        <v>27</v>
      </c>
      <c r="EA7" s="221" t="s">
        <v>76</v>
      </c>
      <c r="EC7" s="217" t="s">
        <v>67</v>
      </c>
      <c r="ED7" s="218" t="s">
        <v>1</v>
      </c>
      <c r="EE7" s="207" t="s">
        <v>65</v>
      </c>
      <c r="EF7" s="207" t="s">
        <v>25</v>
      </c>
      <c r="EG7" s="207" t="s">
        <v>64</v>
      </c>
      <c r="EH7" s="208" t="s">
        <v>68</v>
      </c>
      <c r="EI7" s="208" t="s">
        <v>21</v>
      </c>
      <c r="EJ7" s="208" t="s">
        <v>24</v>
      </c>
      <c r="EK7" s="219" t="s">
        <v>75</v>
      </c>
      <c r="EL7" s="219" t="s">
        <v>78</v>
      </c>
      <c r="EM7" s="220" t="s">
        <v>26</v>
      </c>
      <c r="EN7" s="206" t="s">
        <v>69</v>
      </c>
      <c r="EO7" s="207" t="s">
        <v>66</v>
      </c>
      <c r="EP7" s="208" t="s">
        <v>70</v>
      </c>
      <c r="EQ7" s="208" t="s">
        <v>71</v>
      </c>
      <c r="ER7" s="208" t="s">
        <v>72</v>
      </c>
      <c r="ES7" s="208" t="s">
        <v>73</v>
      </c>
      <c r="ET7" s="208" t="s">
        <v>77</v>
      </c>
      <c r="EU7" s="208" t="s">
        <v>74</v>
      </c>
      <c r="EV7" s="208" t="s">
        <v>27</v>
      </c>
      <c r="EW7" s="221" t="s">
        <v>76</v>
      </c>
      <c r="EY7" s="217" t="s">
        <v>67</v>
      </c>
      <c r="EZ7" s="218" t="s">
        <v>1</v>
      </c>
      <c r="FA7" s="207" t="s">
        <v>65</v>
      </c>
      <c r="FB7" s="207" t="s">
        <v>25</v>
      </c>
      <c r="FC7" s="207" t="s">
        <v>64</v>
      </c>
      <c r="FD7" s="208" t="s">
        <v>68</v>
      </c>
      <c r="FE7" s="208" t="s">
        <v>21</v>
      </c>
      <c r="FF7" s="208" t="s">
        <v>24</v>
      </c>
      <c r="FG7" s="219" t="s">
        <v>75</v>
      </c>
      <c r="FH7" s="219" t="s">
        <v>78</v>
      </c>
      <c r="FI7" s="220" t="s">
        <v>26</v>
      </c>
      <c r="FJ7" s="206" t="s">
        <v>69</v>
      </c>
      <c r="FK7" s="207" t="s">
        <v>66</v>
      </c>
      <c r="FL7" s="208" t="s">
        <v>70</v>
      </c>
      <c r="FM7" s="208" t="s">
        <v>71</v>
      </c>
      <c r="FN7" s="208" t="s">
        <v>72</v>
      </c>
      <c r="FO7" s="208" t="s">
        <v>73</v>
      </c>
      <c r="FP7" s="208" t="s">
        <v>77</v>
      </c>
      <c r="FQ7" s="208" t="s">
        <v>74</v>
      </c>
      <c r="FR7" s="208" t="s">
        <v>27</v>
      </c>
      <c r="FS7" s="221" t="s">
        <v>76</v>
      </c>
      <c r="FU7" s="217" t="s">
        <v>67</v>
      </c>
      <c r="FV7" s="218" t="s">
        <v>1</v>
      </c>
      <c r="FW7" s="207" t="s">
        <v>65</v>
      </c>
      <c r="FX7" s="207" t="s">
        <v>25</v>
      </c>
      <c r="FY7" s="207" t="s">
        <v>64</v>
      </c>
      <c r="FZ7" s="208" t="s">
        <v>68</v>
      </c>
      <c r="GA7" s="208" t="s">
        <v>21</v>
      </c>
      <c r="GB7" s="208" t="s">
        <v>24</v>
      </c>
      <c r="GC7" s="219" t="s">
        <v>75</v>
      </c>
      <c r="GD7" s="219" t="s">
        <v>78</v>
      </c>
      <c r="GE7" s="220" t="s">
        <v>26</v>
      </c>
      <c r="GF7" s="206" t="s">
        <v>69</v>
      </c>
      <c r="GG7" s="207" t="s">
        <v>66</v>
      </c>
      <c r="GH7" s="208" t="s">
        <v>70</v>
      </c>
      <c r="GI7" s="208" t="s">
        <v>71</v>
      </c>
      <c r="GJ7" s="208" t="s">
        <v>72</v>
      </c>
      <c r="GK7" s="208" t="s">
        <v>73</v>
      </c>
      <c r="GL7" s="208" t="s">
        <v>77</v>
      </c>
      <c r="GM7" s="208" t="s">
        <v>74</v>
      </c>
      <c r="GN7" s="208" t="s">
        <v>27</v>
      </c>
      <c r="GO7" s="221" t="s">
        <v>76</v>
      </c>
      <c r="GQ7" s="217" t="s">
        <v>67</v>
      </c>
      <c r="GR7" s="218" t="s">
        <v>1</v>
      </c>
      <c r="GS7" s="207" t="s">
        <v>65</v>
      </c>
      <c r="GT7" s="207" t="s">
        <v>25</v>
      </c>
      <c r="GU7" s="207" t="s">
        <v>64</v>
      </c>
      <c r="GV7" s="208" t="s">
        <v>68</v>
      </c>
      <c r="GW7" s="208" t="s">
        <v>21</v>
      </c>
      <c r="GX7" s="208" t="s">
        <v>24</v>
      </c>
      <c r="GY7" s="219" t="s">
        <v>75</v>
      </c>
      <c r="GZ7" s="219" t="s">
        <v>78</v>
      </c>
      <c r="HA7" s="220" t="s">
        <v>26</v>
      </c>
      <c r="HB7" s="206" t="s">
        <v>69</v>
      </c>
      <c r="HC7" s="207" t="s">
        <v>66</v>
      </c>
      <c r="HD7" s="208" t="s">
        <v>70</v>
      </c>
      <c r="HE7" s="208" t="s">
        <v>71</v>
      </c>
      <c r="HF7" s="208" t="s">
        <v>72</v>
      </c>
      <c r="HG7" s="208" t="s">
        <v>73</v>
      </c>
      <c r="HH7" s="208" t="s">
        <v>77</v>
      </c>
      <c r="HI7" s="208" t="s">
        <v>74</v>
      </c>
      <c r="HJ7" s="208" t="s">
        <v>27</v>
      </c>
      <c r="HK7" s="221" t="s">
        <v>76</v>
      </c>
      <c r="HM7" s="217" t="s">
        <v>67</v>
      </c>
      <c r="HN7" s="218" t="s">
        <v>1</v>
      </c>
      <c r="HO7" s="207" t="s">
        <v>65</v>
      </c>
      <c r="HP7" s="207" t="s">
        <v>25</v>
      </c>
      <c r="HQ7" s="207" t="s">
        <v>64</v>
      </c>
      <c r="HR7" s="208" t="s">
        <v>68</v>
      </c>
      <c r="HS7" s="208" t="s">
        <v>21</v>
      </c>
      <c r="HT7" s="208" t="s">
        <v>24</v>
      </c>
      <c r="HU7" s="219" t="s">
        <v>75</v>
      </c>
      <c r="HV7" s="219" t="s">
        <v>78</v>
      </c>
      <c r="HW7" s="220" t="s">
        <v>26</v>
      </c>
      <c r="HX7" s="206" t="s">
        <v>69</v>
      </c>
      <c r="HY7" s="207" t="s">
        <v>66</v>
      </c>
      <c r="HZ7" s="208" t="s">
        <v>70</v>
      </c>
      <c r="IA7" s="208" t="s">
        <v>71</v>
      </c>
      <c r="IB7" s="208" t="s">
        <v>72</v>
      </c>
      <c r="IC7" s="208" t="s">
        <v>73</v>
      </c>
      <c r="ID7" s="208" t="s">
        <v>77</v>
      </c>
      <c r="IE7" s="208" t="s">
        <v>74</v>
      </c>
      <c r="IF7" s="208" t="s">
        <v>27</v>
      </c>
      <c r="IG7" s="221" t="s">
        <v>76</v>
      </c>
      <c r="II7" s="217" t="s">
        <v>67</v>
      </c>
      <c r="IJ7" s="218" t="s">
        <v>1</v>
      </c>
      <c r="IK7" s="207" t="s">
        <v>65</v>
      </c>
      <c r="IL7" s="207" t="s">
        <v>25</v>
      </c>
      <c r="IM7" s="207" t="s">
        <v>64</v>
      </c>
      <c r="IN7" s="208" t="s">
        <v>68</v>
      </c>
      <c r="IO7" s="208" t="s">
        <v>21</v>
      </c>
      <c r="IP7" s="208" t="s">
        <v>24</v>
      </c>
      <c r="IQ7" s="219" t="s">
        <v>75</v>
      </c>
      <c r="IR7" s="219" t="s">
        <v>78</v>
      </c>
      <c r="IS7" s="220" t="s">
        <v>26</v>
      </c>
      <c r="IT7" s="206" t="s">
        <v>69</v>
      </c>
      <c r="IU7" s="207" t="s">
        <v>66</v>
      </c>
      <c r="IV7" s="208" t="s">
        <v>70</v>
      </c>
      <c r="IW7" s="208" t="s">
        <v>71</v>
      </c>
      <c r="IX7" s="208" t="s">
        <v>72</v>
      </c>
      <c r="IY7" s="208" t="s">
        <v>73</v>
      </c>
      <c r="IZ7" s="208" t="s">
        <v>77</v>
      </c>
      <c r="JA7" s="208" t="s">
        <v>74</v>
      </c>
      <c r="JB7" s="208" t="s">
        <v>27</v>
      </c>
      <c r="JC7" s="221" t="s">
        <v>76</v>
      </c>
      <c r="JE7" s="217" t="s">
        <v>67</v>
      </c>
      <c r="JF7" s="218" t="s">
        <v>1</v>
      </c>
      <c r="JG7" s="207" t="s">
        <v>65</v>
      </c>
      <c r="JH7" s="207" t="s">
        <v>25</v>
      </c>
      <c r="JI7" s="207" t="s">
        <v>64</v>
      </c>
      <c r="JJ7" s="208" t="s">
        <v>68</v>
      </c>
      <c r="JK7" s="208" t="s">
        <v>21</v>
      </c>
      <c r="JL7" s="208" t="s">
        <v>24</v>
      </c>
      <c r="JM7" s="219" t="s">
        <v>75</v>
      </c>
      <c r="JN7" s="219" t="s">
        <v>78</v>
      </c>
      <c r="JO7" s="220" t="s">
        <v>26</v>
      </c>
      <c r="JP7" s="206" t="s">
        <v>69</v>
      </c>
      <c r="JQ7" s="207" t="s">
        <v>66</v>
      </c>
      <c r="JR7" s="208" t="s">
        <v>70</v>
      </c>
      <c r="JS7" s="208" t="s">
        <v>71</v>
      </c>
      <c r="JT7" s="208" t="s">
        <v>72</v>
      </c>
      <c r="JU7" s="208" t="s">
        <v>73</v>
      </c>
      <c r="JV7" s="208" t="s">
        <v>77</v>
      </c>
      <c r="JW7" s="208" t="s">
        <v>74</v>
      </c>
      <c r="JX7" s="208" t="s">
        <v>27</v>
      </c>
      <c r="JY7" s="221" t="s">
        <v>76</v>
      </c>
      <c r="KA7" s="217" t="s">
        <v>67</v>
      </c>
      <c r="KB7" s="218" t="s">
        <v>1</v>
      </c>
      <c r="KC7" s="207" t="s">
        <v>65</v>
      </c>
      <c r="KD7" s="207" t="s">
        <v>25</v>
      </c>
      <c r="KE7" s="207" t="s">
        <v>64</v>
      </c>
      <c r="KF7" s="208" t="s">
        <v>68</v>
      </c>
      <c r="KG7" s="208" t="s">
        <v>21</v>
      </c>
      <c r="KH7" s="208" t="s">
        <v>24</v>
      </c>
      <c r="KI7" s="219" t="s">
        <v>75</v>
      </c>
      <c r="KJ7" s="219" t="s">
        <v>78</v>
      </c>
      <c r="KK7" s="220" t="s">
        <v>26</v>
      </c>
      <c r="KL7" s="206" t="s">
        <v>69</v>
      </c>
      <c r="KM7" s="207" t="s">
        <v>66</v>
      </c>
      <c r="KN7" s="208" t="s">
        <v>70</v>
      </c>
      <c r="KO7" s="208" t="s">
        <v>71</v>
      </c>
      <c r="KP7" s="208" t="s">
        <v>72</v>
      </c>
      <c r="KQ7" s="208" t="s">
        <v>73</v>
      </c>
      <c r="KR7" s="208" t="s">
        <v>77</v>
      </c>
      <c r="KS7" s="208" t="s">
        <v>74</v>
      </c>
      <c r="KT7" s="208" t="s">
        <v>27</v>
      </c>
      <c r="KU7" s="221" t="s">
        <v>76</v>
      </c>
      <c r="KW7" s="217" t="s">
        <v>67</v>
      </c>
      <c r="KX7" s="218" t="s">
        <v>1</v>
      </c>
      <c r="KY7" s="207" t="s">
        <v>65</v>
      </c>
      <c r="KZ7" s="207" t="s">
        <v>25</v>
      </c>
      <c r="LA7" s="207" t="s">
        <v>64</v>
      </c>
      <c r="LB7" s="208" t="s">
        <v>68</v>
      </c>
      <c r="LC7" s="208" t="s">
        <v>21</v>
      </c>
      <c r="LD7" s="208" t="s">
        <v>24</v>
      </c>
      <c r="LE7" s="219" t="s">
        <v>75</v>
      </c>
      <c r="LF7" s="219" t="s">
        <v>78</v>
      </c>
      <c r="LG7" s="220" t="s">
        <v>26</v>
      </c>
      <c r="LH7" s="206" t="s">
        <v>69</v>
      </c>
      <c r="LI7" s="207" t="s">
        <v>66</v>
      </c>
      <c r="LJ7" s="208" t="s">
        <v>70</v>
      </c>
      <c r="LK7" s="208" t="s">
        <v>71</v>
      </c>
      <c r="LL7" s="208" t="s">
        <v>72</v>
      </c>
      <c r="LM7" s="208" t="s">
        <v>73</v>
      </c>
      <c r="LN7" s="208" t="s">
        <v>77</v>
      </c>
      <c r="LO7" s="208" t="s">
        <v>74</v>
      </c>
      <c r="LP7" s="208" t="s">
        <v>27</v>
      </c>
      <c r="LQ7" s="221" t="s">
        <v>76</v>
      </c>
      <c r="LS7" s="217" t="s">
        <v>67</v>
      </c>
      <c r="LT7" s="218" t="s">
        <v>1</v>
      </c>
      <c r="LU7" s="207" t="s">
        <v>65</v>
      </c>
      <c r="LV7" s="207" t="s">
        <v>25</v>
      </c>
      <c r="LW7" s="207" t="s">
        <v>64</v>
      </c>
      <c r="LX7" s="208" t="s">
        <v>68</v>
      </c>
      <c r="LY7" s="208" t="s">
        <v>21</v>
      </c>
      <c r="LZ7" s="208" t="s">
        <v>24</v>
      </c>
      <c r="MA7" s="219" t="s">
        <v>75</v>
      </c>
      <c r="MB7" s="219" t="s">
        <v>78</v>
      </c>
      <c r="MC7" s="220" t="s">
        <v>26</v>
      </c>
      <c r="MD7" s="206" t="s">
        <v>69</v>
      </c>
      <c r="ME7" s="207" t="s">
        <v>66</v>
      </c>
      <c r="MF7" s="208" t="s">
        <v>70</v>
      </c>
      <c r="MG7" s="208" t="s">
        <v>71</v>
      </c>
      <c r="MH7" s="208" t="s">
        <v>72</v>
      </c>
      <c r="MI7" s="208" t="s">
        <v>73</v>
      </c>
      <c r="MJ7" s="208" t="s">
        <v>77</v>
      </c>
      <c r="MK7" s="208" t="s">
        <v>74</v>
      </c>
      <c r="ML7" s="208" t="s">
        <v>27</v>
      </c>
      <c r="MM7" s="221" t="s">
        <v>76</v>
      </c>
      <c r="MO7" s="217" t="s">
        <v>67</v>
      </c>
      <c r="MP7" s="218" t="s">
        <v>1</v>
      </c>
      <c r="MQ7" s="207" t="s">
        <v>65</v>
      </c>
      <c r="MR7" s="207" t="s">
        <v>25</v>
      </c>
      <c r="MS7" s="207" t="s">
        <v>64</v>
      </c>
      <c r="MT7" s="208" t="s">
        <v>68</v>
      </c>
      <c r="MU7" s="208" t="s">
        <v>21</v>
      </c>
      <c r="MV7" s="208" t="s">
        <v>24</v>
      </c>
      <c r="MW7" s="219" t="s">
        <v>75</v>
      </c>
      <c r="MX7" s="219" t="s">
        <v>78</v>
      </c>
      <c r="MY7" s="220" t="s">
        <v>26</v>
      </c>
      <c r="MZ7" s="206" t="s">
        <v>69</v>
      </c>
      <c r="NA7" s="207" t="s">
        <v>66</v>
      </c>
      <c r="NB7" s="208" t="s">
        <v>70</v>
      </c>
      <c r="NC7" s="208" t="s">
        <v>71</v>
      </c>
      <c r="ND7" s="208" t="s">
        <v>72</v>
      </c>
      <c r="NE7" s="208" t="s">
        <v>73</v>
      </c>
      <c r="NF7" s="208" t="s">
        <v>77</v>
      </c>
      <c r="NG7" s="208" t="s">
        <v>74</v>
      </c>
      <c r="NH7" s="208" t="s">
        <v>27</v>
      </c>
      <c r="NI7" s="221" t="s">
        <v>76</v>
      </c>
      <c r="NK7" s="217" t="s">
        <v>67</v>
      </c>
      <c r="NL7" s="218" t="s">
        <v>1</v>
      </c>
      <c r="NM7" s="207" t="s">
        <v>65</v>
      </c>
      <c r="NN7" s="207" t="s">
        <v>25</v>
      </c>
      <c r="NO7" s="207" t="s">
        <v>64</v>
      </c>
      <c r="NP7" s="208" t="s">
        <v>68</v>
      </c>
      <c r="NQ7" s="208" t="s">
        <v>21</v>
      </c>
      <c r="NR7" s="208" t="s">
        <v>24</v>
      </c>
      <c r="NS7" s="219" t="s">
        <v>75</v>
      </c>
      <c r="NT7" s="219" t="s">
        <v>78</v>
      </c>
      <c r="NU7" s="220" t="s">
        <v>26</v>
      </c>
      <c r="NV7" s="206" t="s">
        <v>69</v>
      </c>
      <c r="NW7" s="207" t="s">
        <v>66</v>
      </c>
      <c r="NX7" s="208" t="s">
        <v>70</v>
      </c>
      <c r="NY7" s="208" t="s">
        <v>71</v>
      </c>
      <c r="NZ7" s="208" t="s">
        <v>72</v>
      </c>
      <c r="OA7" s="208" t="s">
        <v>73</v>
      </c>
      <c r="OB7" s="208" t="s">
        <v>77</v>
      </c>
      <c r="OC7" s="208" t="s">
        <v>74</v>
      </c>
      <c r="OD7" s="208" t="s">
        <v>27</v>
      </c>
      <c r="OE7" s="221" t="s">
        <v>76</v>
      </c>
      <c r="OG7" s="217" t="s">
        <v>67</v>
      </c>
      <c r="OH7" s="218" t="s">
        <v>1</v>
      </c>
      <c r="OI7" s="207" t="s">
        <v>65</v>
      </c>
      <c r="OJ7" s="207" t="s">
        <v>25</v>
      </c>
      <c r="OK7" s="207" t="s">
        <v>64</v>
      </c>
      <c r="OL7" s="208" t="s">
        <v>68</v>
      </c>
      <c r="OM7" s="208" t="s">
        <v>21</v>
      </c>
      <c r="ON7" s="208" t="s">
        <v>24</v>
      </c>
      <c r="OO7" s="219" t="s">
        <v>75</v>
      </c>
      <c r="OP7" s="219" t="s">
        <v>78</v>
      </c>
      <c r="OQ7" s="220" t="s">
        <v>26</v>
      </c>
      <c r="OR7" s="206" t="s">
        <v>69</v>
      </c>
      <c r="OS7" s="207" t="s">
        <v>66</v>
      </c>
      <c r="OT7" s="208" t="s">
        <v>70</v>
      </c>
      <c r="OU7" s="208" t="s">
        <v>71</v>
      </c>
      <c r="OV7" s="208" t="s">
        <v>72</v>
      </c>
      <c r="OW7" s="208" t="s">
        <v>73</v>
      </c>
      <c r="OX7" s="208" t="s">
        <v>77</v>
      </c>
      <c r="OY7" s="208" t="s">
        <v>74</v>
      </c>
      <c r="OZ7" s="208" t="s">
        <v>27</v>
      </c>
      <c r="PA7" s="221" t="s">
        <v>76</v>
      </c>
      <c r="PC7" s="217" t="s">
        <v>67</v>
      </c>
      <c r="PD7" s="218" t="s">
        <v>1</v>
      </c>
      <c r="PE7" s="207" t="s">
        <v>65</v>
      </c>
      <c r="PF7" s="207" t="s">
        <v>25</v>
      </c>
      <c r="PG7" s="207" t="s">
        <v>64</v>
      </c>
      <c r="PH7" s="208" t="s">
        <v>68</v>
      </c>
      <c r="PI7" s="208" t="s">
        <v>21</v>
      </c>
      <c r="PJ7" s="208" t="s">
        <v>24</v>
      </c>
      <c r="PK7" s="219" t="s">
        <v>75</v>
      </c>
      <c r="PL7" s="219" t="s">
        <v>78</v>
      </c>
      <c r="PM7" s="220" t="s">
        <v>26</v>
      </c>
      <c r="PN7" s="206" t="s">
        <v>69</v>
      </c>
      <c r="PO7" s="207" t="s">
        <v>66</v>
      </c>
      <c r="PP7" s="208" t="s">
        <v>70</v>
      </c>
      <c r="PQ7" s="208" t="s">
        <v>71</v>
      </c>
      <c r="PR7" s="208" t="s">
        <v>72</v>
      </c>
      <c r="PS7" s="208" t="s">
        <v>73</v>
      </c>
      <c r="PT7" s="208" t="s">
        <v>77</v>
      </c>
      <c r="PU7" s="208" t="s">
        <v>74</v>
      </c>
      <c r="PV7" s="208" t="s">
        <v>27</v>
      </c>
      <c r="PW7" s="221" t="s">
        <v>76</v>
      </c>
      <c r="PY7" s="217" t="s">
        <v>67</v>
      </c>
      <c r="PZ7" s="218" t="s">
        <v>1</v>
      </c>
      <c r="QA7" s="207" t="s">
        <v>65</v>
      </c>
      <c r="QB7" s="207" t="s">
        <v>25</v>
      </c>
      <c r="QC7" s="207" t="s">
        <v>64</v>
      </c>
      <c r="QD7" s="208" t="s">
        <v>68</v>
      </c>
      <c r="QE7" s="208" t="s">
        <v>21</v>
      </c>
      <c r="QF7" s="208" t="s">
        <v>24</v>
      </c>
      <c r="QG7" s="219" t="s">
        <v>75</v>
      </c>
      <c r="QH7" s="219" t="s">
        <v>78</v>
      </c>
      <c r="QI7" s="220" t="s">
        <v>26</v>
      </c>
      <c r="QJ7" s="206" t="s">
        <v>69</v>
      </c>
      <c r="QK7" s="207" t="s">
        <v>66</v>
      </c>
      <c r="QL7" s="208" t="s">
        <v>70</v>
      </c>
      <c r="QM7" s="208" t="s">
        <v>71</v>
      </c>
      <c r="QN7" s="208" t="s">
        <v>72</v>
      </c>
      <c r="QO7" s="208" t="s">
        <v>73</v>
      </c>
      <c r="QP7" s="208" t="s">
        <v>77</v>
      </c>
      <c r="QQ7" s="208" t="s">
        <v>74</v>
      </c>
      <c r="QR7" s="208" t="s">
        <v>27</v>
      </c>
      <c r="QS7" s="221" t="s">
        <v>76</v>
      </c>
    </row>
    <row r="8" spans="1:461" ht="13.8">
      <c r="A8" s="167">
        <v>27</v>
      </c>
      <c r="B8" s="231">
        <v>27</v>
      </c>
      <c r="C8" s="212" t="str">
        <f>IF(E8=0," ",VLOOKUP(E8,PROTOKOL!$A:$F,6,FALSE))</f>
        <v>VAKUM TEST</v>
      </c>
      <c r="D8" s="168">
        <v>280</v>
      </c>
      <c r="E8" s="168">
        <v>4</v>
      </c>
      <c r="F8" s="168">
        <v>7.5</v>
      </c>
      <c r="G8" s="213">
        <f>IF(E8=0," ",(VLOOKUP(E8,PROTOKOL!$A$1:$E$29,2,FALSE))*F8)</f>
        <v>150</v>
      </c>
      <c r="H8" s="169">
        <f t="shared" ref="H8:H71" si="0">IF(D8=0," ",D8-G8)</f>
        <v>130</v>
      </c>
      <c r="I8" s="210">
        <f>IF(E8=0," ",VLOOKUP(E8,PROTOKOL!$A:$E,5,FALSE))</f>
        <v>0.44947554687499996</v>
      </c>
      <c r="J8" s="170" t="s">
        <v>133</v>
      </c>
      <c r="K8" s="171">
        <f>IF(E8=0," ",(I8*H8))</f>
        <v>58.431821093749996</v>
      </c>
      <c r="L8" s="222" t="str">
        <f>IF(N8=0," ",VLOOKUP(N8,PROTOKOL!$A:$F,6,FALSE))</f>
        <v xml:space="preserve"> </v>
      </c>
      <c r="M8" s="168"/>
      <c r="N8" s="168"/>
      <c r="O8" s="168"/>
      <c r="P8" s="213" t="str">
        <f>IF(N8=0," ",(VLOOKUP(N8,PROTOKOL!$A$1:$E$29,2,FALSE))*O8)</f>
        <v xml:space="preserve"> </v>
      </c>
      <c r="Q8" s="169" t="str">
        <f t="shared" ref="Q8:Q71" si="1">IF(M8=0," ",M8-P8)</f>
        <v xml:space="preserve"> </v>
      </c>
      <c r="R8" s="223" t="str">
        <f>IF(N8=0," ",VLOOKUP(N8,PROTOKOL!$A:$E,5,FALSE))</f>
        <v xml:space="preserve"> </v>
      </c>
      <c r="S8" s="209" t="str">
        <f>IF(N8=0," ",(Q8*R8))</f>
        <v xml:space="preserve"> </v>
      </c>
      <c r="T8" s="170">
        <f>O8*2</f>
        <v>0</v>
      </c>
      <c r="U8" s="171" t="str">
        <f>IF(T8=0," ",S8/O8*T8)</f>
        <v xml:space="preserve"> </v>
      </c>
      <c r="W8" s="167">
        <v>27</v>
      </c>
      <c r="X8" s="231">
        <v>27</v>
      </c>
      <c r="Y8" s="212" t="str">
        <f>IF(AA8=0," ",VLOOKUP(AA8,PROTOKOL!$A:$F,6,FALSE))</f>
        <v>SIZDIRMAZLIK TAMİR</v>
      </c>
      <c r="Z8" s="168">
        <v>120</v>
      </c>
      <c r="AA8" s="168">
        <v>12</v>
      </c>
      <c r="AB8" s="168">
        <v>7.5</v>
      </c>
      <c r="AC8" s="213">
        <f>IF(AA8=0," ",(VLOOKUP(AA8,PROTOKOL!$A$1:$E$29,2,FALSE))*AB8)</f>
        <v>78</v>
      </c>
      <c r="AD8" s="169">
        <f t="shared" ref="AD8:AD71" si="2">IF(Z8=0," ",Z8-AC8)</f>
        <v>42</v>
      </c>
      <c r="AE8" s="210">
        <f>IF(AA8=0," ",VLOOKUP(AA8,PROTOKOL!$A:$E,5,FALSE))</f>
        <v>0.8561438988095238</v>
      </c>
      <c r="AF8" s="170" t="s">
        <v>133</v>
      </c>
      <c r="AG8" s="171">
        <f>IF(AA8=0," ",(AE8*AD8))</f>
        <v>35.958043750000002</v>
      </c>
      <c r="AH8" s="222" t="str">
        <f>IF(AJ8=0," ",VLOOKUP(AJ8,PROTOKOL!$A:$F,6,FALSE))</f>
        <v xml:space="preserve"> </v>
      </c>
      <c r="AI8" s="168"/>
      <c r="AJ8" s="168"/>
      <c r="AK8" s="168"/>
      <c r="AL8" s="213" t="str">
        <f>IF(AJ8=0," ",(VLOOKUP(AJ8,PROTOKOL!$A$1:$E$29,2,FALSE))*AK8)</f>
        <v xml:space="preserve"> </v>
      </c>
      <c r="AM8" s="169" t="str">
        <f t="shared" ref="AM8:AM71" si="3">IF(AI8=0," ",AI8-AL8)</f>
        <v xml:space="preserve"> </v>
      </c>
      <c r="AN8" s="223" t="str">
        <f>IF(AJ8=0," ",VLOOKUP(AJ8,PROTOKOL!$A:$E,5,FALSE))</f>
        <v xml:space="preserve"> </v>
      </c>
      <c r="AO8" s="209" t="str">
        <f>IF(AJ8=0," ",(AM8*AN8))</f>
        <v xml:space="preserve"> </v>
      </c>
      <c r="AP8" s="170">
        <f>AK8*2</f>
        <v>0</v>
      </c>
      <c r="AQ8" s="171" t="str">
        <f>IF(AP8=0," ",AO8/AK8*AP8)</f>
        <v xml:space="preserve"> </v>
      </c>
      <c r="AS8" s="167">
        <v>27</v>
      </c>
      <c r="AT8" s="231">
        <v>27</v>
      </c>
      <c r="AU8" s="212" t="str">
        <f>IF(AW8=0," ",VLOOKUP(AW8,PROTOKOL!$A:$F,6,FALSE))</f>
        <v>VAKUM TEST</v>
      </c>
      <c r="AV8" s="168">
        <v>235</v>
      </c>
      <c r="AW8" s="168">
        <v>4</v>
      </c>
      <c r="AX8" s="168">
        <v>7.5</v>
      </c>
      <c r="AY8" s="213">
        <f>IF(AW8=0," ",(VLOOKUP(AW8,PROTOKOL!$A$1:$E$29,2,FALSE))*AX8)</f>
        <v>150</v>
      </c>
      <c r="AZ8" s="169">
        <f t="shared" ref="AZ8:AZ71" si="4">IF(AV8=0," ",AV8-AY8)</f>
        <v>85</v>
      </c>
      <c r="BA8" s="210">
        <f>IF(AW8=0," ",VLOOKUP(AW8,PROTOKOL!$A:$E,5,FALSE))</f>
        <v>0.44947554687499996</v>
      </c>
      <c r="BB8" s="170" t="s">
        <v>133</v>
      </c>
      <c r="BC8" s="171">
        <f>IF(AW8=0," ",(BA8*AZ8))</f>
        <v>38.205421484374995</v>
      </c>
      <c r="BD8" s="222" t="str">
        <f>IF(BF8=0," ",VLOOKUP(BF8,PROTOKOL!$A:$F,6,FALSE))</f>
        <v xml:space="preserve"> </v>
      </c>
      <c r="BE8" s="168"/>
      <c r="BF8" s="168"/>
      <c r="BG8" s="168"/>
      <c r="BH8" s="213" t="str">
        <f>IF(BF8=0," ",(VLOOKUP(BF8,PROTOKOL!$A$1:$E$29,2,FALSE))*BG8)</f>
        <v xml:space="preserve"> </v>
      </c>
      <c r="BI8" s="169" t="str">
        <f t="shared" ref="BI8:BI71" si="5">IF(BE8=0," ",BE8-BH8)</f>
        <v xml:space="preserve"> </v>
      </c>
      <c r="BJ8" s="223" t="str">
        <f>IF(BF8=0," ",VLOOKUP(BF8,PROTOKOL!$A:$E,5,FALSE))</f>
        <v xml:space="preserve"> </v>
      </c>
      <c r="BK8" s="209" t="str">
        <f>IF(BF8=0," ",(BI8*BJ8))</f>
        <v xml:space="preserve"> </v>
      </c>
      <c r="BL8" s="170">
        <f>BG8*2</f>
        <v>0</v>
      </c>
      <c r="BM8" s="171" t="str">
        <f>IF(BL8=0," ",BK8/BG8*BL8)</f>
        <v xml:space="preserve"> </v>
      </c>
      <c r="BO8" s="167">
        <v>27</v>
      </c>
      <c r="BP8" s="231">
        <v>27</v>
      </c>
      <c r="BQ8" s="212" t="str">
        <f>IF(BS8=0," ",VLOOKUP(BS8,PROTOKOL!$A:$F,6,FALSE))</f>
        <v>WNZL. LAV. VE DUV. ASMA KLZ</v>
      </c>
      <c r="BR8" s="168">
        <v>204</v>
      </c>
      <c r="BS8" s="168">
        <v>1</v>
      </c>
      <c r="BT8" s="168">
        <v>7.5</v>
      </c>
      <c r="BU8" s="213">
        <f>IF(BS8=0," ",(VLOOKUP(BS8,PROTOKOL!$A$1:$E$29,2,FALSE))*BT8)</f>
        <v>144</v>
      </c>
      <c r="BV8" s="169">
        <f t="shared" ref="BV8:BV71" si="6">IF(BR8=0," ",BR8-BU8)</f>
        <v>60</v>
      </c>
      <c r="BW8" s="210">
        <f>IF(BS8=0," ",VLOOKUP(BS8,PROTOKOL!$A:$E,5,FALSE))</f>
        <v>0.4731321546052632</v>
      </c>
      <c r="BX8" s="170" t="s">
        <v>133</v>
      </c>
      <c r="BY8" s="171">
        <f>IF(BS8=0," ",(BW8*BV8))</f>
        <v>28.387929276315791</v>
      </c>
      <c r="BZ8" s="222" t="str">
        <f>IF(CB8=0," ",VLOOKUP(CB8,PROTOKOL!$A:$F,6,FALSE))</f>
        <v xml:space="preserve"> </v>
      </c>
      <c r="CA8" s="168"/>
      <c r="CB8" s="168"/>
      <c r="CC8" s="168"/>
      <c r="CD8" s="213" t="str">
        <f>IF(CB8=0," ",(VLOOKUP(CB8,PROTOKOL!$A$1:$E$29,2,FALSE))*CC8)</f>
        <v xml:space="preserve"> </v>
      </c>
      <c r="CE8" s="169" t="str">
        <f t="shared" ref="CE8:CE71" si="7">IF(CA8=0," ",CA8-CD8)</f>
        <v xml:space="preserve"> </v>
      </c>
      <c r="CF8" s="223" t="str">
        <f>IF(CB8=0," ",VLOOKUP(CB8,PROTOKOL!$A:$E,5,FALSE))</f>
        <v xml:space="preserve"> </v>
      </c>
      <c r="CG8" s="209" t="str">
        <f>IF(CB8=0," ",(CE8*CF8))</f>
        <v xml:space="preserve"> </v>
      </c>
      <c r="CH8" s="170">
        <f>CC8*2</f>
        <v>0</v>
      </c>
      <c r="CI8" s="171" t="str">
        <f>IF(CH8=0," ",CG8/CC8*CH8)</f>
        <v xml:space="preserve"> </v>
      </c>
      <c r="CK8" s="167">
        <v>27</v>
      </c>
      <c r="CL8" s="231">
        <v>27</v>
      </c>
      <c r="CM8" s="212" t="str">
        <f>IF(CO8=0," ",VLOOKUP(CO8,PROTOKOL!$A:$F,6,FALSE))</f>
        <v>PERDE KESME SULU SİST.</v>
      </c>
      <c r="CN8" s="168">
        <v>150</v>
      </c>
      <c r="CO8" s="168">
        <v>8</v>
      </c>
      <c r="CP8" s="168">
        <v>7.5</v>
      </c>
      <c r="CQ8" s="213">
        <f>IF(CO8=0," ",(VLOOKUP(CO8,PROTOKOL!$A$1:$E$29,2,FALSE))*CP8)</f>
        <v>98</v>
      </c>
      <c r="CR8" s="169">
        <f t="shared" ref="CR8:CR71" si="8">IF(CN8=0," ",CN8-CQ8)</f>
        <v>52</v>
      </c>
      <c r="CS8" s="210">
        <f>IF(CO8=0," ",VLOOKUP(CO8,PROTOKOL!$A:$E,5,FALSE))</f>
        <v>0.69150084134615386</v>
      </c>
      <c r="CT8" s="170" t="s">
        <v>133</v>
      </c>
      <c r="CU8" s="171">
        <f>IF(CO8=0," ",(CS8*CR8))</f>
        <v>35.958043750000002</v>
      </c>
      <c r="CV8" s="222" t="str">
        <f>IF(CX8=0," ",VLOOKUP(CX8,PROTOKOL!$A:$F,6,FALSE))</f>
        <v>DEPO ÜRÜN KONTROL</v>
      </c>
      <c r="CW8" s="168">
        <v>1</v>
      </c>
      <c r="CX8" s="168">
        <v>24</v>
      </c>
      <c r="CY8" s="168">
        <v>2.5</v>
      </c>
      <c r="CZ8" s="213">
        <f>IF(CX8=0," ",(VLOOKUP(CX8,PROTOKOL!$A$1:$E$29,2,FALSE))*CY8)</f>
        <v>0</v>
      </c>
      <c r="DA8" s="169">
        <f t="shared" ref="DA8:DA71" si="9">IF(CW8=0," ",CW8-CZ8)</f>
        <v>1</v>
      </c>
      <c r="DB8" s="223" t="e">
        <f>IF(CX8=0," ",VLOOKUP(CX8,PROTOKOL!$A:$E,5,FALSE))</f>
        <v>#DIV/0!</v>
      </c>
      <c r="DC8" s="209" t="e">
        <f>IF(CX8=0," ",(DA8*DB8))/7.5*2.5</f>
        <v>#DIV/0!</v>
      </c>
      <c r="DD8" s="170">
        <f>CY8*2</f>
        <v>5</v>
      </c>
      <c r="DE8" s="171" t="e">
        <f>IF(DD8=0," ",DC8/CY8*DD8)</f>
        <v>#DIV/0!</v>
      </c>
      <c r="DG8" s="167">
        <v>27</v>
      </c>
      <c r="DH8" s="231">
        <v>27</v>
      </c>
      <c r="DI8" s="212" t="str">
        <f>IF(DK8=0," ",VLOOKUP(DK8,PROTOKOL!$A:$F,6,FALSE))</f>
        <v>SIZDIRMAZLIK TAMİR</v>
      </c>
      <c r="DJ8" s="168">
        <v>120</v>
      </c>
      <c r="DK8" s="168">
        <v>12</v>
      </c>
      <c r="DL8" s="168">
        <v>7.5</v>
      </c>
      <c r="DM8" s="213">
        <f>IF(DK8=0," ",(VLOOKUP(DK8,PROTOKOL!$A$1:$E$29,2,FALSE))*DL8)</f>
        <v>78</v>
      </c>
      <c r="DN8" s="169">
        <f t="shared" ref="DN8:DN71" si="10">IF(DJ8=0," ",DJ8-DM8)</f>
        <v>42</v>
      </c>
      <c r="DO8" s="210">
        <f>IF(DK8=0," ",VLOOKUP(DK8,PROTOKOL!$A:$E,5,FALSE))</f>
        <v>0.8561438988095238</v>
      </c>
      <c r="DP8" s="170" t="s">
        <v>133</v>
      </c>
      <c r="DQ8" s="171">
        <f>IF(DK8=0," ",(DO8*DN8))</f>
        <v>35.958043750000002</v>
      </c>
      <c r="DR8" s="222" t="str">
        <f>IF(DT8=0," ",VLOOKUP(DT8,PROTOKOL!$A:$F,6,FALSE))</f>
        <v xml:space="preserve"> </v>
      </c>
      <c r="DS8" s="168"/>
      <c r="DT8" s="168"/>
      <c r="DU8" s="168"/>
      <c r="DV8" s="213" t="str">
        <f>IF(DT8=0," ",(VLOOKUP(DT8,PROTOKOL!$A$1:$E$29,2,FALSE))*DU8)</f>
        <v xml:space="preserve"> </v>
      </c>
      <c r="DW8" s="169" t="str">
        <f t="shared" ref="DW8:DW71" si="11">IF(DS8=0," ",DS8-DV8)</f>
        <v xml:space="preserve"> </v>
      </c>
      <c r="DX8" s="223" t="str">
        <f>IF(DT8=0," ",VLOOKUP(DT8,PROTOKOL!$A:$E,5,FALSE))</f>
        <v xml:space="preserve"> </v>
      </c>
      <c r="DY8" s="209" t="str">
        <f>IF(DT8=0," ",(DW8*DX8))</f>
        <v xml:space="preserve"> </v>
      </c>
      <c r="DZ8" s="170">
        <f>DU8*2</f>
        <v>0</v>
      </c>
      <c r="EA8" s="171" t="str">
        <f>IF(DZ8=0," ",DY8/DU8*DZ8)</f>
        <v xml:space="preserve"> </v>
      </c>
      <c r="EC8" s="167">
        <v>27</v>
      </c>
      <c r="ED8" s="231">
        <v>27</v>
      </c>
      <c r="EE8" s="212" t="str">
        <f>IF(EG8=0," ",VLOOKUP(EG8,PROTOKOL!$A:$F,6,FALSE))</f>
        <v>SIZDIRMAZLIK TAMİR</v>
      </c>
      <c r="EF8" s="168">
        <v>120</v>
      </c>
      <c r="EG8" s="168">
        <v>12</v>
      </c>
      <c r="EH8" s="168">
        <v>7.5</v>
      </c>
      <c r="EI8" s="213">
        <f>IF(EG8=0," ",(VLOOKUP(EG8,PROTOKOL!$A$1:$E$29,2,FALSE))*EH8)</f>
        <v>78</v>
      </c>
      <c r="EJ8" s="169">
        <f t="shared" ref="EJ8:EJ71" si="12">IF(EF8=0," ",EF8-EI8)</f>
        <v>42</v>
      </c>
      <c r="EK8" s="210">
        <f>IF(EG8=0," ",VLOOKUP(EG8,PROTOKOL!$A:$E,5,FALSE))</f>
        <v>0.8561438988095238</v>
      </c>
      <c r="EL8" s="170" t="s">
        <v>133</v>
      </c>
      <c r="EM8" s="171">
        <f>IF(EG8=0," ",(EK8*EJ8))</f>
        <v>35.958043750000002</v>
      </c>
      <c r="EN8" s="222" t="str">
        <f>IF(EP8=0," ",VLOOKUP(EP8,PROTOKOL!$A:$F,6,FALSE))</f>
        <v>SIZDIRMAZLIK TAMİR</v>
      </c>
      <c r="EO8" s="168">
        <v>40</v>
      </c>
      <c r="EP8" s="168">
        <v>12</v>
      </c>
      <c r="EQ8" s="168">
        <v>2.5</v>
      </c>
      <c r="ER8" s="213">
        <f>IF(EP8=0," ",(VLOOKUP(EP8,PROTOKOL!$A$1:$E$29,2,FALSE))*EQ8)</f>
        <v>26</v>
      </c>
      <c r="ES8" s="169">
        <f t="shared" ref="ES8:ES71" si="13">IF(EO8=0," ",EO8-ER8)</f>
        <v>14</v>
      </c>
      <c r="ET8" s="223">
        <f>IF(EP8=0," ",VLOOKUP(EP8,PROTOKOL!$A:$E,5,FALSE))</f>
        <v>0.8561438988095238</v>
      </c>
      <c r="EU8" s="209">
        <f>IF(EP8=0," ",(ES8*ET8))</f>
        <v>11.986014583333333</v>
      </c>
      <c r="EV8" s="170">
        <f>EQ8*2</f>
        <v>5</v>
      </c>
      <c r="EW8" s="171">
        <f>IF(EV8=0," ",EU8/EQ8*EV8)</f>
        <v>23.972029166666665</v>
      </c>
      <c r="EY8" s="167">
        <v>27</v>
      </c>
      <c r="EZ8" s="231">
        <v>27</v>
      </c>
      <c r="FA8" s="212" t="s">
        <v>134</v>
      </c>
      <c r="FB8" s="168"/>
      <c r="FC8" s="168"/>
      <c r="FD8" s="168"/>
      <c r="FE8" s="213" t="str">
        <f>IF(FC8=0," ",(VLOOKUP(FC8,PROTOKOL!$A$1:$E$29,2,FALSE))*FD8)</f>
        <v xml:space="preserve"> </v>
      </c>
      <c r="FF8" s="169" t="str">
        <f t="shared" ref="FF8:FF71" si="14">IF(FB8=0," ",FB8-FE8)</f>
        <v xml:space="preserve"> </v>
      </c>
      <c r="FG8" s="210" t="str">
        <f>IF(FC8=0," ",VLOOKUP(FC8,PROTOKOL!$A:$E,5,FALSE))</f>
        <v xml:space="preserve"> </v>
      </c>
      <c r="FH8" s="170" t="s">
        <v>133</v>
      </c>
      <c r="FI8" s="171" t="str">
        <f>IF(FC8=0," ",(FG8*FF8))</f>
        <v xml:space="preserve"> </v>
      </c>
      <c r="FJ8" s="222" t="str">
        <f>IF(FL8=0," ",VLOOKUP(FL8,PROTOKOL!$A:$F,6,FALSE))</f>
        <v xml:space="preserve"> </v>
      </c>
      <c r="FK8" s="168"/>
      <c r="FL8" s="168"/>
      <c r="FM8" s="168"/>
      <c r="FN8" s="213" t="str">
        <f>IF(FL8=0," ",(VLOOKUP(FL8,PROTOKOL!$A$1:$E$29,2,FALSE))*FM8)</f>
        <v xml:space="preserve"> </v>
      </c>
      <c r="FO8" s="169" t="str">
        <f t="shared" ref="FO8:FO71" si="15">IF(FK8=0," ",FK8-FN8)</f>
        <v xml:space="preserve"> </v>
      </c>
      <c r="FP8" s="223" t="str">
        <f>IF(FL8=0," ",VLOOKUP(FL8,PROTOKOL!$A:$E,5,FALSE))</f>
        <v xml:space="preserve"> </v>
      </c>
      <c r="FQ8" s="209" t="str">
        <f>IF(FL8=0," ",(FO8*FP8))</f>
        <v xml:space="preserve"> </v>
      </c>
      <c r="FR8" s="170">
        <f>FM8*2</f>
        <v>0</v>
      </c>
      <c r="FS8" s="171" t="str">
        <f>IF(FR8=0," ",FQ8/FM8*FR8)</f>
        <v xml:space="preserve"> </v>
      </c>
      <c r="FU8" s="167">
        <v>27</v>
      </c>
      <c r="FV8" s="231">
        <v>27</v>
      </c>
      <c r="FW8" s="212" t="str">
        <f>IF(FY8=0," ",VLOOKUP(FY8,PROTOKOL!$A:$F,6,FALSE))</f>
        <v>SIZDIRMAZLIK TAMİR</v>
      </c>
      <c r="FX8" s="168">
        <v>120</v>
      </c>
      <c r="FY8" s="168">
        <v>12</v>
      </c>
      <c r="FZ8" s="168">
        <v>7.5</v>
      </c>
      <c r="GA8" s="213">
        <f>IF(FY8=0," ",(VLOOKUP(FY8,PROTOKOL!$A$1:$E$29,2,FALSE))*FZ8)</f>
        <v>78</v>
      </c>
      <c r="GB8" s="169">
        <f t="shared" ref="GB8:GB71" si="16">IF(FX8=0," ",FX8-GA8)</f>
        <v>42</v>
      </c>
      <c r="GC8" s="210">
        <f>IF(FY8=0," ",VLOOKUP(FY8,PROTOKOL!$A:$E,5,FALSE))</f>
        <v>0.8561438988095238</v>
      </c>
      <c r="GD8" s="170" t="s">
        <v>133</v>
      </c>
      <c r="GE8" s="171">
        <f>IF(FY8=0," ",(GC8*GB8))</f>
        <v>35.958043750000002</v>
      </c>
      <c r="GF8" s="222" t="str">
        <f>IF(GH8=0," ",VLOOKUP(GH8,PROTOKOL!$A:$F,6,FALSE))</f>
        <v xml:space="preserve"> </v>
      </c>
      <c r="GG8" s="168"/>
      <c r="GH8" s="168"/>
      <c r="GI8" s="168"/>
      <c r="GJ8" s="213" t="str">
        <f>IF(GH8=0," ",(VLOOKUP(GH8,PROTOKOL!$A$1:$E$29,2,FALSE))*GI8)</f>
        <v xml:space="preserve"> </v>
      </c>
      <c r="GK8" s="169" t="str">
        <f t="shared" ref="GK8:GK71" si="17">IF(GG8=0," ",GG8-GJ8)</f>
        <v xml:space="preserve"> </v>
      </c>
      <c r="GL8" s="223" t="str">
        <f>IF(GH8=0," ",VLOOKUP(GH8,PROTOKOL!$A:$E,5,FALSE))</f>
        <v xml:space="preserve"> </v>
      </c>
      <c r="GM8" s="209" t="str">
        <f>IF(GH8=0," ",(GK8*GL8))</f>
        <v xml:space="preserve"> </v>
      </c>
      <c r="GN8" s="170">
        <f>GI8*2</f>
        <v>0</v>
      </c>
      <c r="GO8" s="171" t="str">
        <f>IF(GN8=0," ",GM8/GI8*GN8)</f>
        <v xml:space="preserve"> </v>
      </c>
      <c r="GQ8" s="167">
        <v>27</v>
      </c>
      <c r="GR8" s="231">
        <v>27</v>
      </c>
      <c r="GS8" s="212" t="str">
        <f>IF(GU8=0," ",VLOOKUP(GU8,PROTOKOL!$A:$F,6,FALSE))</f>
        <v>EĞİTİM</v>
      </c>
      <c r="GT8" s="168">
        <v>1</v>
      </c>
      <c r="GU8" s="168">
        <v>19</v>
      </c>
      <c r="GV8" s="168">
        <v>7.5</v>
      </c>
      <c r="GW8" s="213">
        <f>IF(GU8=0," ",(VLOOKUP(GU8,PROTOKOL!$A$1:$E$29,2,FALSE))*GV8)</f>
        <v>0</v>
      </c>
      <c r="GX8" s="169">
        <f t="shared" ref="GX8:GX71" si="18">IF(GT8=0," ",GT8-GW8)</f>
        <v>1</v>
      </c>
      <c r="GY8" s="210" t="e">
        <f>IF(GU8=0," ",VLOOKUP(GU8,PROTOKOL!$A:$E,5,FALSE))</f>
        <v>#DIV/0!</v>
      </c>
      <c r="GZ8" s="170" t="s">
        <v>133</v>
      </c>
      <c r="HA8" s="171" t="e">
        <f>IF(GU8=0," ",(GY8*GX8))/7.5*7.5</f>
        <v>#DIV/0!</v>
      </c>
      <c r="HB8" s="222" t="str">
        <f>IF(HD8=0," ",VLOOKUP(HD8,PROTOKOL!$A:$F,6,FALSE))</f>
        <v xml:space="preserve"> </v>
      </c>
      <c r="HC8" s="168"/>
      <c r="HD8" s="168"/>
      <c r="HE8" s="168"/>
      <c r="HF8" s="213" t="str">
        <f>IF(HD8=0," ",(VLOOKUP(HD8,PROTOKOL!$A$1:$E$29,2,FALSE))*HE8)</f>
        <v xml:space="preserve"> </v>
      </c>
      <c r="HG8" s="169" t="str">
        <f t="shared" ref="HG8:HG71" si="19">IF(HC8=0," ",HC8-HF8)</f>
        <v xml:space="preserve"> </v>
      </c>
      <c r="HH8" s="223" t="str">
        <f>IF(HD8=0," ",VLOOKUP(HD8,PROTOKOL!$A:$E,5,FALSE))</f>
        <v xml:space="preserve"> </v>
      </c>
      <c r="HI8" s="209" t="str">
        <f>IF(HD8=0," ",(HG8*HH8))</f>
        <v xml:space="preserve"> </v>
      </c>
      <c r="HJ8" s="170">
        <f>HE8*2</f>
        <v>0</v>
      </c>
      <c r="HK8" s="171" t="str">
        <f>IF(HJ8=0," ",HI8/HE8*HJ8)</f>
        <v xml:space="preserve"> </v>
      </c>
      <c r="HM8" s="167">
        <v>27</v>
      </c>
      <c r="HN8" s="231">
        <v>27</v>
      </c>
      <c r="HO8" s="212" t="str">
        <f>IF(HQ8=0," ",VLOOKUP(HQ8,PROTOKOL!$A:$F,6,FALSE))</f>
        <v>VAKUM TEST</v>
      </c>
      <c r="HP8" s="168">
        <v>230</v>
      </c>
      <c r="HQ8" s="168">
        <v>4</v>
      </c>
      <c r="HR8" s="168">
        <v>7.5</v>
      </c>
      <c r="HS8" s="213">
        <f>IF(HQ8=0," ",(VLOOKUP(HQ8,PROTOKOL!$A$1:$E$29,2,FALSE))*HR8)</f>
        <v>150</v>
      </c>
      <c r="HT8" s="169">
        <f t="shared" ref="HT8:HT71" si="20">IF(HP8=0," ",HP8-HS8)</f>
        <v>80</v>
      </c>
      <c r="HU8" s="210">
        <f>IF(HQ8=0," ",VLOOKUP(HQ8,PROTOKOL!$A:$E,5,FALSE))</f>
        <v>0.44947554687499996</v>
      </c>
      <c r="HV8" s="170" t="s">
        <v>133</v>
      </c>
      <c r="HW8" s="171">
        <f>IF(HQ8=0," ",(HU8*HT8))</f>
        <v>35.958043749999995</v>
      </c>
      <c r="HX8" s="222" t="str">
        <f>IF(HZ8=0," ",VLOOKUP(HZ8,PROTOKOL!$A:$F,6,FALSE))</f>
        <v xml:space="preserve"> </v>
      </c>
      <c r="HY8" s="168"/>
      <c r="HZ8" s="168"/>
      <c r="IA8" s="168"/>
      <c r="IB8" s="213" t="str">
        <f>IF(HZ8=0," ",(VLOOKUP(HZ8,PROTOKOL!$A$1:$E$29,2,FALSE))*IA8)</f>
        <v xml:space="preserve"> </v>
      </c>
      <c r="IC8" s="169" t="str">
        <f t="shared" ref="IC8:IC71" si="21">IF(HY8=0," ",HY8-IB8)</f>
        <v xml:space="preserve"> </v>
      </c>
      <c r="ID8" s="223" t="str">
        <f>IF(HZ8=0," ",VLOOKUP(HZ8,PROTOKOL!$A:$E,5,FALSE))</f>
        <v xml:space="preserve"> </v>
      </c>
      <c r="IE8" s="209" t="str">
        <f>IF(HZ8=0," ",(IC8*ID8))</f>
        <v xml:space="preserve"> </v>
      </c>
      <c r="IF8" s="170">
        <f>IA8*2</f>
        <v>0</v>
      </c>
      <c r="IG8" s="171" t="str">
        <f>IF(IF8=0," ",IE8/IA8*IF8)</f>
        <v xml:space="preserve"> </v>
      </c>
      <c r="II8" s="167">
        <v>27</v>
      </c>
      <c r="IJ8" s="231">
        <v>27</v>
      </c>
      <c r="IK8" s="212" t="str">
        <f>IF(IM8=0," ",VLOOKUP(IM8,PROTOKOL!$A:$F,6,FALSE))</f>
        <v>VAKUM TEST</v>
      </c>
      <c r="IL8" s="168">
        <v>235</v>
      </c>
      <c r="IM8" s="168">
        <v>4</v>
      </c>
      <c r="IN8" s="168">
        <v>7.5</v>
      </c>
      <c r="IO8" s="213">
        <f>IF(IM8=0," ",(VLOOKUP(IM8,PROTOKOL!$A$1:$E$29,2,FALSE))*IN8)</f>
        <v>150</v>
      </c>
      <c r="IP8" s="169">
        <f t="shared" ref="IP8:IP71" si="22">IF(IL8=0," ",IL8-IO8)</f>
        <v>85</v>
      </c>
      <c r="IQ8" s="210">
        <f>IF(IM8=0," ",VLOOKUP(IM8,PROTOKOL!$A:$E,5,FALSE))</f>
        <v>0.44947554687499996</v>
      </c>
      <c r="IR8" s="170" t="s">
        <v>133</v>
      </c>
      <c r="IS8" s="171">
        <f>IF(IM8=0," ",(IQ8*IP8))</f>
        <v>38.205421484374995</v>
      </c>
      <c r="IT8" s="222" t="str">
        <f>IF(IV8=0," ",VLOOKUP(IV8,PROTOKOL!$A:$F,6,FALSE))</f>
        <v>VAKUM TEST</v>
      </c>
      <c r="IU8" s="168">
        <v>75</v>
      </c>
      <c r="IV8" s="168">
        <v>4</v>
      </c>
      <c r="IW8" s="168">
        <v>2.5</v>
      </c>
      <c r="IX8" s="213">
        <f>IF(IV8=0," ",(VLOOKUP(IV8,PROTOKOL!$A$1:$E$29,2,FALSE))*IW8)</f>
        <v>50</v>
      </c>
      <c r="IY8" s="169">
        <f t="shared" ref="IY8:IY71" si="23">IF(IU8=0," ",IU8-IX8)</f>
        <v>25</v>
      </c>
      <c r="IZ8" s="223">
        <f>IF(IV8=0," ",VLOOKUP(IV8,PROTOKOL!$A:$E,5,FALSE))</f>
        <v>0.44947554687499996</v>
      </c>
      <c r="JA8" s="209">
        <f>IF(IV8=0," ",(IY8*IZ8))</f>
        <v>11.236888671874999</v>
      </c>
      <c r="JB8" s="170">
        <f>IW8*2</f>
        <v>5</v>
      </c>
      <c r="JC8" s="171">
        <f>IF(JB8=0," ",JA8/IW8*JB8)</f>
        <v>22.473777343749997</v>
      </c>
      <c r="JE8" s="167">
        <v>27</v>
      </c>
      <c r="JF8" s="231">
        <v>27</v>
      </c>
      <c r="JG8" s="212" t="str">
        <f>IF(JI8=0," ",VLOOKUP(JI8,PROTOKOL!$A:$F,6,FALSE))</f>
        <v>PANTOGRAF LAVABO TAŞLAMA</v>
      </c>
      <c r="JH8" s="168">
        <v>93</v>
      </c>
      <c r="JI8" s="168">
        <v>9</v>
      </c>
      <c r="JJ8" s="168">
        <v>7.5</v>
      </c>
      <c r="JK8" s="213">
        <f>IF(JI8=0," ",(VLOOKUP(JI8,PROTOKOL!$A$1:$E$29,2,FALSE))*JJ8)</f>
        <v>65</v>
      </c>
      <c r="JL8" s="169">
        <f t="shared" ref="JL8:JL71" si="24">IF(JH8=0," ",JH8-JK8)</f>
        <v>28</v>
      </c>
      <c r="JM8" s="210">
        <f>IF(JI8=0," ",VLOOKUP(JI8,PROTOKOL!$A:$E,5,FALSE))</f>
        <v>1.0273726785714283</v>
      </c>
      <c r="JN8" s="170" t="s">
        <v>133</v>
      </c>
      <c r="JO8" s="171">
        <f>IF(JI8=0," ",(JM8*JL8))</f>
        <v>28.766434999999994</v>
      </c>
      <c r="JP8" s="222" t="str">
        <f>IF(JR8=0," ",VLOOKUP(JR8,PROTOKOL!$A:$F,6,FALSE))</f>
        <v xml:space="preserve"> </v>
      </c>
      <c r="JQ8" s="168"/>
      <c r="JR8" s="168"/>
      <c r="JS8" s="168"/>
      <c r="JT8" s="213" t="str">
        <f>IF(JR8=0," ",(VLOOKUP(JR8,PROTOKOL!$A$1:$E$29,2,FALSE))*JS8)</f>
        <v xml:space="preserve"> </v>
      </c>
      <c r="JU8" s="169" t="str">
        <f t="shared" ref="JU8:JU71" si="25">IF(JQ8=0," ",JQ8-JT8)</f>
        <v xml:space="preserve"> </v>
      </c>
      <c r="JV8" s="223" t="str">
        <f>IF(JR8=0," ",VLOOKUP(JR8,PROTOKOL!$A:$E,5,FALSE))</f>
        <v xml:space="preserve"> </v>
      </c>
      <c r="JW8" s="209" t="str">
        <f>IF(JR8=0," ",(JU8*JV8))</f>
        <v xml:space="preserve"> </v>
      </c>
      <c r="JX8" s="170">
        <f>JS8*2</f>
        <v>0</v>
      </c>
      <c r="JY8" s="171" t="str">
        <f>IF(JX8=0," ",JW8/JS8*JX8)</f>
        <v xml:space="preserve"> </v>
      </c>
      <c r="KA8" s="167">
        <v>27</v>
      </c>
      <c r="KB8" s="231">
        <v>27</v>
      </c>
      <c r="KC8" s="212" t="str">
        <f>IF(KE8=0," ",VLOOKUP(KE8,PROTOKOL!$A:$F,6,FALSE))</f>
        <v>VAKUM TEST</v>
      </c>
      <c r="KD8" s="168">
        <v>230</v>
      </c>
      <c r="KE8" s="168">
        <v>4</v>
      </c>
      <c r="KF8" s="168">
        <v>7.5</v>
      </c>
      <c r="KG8" s="213">
        <f>IF(KE8=0," ",(VLOOKUP(KE8,PROTOKOL!$A$1:$E$29,2,FALSE))*KF8)</f>
        <v>150</v>
      </c>
      <c r="KH8" s="169">
        <f t="shared" ref="KH8:KH71" si="26">IF(KD8=0," ",KD8-KG8)</f>
        <v>80</v>
      </c>
      <c r="KI8" s="210">
        <f>IF(KE8=0," ",VLOOKUP(KE8,PROTOKOL!$A:$E,5,FALSE))</f>
        <v>0.44947554687499996</v>
      </c>
      <c r="KJ8" s="170" t="s">
        <v>133</v>
      </c>
      <c r="KK8" s="171">
        <f>IF(KE8=0," ",(KI8*KH8))</f>
        <v>35.958043749999995</v>
      </c>
      <c r="KL8" s="222" t="str">
        <f>IF(KN8=0," ",VLOOKUP(KN8,PROTOKOL!$A:$F,6,FALSE))</f>
        <v xml:space="preserve"> </v>
      </c>
      <c r="KM8" s="168"/>
      <c r="KN8" s="168"/>
      <c r="KO8" s="168"/>
      <c r="KP8" s="213" t="str">
        <f>IF(KN8=0," ",(VLOOKUP(KN8,PROTOKOL!$A$1:$E$29,2,FALSE))*KO8)</f>
        <v xml:space="preserve"> </v>
      </c>
      <c r="KQ8" s="169" t="str">
        <f t="shared" ref="KQ8:KQ71" si="27">IF(KM8=0," ",KM8-KP8)</f>
        <v xml:space="preserve"> </v>
      </c>
      <c r="KR8" s="223" t="str">
        <f>IF(KN8=0," ",VLOOKUP(KN8,PROTOKOL!$A:$E,5,FALSE))</f>
        <v xml:space="preserve"> </v>
      </c>
      <c r="KS8" s="209" t="str">
        <f>IF(KN8=0," ",(KQ8*KR8))</f>
        <v xml:space="preserve"> </v>
      </c>
      <c r="KT8" s="170">
        <f>KO8*2</f>
        <v>0</v>
      </c>
      <c r="KU8" s="171" t="str">
        <f>IF(KT8=0," ",KS8/KO8*KT8)</f>
        <v xml:space="preserve"> </v>
      </c>
      <c r="KW8" s="167">
        <v>27</v>
      </c>
      <c r="KX8" s="231">
        <v>27</v>
      </c>
      <c r="KY8" s="212" t="s">
        <v>134</v>
      </c>
      <c r="KZ8" s="168"/>
      <c r="LA8" s="168"/>
      <c r="LB8" s="168"/>
      <c r="LC8" s="213" t="str">
        <f>IF(LA8=0," ",(VLOOKUP(LA8,PROTOKOL!$A$1:$E$29,2,FALSE))*LB8)</f>
        <v xml:space="preserve"> </v>
      </c>
      <c r="LD8" s="169" t="str">
        <f t="shared" ref="LD8:LD71" si="28">IF(KZ8=0," ",KZ8-LC8)</f>
        <v xml:space="preserve"> </v>
      </c>
      <c r="LE8" s="210" t="str">
        <f>IF(LA8=0," ",VLOOKUP(LA8,PROTOKOL!$A:$E,5,FALSE))</f>
        <v xml:space="preserve"> </v>
      </c>
      <c r="LF8" s="170" t="s">
        <v>133</v>
      </c>
      <c r="LG8" s="171" t="str">
        <f>IF(LA8=0," ",(LE8*LD8))</f>
        <v xml:space="preserve"> </v>
      </c>
      <c r="LH8" s="222" t="str">
        <f>IF(LJ8=0," ",VLOOKUP(LJ8,PROTOKOL!$A:$F,6,FALSE))</f>
        <v xml:space="preserve"> </v>
      </c>
      <c r="LI8" s="168"/>
      <c r="LJ8" s="168"/>
      <c r="LK8" s="168"/>
      <c r="LL8" s="213" t="str">
        <f>IF(LJ8=0," ",(VLOOKUP(LJ8,PROTOKOL!$A$1:$E$29,2,FALSE))*LK8)</f>
        <v xml:space="preserve"> </v>
      </c>
      <c r="LM8" s="169" t="str">
        <f t="shared" ref="LM8:LM71" si="29">IF(LI8=0," ",LI8-LL8)</f>
        <v xml:space="preserve"> </v>
      </c>
      <c r="LN8" s="223" t="str">
        <f>IF(LJ8=0," ",VLOOKUP(LJ8,PROTOKOL!$A:$E,5,FALSE))</f>
        <v xml:space="preserve"> </v>
      </c>
      <c r="LO8" s="209" t="str">
        <f>IF(LJ8=0," ",(LM8*LN8))</f>
        <v xml:space="preserve"> </v>
      </c>
      <c r="LP8" s="170">
        <f>LK8*2</f>
        <v>0</v>
      </c>
      <c r="LQ8" s="171" t="str">
        <f>IF(LP8=0," ",LO8/LK8*LP8)</f>
        <v xml:space="preserve"> </v>
      </c>
      <c r="LS8" s="167">
        <v>27</v>
      </c>
      <c r="LT8" s="231">
        <v>27</v>
      </c>
      <c r="LU8" s="212" t="str">
        <f>IF(LW8=0," ",VLOOKUP(LW8,PROTOKOL!$A:$F,6,FALSE))</f>
        <v>PANTOGRAF LAVABO TAŞLAMA</v>
      </c>
      <c r="LV8" s="168">
        <v>99</v>
      </c>
      <c r="LW8" s="168">
        <v>9</v>
      </c>
      <c r="LX8" s="168">
        <v>7.5</v>
      </c>
      <c r="LY8" s="213">
        <f>IF(LW8=0," ",(VLOOKUP(LW8,PROTOKOL!$A$1:$E$29,2,FALSE))*LX8)</f>
        <v>65</v>
      </c>
      <c r="LZ8" s="169">
        <f t="shared" ref="LZ8:LZ71" si="30">IF(LV8=0," ",LV8-LY8)</f>
        <v>34</v>
      </c>
      <c r="MA8" s="210">
        <f>IF(LW8=0," ",VLOOKUP(LW8,PROTOKOL!$A:$E,5,FALSE))</f>
        <v>1.0273726785714283</v>
      </c>
      <c r="MB8" s="170" t="s">
        <v>133</v>
      </c>
      <c r="MC8" s="171">
        <f>IF(LW8=0," ",(MA8*LZ8))</f>
        <v>34.930671071428563</v>
      </c>
      <c r="MD8" s="222" t="str">
        <f>IF(MF8=0," ",VLOOKUP(MF8,PROTOKOL!$A:$F,6,FALSE))</f>
        <v>DEPO ÜRÜN KONTROL</v>
      </c>
      <c r="ME8" s="168">
        <v>1</v>
      </c>
      <c r="MF8" s="168">
        <v>24</v>
      </c>
      <c r="MG8" s="168">
        <v>2.5</v>
      </c>
      <c r="MH8" s="213">
        <f>IF(MF8=0," ",(VLOOKUP(MF8,PROTOKOL!$A$1:$E$29,2,FALSE))*MG8)</f>
        <v>0</v>
      </c>
      <c r="MI8" s="169">
        <f t="shared" ref="MI8:MI71" si="31">IF(ME8=0," ",ME8-MH8)</f>
        <v>1</v>
      </c>
      <c r="MJ8" s="223" t="e">
        <f>IF(MF8=0," ",VLOOKUP(MF8,PROTOKOL!$A:$E,5,FALSE))</f>
        <v>#DIV/0!</v>
      </c>
      <c r="MK8" s="209" t="e">
        <f>IF(MF8=0," ",(MI8*MJ8))/7.5*2.5</f>
        <v>#DIV/0!</v>
      </c>
      <c r="ML8" s="170">
        <f>MG8*2</f>
        <v>5</v>
      </c>
      <c r="MM8" s="171" t="e">
        <f>IF(ML8=0," ",MK8/MG8*ML8)</f>
        <v>#DIV/0!</v>
      </c>
      <c r="MO8" s="167">
        <v>27</v>
      </c>
      <c r="MP8" s="231">
        <v>27</v>
      </c>
      <c r="MQ8" s="212" t="str">
        <f>IF(MS8=0," ",VLOOKUP(MS8,PROTOKOL!$A:$F,6,FALSE))</f>
        <v>PANTOGRAF LAVABO TAŞLAMA</v>
      </c>
      <c r="MR8" s="168">
        <v>135</v>
      </c>
      <c r="MS8" s="168">
        <v>9</v>
      </c>
      <c r="MT8" s="168">
        <v>7.5</v>
      </c>
      <c r="MU8" s="213">
        <f>IF(MS8=0," ",(VLOOKUP(MS8,PROTOKOL!$A$1:$E$29,2,FALSE))*MT8)</f>
        <v>65</v>
      </c>
      <c r="MV8" s="169">
        <f t="shared" ref="MV8:MV71" si="32">IF(MR8=0," ",MR8-MU8)</f>
        <v>70</v>
      </c>
      <c r="MW8" s="210">
        <f>IF(MS8=0," ",VLOOKUP(MS8,PROTOKOL!$A:$E,5,FALSE))</f>
        <v>1.0273726785714283</v>
      </c>
      <c r="MX8" s="170" t="s">
        <v>133</v>
      </c>
      <c r="MY8" s="171">
        <f>IF(MS8=0," ",(MW8*MV8))</f>
        <v>71.916087499999989</v>
      </c>
      <c r="MZ8" s="222" t="str">
        <f>IF(NB8=0," ",VLOOKUP(NB8,PROTOKOL!$A:$F,6,FALSE))</f>
        <v xml:space="preserve"> </v>
      </c>
      <c r="NA8" s="168"/>
      <c r="NB8" s="168"/>
      <c r="NC8" s="168"/>
      <c r="ND8" s="213" t="str">
        <f>IF(NB8=0," ",(VLOOKUP(NB8,PROTOKOL!$A$1:$E$29,2,FALSE))*NC8)</f>
        <v xml:space="preserve"> </v>
      </c>
      <c r="NE8" s="169" t="str">
        <f t="shared" ref="NE8:NE71" si="33">IF(NA8=0," ",NA8-ND8)</f>
        <v xml:space="preserve"> </v>
      </c>
      <c r="NF8" s="223" t="str">
        <f>IF(NB8=0," ",VLOOKUP(NB8,PROTOKOL!$A:$E,5,FALSE))</f>
        <v xml:space="preserve"> </v>
      </c>
      <c r="NG8" s="209" t="str">
        <f>IF(NB8=0," ",(NE8*NF8))</f>
        <v xml:space="preserve"> </v>
      </c>
      <c r="NH8" s="170">
        <f>NC8*2</f>
        <v>0</v>
      </c>
      <c r="NI8" s="171" t="str">
        <f>IF(NH8=0," ",NG8/NC8*NH8)</f>
        <v xml:space="preserve"> </v>
      </c>
      <c r="NK8" s="167">
        <v>27</v>
      </c>
      <c r="NL8" s="231">
        <v>27</v>
      </c>
      <c r="NM8" s="212" t="str">
        <f>IF(NO8=0," ",VLOOKUP(NO8,PROTOKOL!$A:$F,6,FALSE))</f>
        <v>WNZL. LAV. VE DUV. ASMA KLZ</v>
      </c>
      <c r="NN8" s="168">
        <v>224</v>
      </c>
      <c r="NO8" s="168">
        <v>1</v>
      </c>
      <c r="NP8" s="168">
        <v>7.5</v>
      </c>
      <c r="NQ8" s="213">
        <f>IF(NO8=0," ",(VLOOKUP(NO8,PROTOKOL!$A$1:$E$29,2,FALSE))*NP8)</f>
        <v>144</v>
      </c>
      <c r="NR8" s="169">
        <f t="shared" ref="NR8:NR71" si="34">IF(NN8=0," ",NN8-NQ8)</f>
        <v>80</v>
      </c>
      <c r="NS8" s="210">
        <f>IF(NO8=0," ",VLOOKUP(NO8,PROTOKOL!$A:$E,5,FALSE))</f>
        <v>0.4731321546052632</v>
      </c>
      <c r="NT8" s="170" t="s">
        <v>133</v>
      </c>
      <c r="NU8" s="171">
        <f>IF(NO8=0," ",(NS8*NR8))</f>
        <v>37.850572368421055</v>
      </c>
      <c r="NV8" s="222" t="str">
        <f>IF(NX8=0," ",VLOOKUP(NX8,PROTOKOL!$A:$F,6,FALSE))</f>
        <v xml:space="preserve"> </v>
      </c>
      <c r="NW8" s="168"/>
      <c r="NX8" s="168"/>
      <c r="NY8" s="168"/>
      <c r="NZ8" s="213" t="str">
        <f>IF(NX8=0," ",(VLOOKUP(NX8,PROTOKOL!$A$1:$E$29,2,FALSE))*NY8)</f>
        <v xml:space="preserve"> </v>
      </c>
      <c r="OA8" s="169" t="str">
        <f t="shared" ref="OA8:OA71" si="35">IF(NW8=0," ",NW8-NZ8)</f>
        <v xml:space="preserve"> </v>
      </c>
      <c r="OB8" s="223" t="str">
        <f>IF(NX8=0," ",VLOOKUP(NX8,PROTOKOL!$A:$E,5,FALSE))</f>
        <v xml:space="preserve"> </v>
      </c>
      <c r="OC8" s="209" t="str">
        <f>IF(NX8=0," ",(OA8*OB8))</f>
        <v xml:space="preserve"> </v>
      </c>
      <c r="OD8" s="170">
        <f>NY8*2</f>
        <v>0</v>
      </c>
      <c r="OE8" s="171" t="str">
        <f>IF(OD8=0," ",OC8/NY8*OD8)</f>
        <v xml:space="preserve"> </v>
      </c>
      <c r="OG8" s="167">
        <v>27</v>
      </c>
      <c r="OH8" s="231">
        <v>27</v>
      </c>
      <c r="OI8" s="212" t="str">
        <f>IF(OK8=0," ",VLOOKUP(OK8,PROTOKOL!$A:$F,6,FALSE))</f>
        <v>VAKUM TEST</v>
      </c>
      <c r="OJ8" s="168">
        <v>90</v>
      </c>
      <c r="OK8" s="168">
        <v>4</v>
      </c>
      <c r="OL8" s="168">
        <v>3</v>
      </c>
      <c r="OM8" s="213">
        <f>IF(OK8=0," ",(VLOOKUP(OK8,PROTOKOL!$A$1:$E$29,2,FALSE))*OL8)</f>
        <v>60</v>
      </c>
      <c r="ON8" s="169">
        <f t="shared" ref="ON8:ON71" si="36">IF(OJ8=0," ",OJ8-OM8)</f>
        <v>30</v>
      </c>
      <c r="OO8" s="210">
        <f>IF(OK8=0," ",VLOOKUP(OK8,PROTOKOL!$A:$E,5,FALSE))</f>
        <v>0.44947554687499996</v>
      </c>
      <c r="OP8" s="170" t="s">
        <v>133</v>
      </c>
      <c r="OQ8" s="171">
        <f>IF(OK8=0," ",(OO8*ON8))</f>
        <v>13.484266406249999</v>
      </c>
      <c r="OR8" s="222" t="str">
        <f>IF(OT8=0," ",VLOOKUP(OT8,PROTOKOL!$A:$F,6,FALSE))</f>
        <v xml:space="preserve"> </v>
      </c>
      <c r="OS8" s="168"/>
      <c r="OT8" s="168"/>
      <c r="OU8" s="168"/>
      <c r="OV8" s="213" t="str">
        <f>IF(OT8=0," ",(VLOOKUP(OT8,PROTOKOL!$A$1:$E$29,2,FALSE))*OU8)</f>
        <v xml:space="preserve"> </v>
      </c>
      <c r="OW8" s="169" t="str">
        <f t="shared" ref="OW8:OW71" si="37">IF(OS8=0," ",OS8-OV8)</f>
        <v xml:space="preserve"> </v>
      </c>
      <c r="OX8" s="223" t="str">
        <f>IF(OT8=0," ",VLOOKUP(OT8,PROTOKOL!$A:$E,5,FALSE))</f>
        <v xml:space="preserve"> </v>
      </c>
      <c r="OY8" s="209" t="str">
        <f>IF(OT8=0," ",(OW8*OX8))</f>
        <v xml:space="preserve"> </v>
      </c>
      <c r="OZ8" s="170">
        <f>OU8*2</f>
        <v>0</v>
      </c>
      <c r="PA8" s="171" t="str">
        <f>IF(OZ8=0," ",OY8/OU8*OZ8)</f>
        <v xml:space="preserve"> </v>
      </c>
      <c r="PC8" s="167">
        <v>27</v>
      </c>
      <c r="PD8" s="231">
        <v>27</v>
      </c>
      <c r="PE8" s="212" t="str">
        <f>IF(PG8=0," ",VLOOKUP(PG8,PROTOKOL!$A:$F,6,FALSE))</f>
        <v>VAKUM TEST</v>
      </c>
      <c r="PF8" s="168">
        <v>230</v>
      </c>
      <c r="PG8" s="168">
        <v>4</v>
      </c>
      <c r="PH8" s="168">
        <v>7.5</v>
      </c>
      <c r="PI8" s="213">
        <f>IF(PG8=0," ",(VLOOKUP(PG8,PROTOKOL!$A$1:$E$29,2,FALSE))*PH8)</f>
        <v>150</v>
      </c>
      <c r="PJ8" s="169">
        <f t="shared" ref="PJ8:PJ71" si="38">IF(PF8=0," ",PF8-PI8)</f>
        <v>80</v>
      </c>
      <c r="PK8" s="210">
        <f>IF(PG8=0," ",VLOOKUP(PG8,PROTOKOL!$A:$E,5,FALSE))</f>
        <v>0.44947554687499996</v>
      </c>
      <c r="PL8" s="170" t="s">
        <v>133</v>
      </c>
      <c r="PM8" s="171">
        <f>IF(PG8=0," ",(PK8*PJ8))</f>
        <v>35.958043749999995</v>
      </c>
      <c r="PN8" s="222" t="str">
        <f>IF(PP8=0," ",VLOOKUP(PP8,PROTOKOL!$A:$F,6,FALSE))</f>
        <v xml:space="preserve"> </v>
      </c>
      <c r="PO8" s="168"/>
      <c r="PP8" s="168"/>
      <c r="PQ8" s="168"/>
      <c r="PR8" s="213" t="str">
        <f>IF(PP8=0," ",(VLOOKUP(PP8,PROTOKOL!$A$1:$E$29,2,FALSE))*PQ8)</f>
        <v xml:space="preserve"> </v>
      </c>
      <c r="PS8" s="169" t="str">
        <f t="shared" ref="PS8:PS71" si="39">IF(PO8=0," ",PO8-PR8)</f>
        <v xml:space="preserve"> </v>
      </c>
      <c r="PT8" s="223" t="str">
        <f>IF(PP8=0," ",VLOOKUP(PP8,PROTOKOL!$A:$E,5,FALSE))</f>
        <v xml:space="preserve"> </v>
      </c>
      <c r="PU8" s="209" t="str">
        <f>IF(PP8=0," ",(PS8*PT8))</f>
        <v xml:space="preserve"> </v>
      </c>
      <c r="PV8" s="170">
        <f>PQ8*2</f>
        <v>0</v>
      </c>
      <c r="PW8" s="171" t="str">
        <f>IF(PV8=0," ",PU8/PQ8*PV8)</f>
        <v xml:space="preserve"> </v>
      </c>
      <c r="PY8" s="167">
        <v>27</v>
      </c>
      <c r="PZ8" s="231">
        <v>27</v>
      </c>
      <c r="QA8" s="212" t="str">
        <f>IF(QC8=0," ",VLOOKUP(QC8,PROTOKOL!$A:$F,6,FALSE))</f>
        <v>PANTOGRAF LAVABO TAŞLAMA</v>
      </c>
      <c r="QB8" s="168">
        <v>102</v>
      </c>
      <c r="QC8" s="168">
        <v>9</v>
      </c>
      <c r="QD8" s="168">
        <v>7.5</v>
      </c>
      <c r="QE8" s="213">
        <f>IF(QC8=0," ",(VLOOKUP(QC8,PROTOKOL!$A$1:$E$29,2,FALSE))*QD8)</f>
        <v>65</v>
      </c>
      <c r="QF8" s="169">
        <f t="shared" ref="QF8:QF71" si="40">IF(QB8=0," ",QB8-QE8)</f>
        <v>37</v>
      </c>
      <c r="QG8" s="210">
        <f>IF(QC8=0," ",VLOOKUP(QC8,PROTOKOL!$A:$E,5,FALSE))</f>
        <v>1.0273726785714283</v>
      </c>
      <c r="QH8" s="170" t="s">
        <v>133</v>
      </c>
      <c r="QI8" s="171">
        <f>IF(QC8=0," ",(QG8*QF8))</f>
        <v>38.012789107142851</v>
      </c>
      <c r="QJ8" s="222" t="str">
        <f>IF(QL8=0," ",VLOOKUP(QL8,PROTOKOL!$A:$F,6,FALSE))</f>
        <v>PANTOGRAF LAVABO TAŞLAMA</v>
      </c>
      <c r="QK8" s="168">
        <v>39</v>
      </c>
      <c r="QL8" s="168">
        <v>9</v>
      </c>
      <c r="QM8" s="168">
        <v>3</v>
      </c>
      <c r="QN8" s="213">
        <f>IF(QL8=0," ",(VLOOKUP(QL8,PROTOKOL!$A$1:$E$29,2,FALSE))*QM8)</f>
        <v>26</v>
      </c>
      <c r="QO8" s="169">
        <f t="shared" ref="QO8:QO71" si="41">IF(QK8=0," ",QK8-QN8)</f>
        <v>13</v>
      </c>
      <c r="QP8" s="223">
        <f>IF(QL8=0," ",VLOOKUP(QL8,PROTOKOL!$A:$E,5,FALSE))</f>
        <v>1.0273726785714283</v>
      </c>
      <c r="QQ8" s="209">
        <f>IF(QL8=0," ",(QO8*QP8))</f>
        <v>13.355844821428569</v>
      </c>
      <c r="QR8" s="170">
        <f>QM8*2</f>
        <v>6</v>
      </c>
      <c r="QS8" s="171">
        <f>IF(QR8=0," ",QQ8/QM8*QR8)</f>
        <v>26.711689642857138</v>
      </c>
    </row>
    <row r="9" spans="1:461" ht="13.8">
      <c r="A9" s="172">
        <v>27</v>
      </c>
      <c r="B9" s="225"/>
      <c r="C9" s="173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4" t="str">
        <f t="shared" si="0"/>
        <v xml:space="preserve"> </v>
      </c>
      <c r="I9" s="211" t="str">
        <f>IF(E9=0," ",VLOOKUP(E9,PROTOKOL!$A:$E,5,FALSE))</f>
        <v xml:space="preserve"> </v>
      </c>
      <c r="J9" s="175" t="s">
        <v>133</v>
      </c>
      <c r="K9" s="176" t="str">
        <f t="shared" ref="K9:K72" si="42">IF(E9=0," ",(I9*H9))</f>
        <v xml:space="preserve"> </v>
      </c>
      <c r="L9" s="216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4" t="str">
        <f t="shared" si="1"/>
        <v xml:space="preserve"> </v>
      </c>
      <c r="R9" s="175" t="str">
        <f>IF(N9=0," ",VLOOKUP(N9,PROTOKOL!$A:$E,5,FALSE))</f>
        <v xml:space="preserve"> </v>
      </c>
      <c r="S9" s="211" t="str">
        <f t="shared" ref="S9:S72" si="43">IF(N9=0," ",(Q9*R9))</f>
        <v xml:space="preserve"> </v>
      </c>
      <c r="T9" s="175">
        <f t="shared" ref="T9:T72" si="44">O9*2</f>
        <v>0</v>
      </c>
      <c r="U9" s="176" t="str">
        <f t="shared" ref="U9:U72" si="45">IF(T9=0," ",S9/O9*T9)</f>
        <v xml:space="preserve"> </v>
      </c>
      <c r="W9" s="172">
        <v>27</v>
      </c>
      <c r="X9" s="225"/>
      <c r="Y9" s="173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4" t="str">
        <f t="shared" si="2"/>
        <v xml:space="preserve"> </v>
      </c>
      <c r="AE9" s="211" t="str">
        <f>IF(AA9=0," ",VLOOKUP(AA9,PROTOKOL!$A:$E,5,FALSE))</f>
        <v xml:space="preserve"> </v>
      </c>
      <c r="AF9" s="175" t="s">
        <v>133</v>
      </c>
      <c r="AG9" s="176" t="str">
        <f t="shared" ref="AG9:AG72" si="46">IF(AA9=0," ",(AE9*AD9))</f>
        <v xml:space="preserve"> </v>
      </c>
      <c r="AH9" s="216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4" t="str">
        <f t="shared" si="3"/>
        <v xml:space="preserve"> </v>
      </c>
      <c r="AN9" s="175" t="str">
        <f>IF(AJ9=0," ",VLOOKUP(AJ9,PROTOKOL!$A:$E,5,FALSE))</f>
        <v xml:space="preserve"> </v>
      </c>
      <c r="AO9" s="211" t="str">
        <f t="shared" ref="AO9:AO16" si="47">IF(AJ9=0," ",(AM9*AN9))</f>
        <v xml:space="preserve"> </v>
      </c>
      <c r="AP9" s="175">
        <f t="shared" ref="AP9:AP72" si="48">AK9*2</f>
        <v>0</v>
      </c>
      <c r="AQ9" s="176" t="str">
        <f t="shared" ref="AQ9:AQ72" si="49">IF(AP9=0," ",AO9/AK9*AP9)</f>
        <v xml:space="preserve"> </v>
      </c>
      <c r="AS9" s="172">
        <v>27</v>
      </c>
      <c r="AT9" s="225"/>
      <c r="AU9" s="173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4" t="str">
        <f t="shared" si="4"/>
        <v xml:space="preserve"> </v>
      </c>
      <c r="BA9" s="211" t="str">
        <f>IF(AW9=0," ",VLOOKUP(AW9,PROTOKOL!$A:$E,5,FALSE))</f>
        <v xml:space="preserve"> </v>
      </c>
      <c r="BB9" s="175" t="s">
        <v>133</v>
      </c>
      <c r="BC9" s="176" t="str">
        <f t="shared" ref="BC9:BC72" si="50">IF(AW9=0," ",(BA9*AZ9))</f>
        <v xml:space="preserve"> </v>
      </c>
      <c r="BD9" s="216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4" t="str">
        <f t="shared" si="5"/>
        <v xml:space="preserve"> </v>
      </c>
      <c r="BJ9" s="175" t="str">
        <f>IF(BF9=0," ",VLOOKUP(BF9,PROTOKOL!$A:$E,5,FALSE))</f>
        <v xml:space="preserve"> </v>
      </c>
      <c r="BK9" s="211" t="str">
        <f t="shared" ref="BK9:BK16" si="51">IF(BF9=0," ",(BI9*BJ9))</f>
        <v xml:space="preserve"> </v>
      </c>
      <c r="BL9" s="175">
        <f t="shared" ref="BL9:BL72" si="52">BG9*2</f>
        <v>0</v>
      </c>
      <c r="BM9" s="176" t="str">
        <f t="shared" ref="BM9:BM72" si="53">IF(BL9=0," ",BK9/BG9*BL9)</f>
        <v xml:space="preserve"> </v>
      </c>
      <c r="BO9" s="172">
        <v>27</v>
      </c>
      <c r="BP9" s="225"/>
      <c r="BQ9" s="173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4" t="str">
        <f t="shared" si="6"/>
        <v xml:space="preserve"> </v>
      </c>
      <c r="BW9" s="211" t="str">
        <f>IF(BS9=0," ",VLOOKUP(BS9,PROTOKOL!$A:$E,5,FALSE))</f>
        <v xml:space="preserve"> </v>
      </c>
      <c r="BX9" s="175" t="s">
        <v>133</v>
      </c>
      <c r="BY9" s="176" t="str">
        <f t="shared" ref="BY9:BY72" si="54">IF(BS9=0," ",(BW9*BV9))</f>
        <v xml:space="preserve"> </v>
      </c>
      <c r="BZ9" s="216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4" t="str">
        <f t="shared" si="7"/>
        <v xml:space="preserve"> </v>
      </c>
      <c r="CF9" s="175" t="str">
        <f>IF(CB9=0," ",VLOOKUP(CB9,PROTOKOL!$A:$E,5,FALSE))</f>
        <v xml:space="preserve"> </v>
      </c>
      <c r="CG9" s="211" t="str">
        <f t="shared" ref="CG9:CG16" si="55">IF(CB9=0," ",(CE9*CF9))</f>
        <v xml:space="preserve"> </v>
      </c>
      <c r="CH9" s="175">
        <f t="shared" ref="CH9:CH72" si="56">CC9*2</f>
        <v>0</v>
      </c>
      <c r="CI9" s="176" t="str">
        <f t="shared" ref="CI9:CI72" si="57">IF(CH9=0," ",CG9/CC9*CH9)</f>
        <v xml:space="preserve"> </v>
      </c>
      <c r="CK9" s="172">
        <v>27</v>
      </c>
      <c r="CL9" s="225"/>
      <c r="CM9" s="173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4" t="str">
        <f t="shared" si="8"/>
        <v xml:space="preserve"> </v>
      </c>
      <c r="CS9" s="211" t="str">
        <f>IF(CO9=0," ",VLOOKUP(CO9,PROTOKOL!$A:$E,5,FALSE))</f>
        <v xml:space="preserve"> </v>
      </c>
      <c r="CT9" s="175" t="s">
        <v>133</v>
      </c>
      <c r="CU9" s="176" t="str">
        <f t="shared" ref="CU9:CU72" si="58">IF(CO9=0," ",(CS9*CR9))</f>
        <v xml:space="preserve"> </v>
      </c>
      <c r="CV9" s="216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4" t="str">
        <f t="shared" si="9"/>
        <v xml:space="preserve"> </v>
      </c>
      <c r="DB9" s="175" t="str">
        <f>IF(CX9=0," ",VLOOKUP(CX9,PROTOKOL!$A:$E,5,FALSE))</f>
        <v xml:space="preserve"> </v>
      </c>
      <c r="DC9" s="211" t="str">
        <f t="shared" ref="DC9:DC15" si="59">IF(CX9=0," ",(DA9*DB9))</f>
        <v xml:space="preserve"> </v>
      </c>
      <c r="DD9" s="175">
        <f t="shared" ref="DD9:DD72" si="60">CY9*2</f>
        <v>0</v>
      </c>
      <c r="DE9" s="176" t="str">
        <f t="shared" ref="DE9:DE72" si="61">IF(DD9=0," ",DC9/CY9*DD9)</f>
        <v xml:space="preserve"> </v>
      </c>
      <c r="DG9" s="172">
        <v>27</v>
      </c>
      <c r="DH9" s="225"/>
      <c r="DI9" s="173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4" t="str">
        <f t="shared" si="10"/>
        <v xml:space="preserve"> </v>
      </c>
      <c r="DO9" s="211" t="str">
        <f>IF(DK9=0," ",VLOOKUP(DK9,PROTOKOL!$A:$E,5,FALSE))</f>
        <v xml:space="preserve"> </v>
      </c>
      <c r="DP9" s="175" t="s">
        <v>133</v>
      </c>
      <c r="DQ9" s="176" t="str">
        <f t="shared" ref="DQ9:DQ72" si="62">IF(DK9=0," ",(DO9*DN9))</f>
        <v xml:space="preserve"> </v>
      </c>
      <c r="DR9" s="216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4" t="str">
        <f t="shared" si="11"/>
        <v xml:space="preserve"> </v>
      </c>
      <c r="DX9" s="175" t="str">
        <f>IF(DT9=0," ",VLOOKUP(DT9,PROTOKOL!$A:$E,5,FALSE))</f>
        <v xml:space="preserve"> </v>
      </c>
      <c r="DY9" s="211" t="str">
        <f t="shared" ref="DY9:DY16" si="63">IF(DT9=0," ",(DW9*DX9))</f>
        <v xml:space="preserve"> </v>
      </c>
      <c r="DZ9" s="175">
        <f t="shared" ref="DZ9:DZ72" si="64">DU9*2</f>
        <v>0</v>
      </c>
      <c r="EA9" s="176" t="str">
        <f t="shared" ref="EA9:EA72" si="65">IF(DZ9=0," ",DY9/DU9*DZ9)</f>
        <v xml:space="preserve"> </v>
      </c>
      <c r="EC9" s="172">
        <v>27</v>
      </c>
      <c r="ED9" s="225"/>
      <c r="EE9" s="173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4" t="str">
        <f t="shared" si="12"/>
        <v xml:space="preserve"> </v>
      </c>
      <c r="EK9" s="211" t="str">
        <f>IF(EG9=0," ",VLOOKUP(EG9,PROTOKOL!$A:$E,5,FALSE))</f>
        <v xml:space="preserve"> </v>
      </c>
      <c r="EL9" s="175" t="s">
        <v>133</v>
      </c>
      <c r="EM9" s="176" t="str">
        <f t="shared" ref="EM9:EM72" si="66">IF(EG9=0," ",(EK9*EJ9))</f>
        <v xml:space="preserve"> </v>
      </c>
      <c r="EN9" s="216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4" t="str">
        <f t="shared" si="13"/>
        <v xml:space="preserve"> </v>
      </c>
      <c r="ET9" s="175" t="str">
        <f>IF(EP9=0," ",VLOOKUP(EP9,PROTOKOL!$A:$E,5,FALSE))</f>
        <v xml:space="preserve"> </v>
      </c>
      <c r="EU9" s="211" t="str">
        <f t="shared" ref="EU9:EU16" si="67">IF(EP9=0," ",(ES9*ET9))</f>
        <v xml:space="preserve"> </v>
      </c>
      <c r="EV9" s="175">
        <f t="shared" ref="EV9:EV72" si="68">EQ9*2</f>
        <v>0</v>
      </c>
      <c r="EW9" s="176" t="str">
        <f t="shared" ref="EW9:EW72" si="69">IF(EV9=0," ",EU9/EQ9*EV9)</f>
        <v xml:space="preserve"> </v>
      </c>
      <c r="EY9" s="172">
        <v>27</v>
      </c>
      <c r="EZ9" s="225"/>
      <c r="FA9" s="173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4" t="str">
        <f t="shared" si="14"/>
        <v xml:space="preserve"> </v>
      </c>
      <c r="FG9" s="211" t="str">
        <f>IF(FC9=0," ",VLOOKUP(FC9,PROTOKOL!$A:$E,5,FALSE))</f>
        <v xml:space="preserve"> </v>
      </c>
      <c r="FH9" s="175" t="s">
        <v>133</v>
      </c>
      <c r="FI9" s="176" t="str">
        <f t="shared" ref="FI9:FI72" si="70">IF(FC9=0," ",(FG9*FF9))</f>
        <v xml:space="preserve"> </v>
      </c>
      <c r="FJ9" s="216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4" t="str">
        <f t="shared" si="15"/>
        <v xml:space="preserve"> </v>
      </c>
      <c r="FP9" s="175" t="str">
        <f>IF(FL9=0," ",VLOOKUP(FL9,PROTOKOL!$A:$E,5,FALSE))</f>
        <v xml:space="preserve"> </v>
      </c>
      <c r="FQ9" s="211" t="str">
        <f t="shared" ref="FQ9:FQ16" si="71">IF(FL9=0," ",(FO9*FP9))</f>
        <v xml:space="preserve"> </v>
      </c>
      <c r="FR9" s="175">
        <f t="shared" ref="FR9:FR72" si="72">FM9*2</f>
        <v>0</v>
      </c>
      <c r="FS9" s="176" t="str">
        <f t="shared" ref="FS9:FS72" si="73">IF(FR9=0," ",FQ9/FM9*FR9)</f>
        <v xml:space="preserve"> </v>
      </c>
      <c r="FU9" s="172">
        <v>27</v>
      </c>
      <c r="FV9" s="225"/>
      <c r="FW9" s="173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4" t="str">
        <f t="shared" si="16"/>
        <v xml:space="preserve"> </v>
      </c>
      <c r="GC9" s="211" t="str">
        <f>IF(FY9=0," ",VLOOKUP(FY9,PROTOKOL!$A:$E,5,FALSE))</f>
        <v xml:space="preserve"> </v>
      </c>
      <c r="GD9" s="175" t="s">
        <v>133</v>
      </c>
      <c r="GE9" s="176" t="str">
        <f t="shared" ref="GE9:GE72" si="74">IF(FY9=0," ",(GC9*GB9))</f>
        <v xml:space="preserve"> </v>
      </c>
      <c r="GF9" s="216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4" t="str">
        <f t="shared" si="17"/>
        <v xml:space="preserve"> </v>
      </c>
      <c r="GL9" s="175" t="str">
        <f>IF(GH9=0," ",VLOOKUP(GH9,PROTOKOL!$A:$E,5,FALSE))</f>
        <v xml:space="preserve"> </v>
      </c>
      <c r="GM9" s="211" t="str">
        <f t="shared" ref="GM9:GM16" si="75">IF(GH9=0," ",(GK9*GL9))</f>
        <v xml:space="preserve"> </v>
      </c>
      <c r="GN9" s="175">
        <f t="shared" ref="GN9:GN72" si="76">GI9*2</f>
        <v>0</v>
      </c>
      <c r="GO9" s="176" t="str">
        <f t="shared" ref="GO9:GO72" si="77">IF(GN9=0," ",GM9/GI9*GN9)</f>
        <v xml:space="preserve"> </v>
      </c>
      <c r="GQ9" s="172">
        <v>27</v>
      </c>
      <c r="GR9" s="225"/>
      <c r="GS9" s="173" t="str">
        <f>IF(GU9=0," ",VLOOKUP(GU9,PROTOKOL!$A:$F,6,FALSE))</f>
        <v>WNZL. LAV. VE DUV. ASMA KLZ</v>
      </c>
      <c r="GT9" s="43">
        <v>1</v>
      </c>
      <c r="GU9" s="43">
        <v>1</v>
      </c>
      <c r="GV9" s="43"/>
      <c r="GW9" s="91">
        <f>IF(GU9=0," ",(VLOOKUP(GU9,PROTOKOL!$A$1:$E$29,2,FALSE))*GV9)</f>
        <v>0</v>
      </c>
      <c r="GX9" s="174">
        <f t="shared" si="18"/>
        <v>1</v>
      </c>
      <c r="GY9" s="211">
        <f>IF(GU9=0," ",VLOOKUP(GU9,PROTOKOL!$A:$E,5,FALSE))</f>
        <v>0.4731321546052632</v>
      </c>
      <c r="GZ9" s="175" t="s">
        <v>133</v>
      </c>
      <c r="HA9" s="176">
        <f t="shared" ref="HA9:HA72" si="78">IF(GU9=0," ",(GY9*GX9))</f>
        <v>0.4731321546052632</v>
      </c>
      <c r="HB9" s="216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4" t="str">
        <f t="shared" si="19"/>
        <v xml:space="preserve"> </v>
      </c>
      <c r="HH9" s="175" t="str">
        <f>IF(HD9=0," ",VLOOKUP(HD9,PROTOKOL!$A:$E,5,FALSE))</f>
        <v xml:space="preserve"> </v>
      </c>
      <c r="HI9" s="211" t="str">
        <f t="shared" ref="HI9:HI16" si="79">IF(HD9=0," ",(HG9*HH9))</f>
        <v xml:space="preserve"> </v>
      </c>
      <c r="HJ9" s="175">
        <f t="shared" ref="HJ9:HJ72" si="80">HE9*2</f>
        <v>0</v>
      </c>
      <c r="HK9" s="176" t="str">
        <f t="shared" ref="HK9:HK72" si="81">IF(HJ9=0," ",HI9/HE9*HJ9)</f>
        <v xml:space="preserve"> </v>
      </c>
      <c r="HM9" s="172">
        <v>27</v>
      </c>
      <c r="HN9" s="225"/>
      <c r="HO9" s="173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4" t="str">
        <f t="shared" si="20"/>
        <v xml:space="preserve"> </v>
      </c>
      <c r="HU9" s="211" t="str">
        <f>IF(HQ9=0," ",VLOOKUP(HQ9,PROTOKOL!$A:$E,5,FALSE))</f>
        <v xml:space="preserve"> </v>
      </c>
      <c r="HV9" s="175" t="s">
        <v>133</v>
      </c>
      <c r="HW9" s="176" t="str">
        <f t="shared" ref="HW9:HW72" si="82">IF(HQ9=0," ",(HU9*HT9))</f>
        <v xml:space="preserve"> </v>
      </c>
      <c r="HX9" s="216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4" t="str">
        <f t="shared" si="21"/>
        <v xml:space="preserve"> </v>
      </c>
      <c r="ID9" s="175" t="str">
        <f>IF(HZ9=0," ",VLOOKUP(HZ9,PROTOKOL!$A:$E,5,FALSE))</f>
        <v xml:space="preserve"> </v>
      </c>
      <c r="IE9" s="211" t="str">
        <f t="shared" ref="IE9:IE16" si="83">IF(HZ9=0," ",(IC9*ID9))</f>
        <v xml:space="preserve"> </v>
      </c>
      <c r="IF9" s="175">
        <f t="shared" ref="IF9:IF72" si="84">IA9*2</f>
        <v>0</v>
      </c>
      <c r="IG9" s="176" t="str">
        <f t="shared" ref="IG9:IG72" si="85">IF(IF9=0," ",IE9/IA9*IF9)</f>
        <v xml:space="preserve"> </v>
      </c>
      <c r="II9" s="172">
        <v>27</v>
      </c>
      <c r="IJ9" s="225"/>
      <c r="IK9" s="173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4" t="str">
        <f t="shared" si="22"/>
        <v xml:space="preserve"> </v>
      </c>
      <c r="IQ9" s="211" t="str">
        <f>IF(IM9=0," ",VLOOKUP(IM9,PROTOKOL!$A:$E,5,FALSE))</f>
        <v xml:space="preserve"> </v>
      </c>
      <c r="IR9" s="175" t="s">
        <v>133</v>
      </c>
      <c r="IS9" s="176" t="str">
        <f t="shared" ref="IS9:IS72" si="86">IF(IM9=0," ",(IQ9*IP9))</f>
        <v xml:space="preserve"> </v>
      </c>
      <c r="IT9" s="216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4" t="str">
        <f t="shared" si="23"/>
        <v xml:space="preserve"> </v>
      </c>
      <c r="IZ9" s="175" t="str">
        <f>IF(IV9=0," ",VLOOKUP(IV9,PROTOKOL!$A:$E,5,FALSE))</f>
        <v xml:space="preserve"> </v>
      </c>
      <c r="JA9" s="211" t="str">
        <f t="shared" ref="JA9:JA16" si="87">IF(IV9=0," ",(IY9*IZ9))</f>
        <v xml:space="preserve"> </v>
      </c>
      <c r="JB9" s="175">
        <f t="shared" ref="JB9:JB72" si="88">IW9*2</f>
        <v>0</v>
      </c>
      <c r="JC9" s="176" t="str">
        <f t="shared" ref="JC9:JC72" si="89">IF(JB9=0," ",JA9/IW9*JB9)</f>
        <v xml:space="preserve"> </v>
      </c>
      <c r="JE9" s="172">
        <v>27</v>
      </c>
      <c r="JF9" s="225"/>
      <c r="JG9" s="173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4" t="str">
        <f t="shared" si="24"/>
        <v xml:space="preserve"> </v>
      </c>
      <c r="JM9" s="211" t="str">
        <f>IF(JI9=0," ",VLOOKUP(JI9,PROTOKOL!$A:$E,5,FALSE))</f>
        <v xml:space="preserve"> </v>
      </c>
      <c r="JN9" s="175" t="s">
        <v>133</v>
      </c>
      <c r="JO9" s="176" t="str">
        <f t="shared" ref="JO9:JO72" si="90">IF(JI9=0," ",(JM9*JL9))</f>
        <v xml:space="preserve"> </v>
      </c>
      <c r="JP9" s="216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4" t="str">
        <f t="shared" si="25"/>
        <v xml:space="preserve"> </v>
      </c>
      <c r="JV9" s="175" t="str">
        <f>IF(JR9=0," ",VLOOKUP(JR9,PROTOKOL!$A:$E,5,FALSE))</f>
        <v xml:space="preserve"> </v>
      </c>
      <c r="JW9" s="211" t="str">
        <f t="shared" ref="JW9:JW16" si="91">IF(JR9=0," ",(JU9*JV9))</f>
        <v xml:space="preserve"> </v>
      </c>
      <c r="JX9" s="175">
        <f t="shared" ref="JX9:JX72" si="92">JS9*2</f>
        <v>0</v>
      </c>
      <c r="JY9" s="176" t="str">
        <f t="shared" ref="JY9:JY72" si="93">IF(JX9=0," ",JW9/JS9*JX9)</f>
        <v xml:space="preserve"> </v>
      </c>
      <c r="KA9" s="172">
        <v>27</v>
      </c>
      <c r="KB9" s="225"/>
      <c r="KC9" s="173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4" t="str">
        <f t="shared" si="26"/>
        <v xml:space="preserve"> </v>
      </c>
      <c r="KI9" s="211" t="str">
        <f>IF(KE9=0," ",VLOOKUP(KE9,PROTOKOL!$A:$E,5,FALSE))</f>
        <v xml:space="preserve"> </v>
      </c>
      <c r="KJ9" s="175" t="s">
        <v>133</v>
      </c>
      <c r="KK9" s="176" t="str">
        <f t="shared" ref="KK9:KK72" si="94">IF(KE9=0," ",(KI9*KH9))</f>
        <v xml:space="preserve"> </v>
      </c>
      <c r="KL9" s="216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4" t="str">
        <f t="shared" si="27"/>
        <v xml:space="preserve"> </v>
      </c>
      <c r="KR9" s="175" t="str">
        <f>IF(KN9=0," ",VLOOKUP(KN9,PROTOKOL!$A:$E,5,FALSE))</f>
        <v xml:space="preserve"> </v>
      </c>
      <c r="KS9" s="211" t="str">
        <f t="shared" ref="KS9:KS16" si="95">IF(KN9=0," ",(KQ9*KR9))</f>
        <v xml:space="preserve"> </v>
      </c>
      <c r="KT9" s="175">
        <f t="shared" ref="KT9:KT72" si="96">KO9*2</f>
        <v>0</v>
      </c>
      <c r="KU9" s="176" t="str">
        <f t="shared" ref="KU9:KU72" si="97">IF(KT9=0," ",KS9/KO9*KT9)</f>
        <v xml:space="preserve"> </v>
      </c>
      <c r="KW9" s="172">
        <v>27</v>
      </c>
      <c r="KX9" s="225"/>
      <c r="KY9" s="173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4" t="str">
        <f t="shared" si="28"/>
        <v xml:space="preserve"> </v>
      </c>
      <c r="LE9" s="211" t="str">
        <f>IF(LA9=0," ",VLOOKUP(LA9,PROTOKOL!$A:$E,5,FALSE))</f>
        <v xml:space="preserve"> </v>
      </c>
      <c r="LF9" s="175" t="s">
        <v>133</v>
      </c>
      <c r="LG9" s="176" t="str">
        <f t="shared" ref="LG9:LG72" si="98">IF(LA9=0," ",(LE9*LD9))</f>
        <v xml:space="preserve"> </v>
      </c>
      <c r="LH9" s="216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4" t="str">
        <f t="shared" si="29"/>
        <v xml:space="preserve"> </v>
      </c>
      <c r="LN9" s="175" t="str">
        <f>IF(LJ9=0," ",VLOOKUP(LJ9,PROTOKOL!$A:$E,5,FALSE))</f>
        <v xml:space="preserve"> </v>
      </c>
      <c r="LO9" s="211" t="str">
        <f t="shared" ref="LO9:LO16" si="99">IF(LJ9=0," ",(LM9*LN9))</f>
        <v xml:space="preserve"> </v>
      </c>
      <c r="LP9" s="175">
        <f t="shared" ref="LP9:LP72" si="100">LK9*2</f>
        <v>0</v>
      </c>
      <c r="LQ9" s="176" t="str">
        <f t="shared" ref="LQ9:LQ72" si="101">IF(LP9=0," ",LO9/LK9*LP9)</f>
        <v xml:space="preserve"> </v>
      </c>
      <c r="LS9" s="172">
        <v>27</v>
      </c>
      <c r="LT9" s="225"/>
      <c r="LU9" s="173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4" t="str">
        <f t="shared" si="30"/>
        <v xml:space="preserve"> </v>
      </c>
      <c r="MA9" s="211" t="str">
        <f>IF(LW9=0," ",VLOOKUP(LW9,PROTOKOL!$A:$E,5,FALSE))</f>
        <v xml:space="preserve"> </v>
      </c>
      <c r="MB9" s="175" t="s">
        <v>133</v>
      </c>
      <c r="MC9" s="176" t="str">
        <f t="shared" ref="MC9:MC72" si="102">IF(LW9=0," ",(MA9*LZ9))</f>
        <v xml:space="preserve"> </v>
      </c>
      <c r="MD9" s="216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4" t="str">
        <f t="shared" si="31"/>
        <v xml:space="preserve"> </v>
      </c>
      <c r="MJ9" s="175" t="str">
        <f>IF(MF9=0," ",VLOOKUP(MF9,PROTOKOL!$A:$E,5,FALSE))</f>
        <v xml:space="preserve"> </v>
      </c>
      <c r="MK9" s="211" t="str">
        <f t="shared" ref="MK9:MK16" si="103">IF(MF9=0," ",(MI9*MJ9))</f>
        <v xml:space="preserve"> </v>
      </c>
      <c r="ML9" s="175">
        <f t="shared" ref="ML9:ML72" si="104">MG9*2</f>
        <v>0</v>
      </c>
      <c r="MM9" s="176" t="str">
        <f t="shared" ref="MM9:MM72" si="105">IF(ML9=0," ",MK9/MG9*ML9)</f>
        <v xml:space="preserve"> </v>
      </c>
      <c r="MO9" s="172">
        <v>27</v>
      </c>
      <c r="MP9" s="225"/>
      <c r="MQ9" s="173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4" t="str">
        <f t="shared" si="32"/>
        <v xml:space="preserve"> </v>
      </c>
      <c r="MW9" s="211" t="str">
        <f>IF(MS9=0," ",VLOOKUP(MS9,PROTOKOL!$A:$E,5,FALSE))</f>
        <v xml:space="preserve"> </v>
      </c>
      <c r="MX9" s="175" t="s">
        <v>133</v>
      </c>
      <c r="MY9" s="176" t="str">
        <f t="shared" ref="MY9:MY72" si="106">IF(MS9=0," ",(MW9*MV9))</f>
        <v xml:space="preserve"> </v>
      </c>
      <c r="MZ9" s="216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4" t="str">
        <f t="shared" si="33"/>
        <v xml:space="preserve"> </v>
      </c>
      <c r="NF9" s="175" t="str">
        <f>IF(NB9=0," ",VLOOKUP(NB9,PROTOKOL!$A:$E,5,FALSE))</f>
        <v xml:space="preserve"> </v>
      </c>
      <c r="NG9" s="211" t="str">
        <f t="shared" ref="NG9:NG16" si="107">IF(NB9=0," ",(NE9*NF9))</f>
        <v xml:space="preserve"> </v>
      </c>
      <c r="NH9" s="175">
        <f t="shared" ref="NH9:NH72" si="108">NC9*2</f>
        <v>0</v>
      </c>
      <c r="NI9" s="176" t="str">
        <f t="shared" ref="NI9:NI72" si="109">IF(NH9=0," ",NG9/NC9*NH9)</f>
        <v xml:space="preserve"> </v>
      </c>
      <c r="NK9" s="172">
        <v>27</v>
      </c>
      <c r="NL9" s="225"/>
      <c r="NM9" s="173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4" t="str">
        <f t="shared" si="34"/>
        <v xml:space="preserve"> </v>
      </c>
      <c r="NS9" s="211" t="str">
        <f>IF(NO9=0," ",VLOOKUP(NO9,PROTOKOL!$A:$E,5,FALSE))</f>
        <v xml:space="preserve"> </v>
      </c>
      <c r="NT9" s="175" t="s">
        <v>133</v>
      </c>
      <c r="NU9" s="176" t="str">
        <f t="shared" ref="NU9:NU72" si="110">IF(NO9=0," ",(NS9*NR9))</f>
        <v xml:space="preserve"> </v>
      </c>
      <c r="NV9" s="216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4" t="str">
        <f t="shared" si="35"/>
        <v xml:space="preserve"> </v>
      </c>
      <c r="OB9" s="175" t="str">
        <f>IF(NX9=0," ",VLOOKUP(NX9,PROTOKOL!$A:$E,5,FALSE))</f>
        <v xml:space="preserve"> </v>
      </c>
      <c r="OC9" s="211" t="str">
        <f t="shared" ref="OC9:OC16" si="111">IF(NX9=0," ",(OA9*OB9))</f>
        <v xml:space="preserve"> </v>
      </c>
      <c r="OD9" s="175">
        <f t="shared" ref="OD9:OD72" si="112">NY9*2</f>
        <v>0</v>
      </c>
      <c r="OE9" s="176" t="str">
        <f t="shared" ref="OE9:OE72" si="113">IF(OD9=0," ",OC9/NY9*OD9)</f>
        <v xml:space="preserve"> </v>
      </c>
      <c r="OG9" s="172">
        <v>27</v>
      </c>
      <c r="OH9" s="225"/>
      <c r="OI9" s="173" t="str">
        <f>IF(OK9=0," ",VLOOKUP(OK9,PROTOKOL!$A:$F,6,FALSE))</f>
        <v>PERDE KESME SULU SİST.</v>
      </c>
      <c r="OJ9" s="43">
        <v>80</v>
      </c>
      <c r="OK9" s="43">
        <v>8</v>
      </c>
      <c r="OL9" s="43">
        <v>4</v>
      </c>
      <c r="OM9" s="91">
        <f>IF(OK9=0," ",(VLOOKUP(OK9,PROTOKOL!$A$1:$E$29,2,FALSE))*OL9)</f>
        <v>52.266666666666666</v>
      </c>
      <c r="ON9" s="174">
        <f t="shared" si="36"/>
        <v>27.733333333333334</v>
      </c>
      <c r="OO9" s="211">
        <f>IF(OK9=0," ",VLOOKUP(OK9,PROTOKOL!$A:$E,5,FALSE))</f>
        <v>0.69150084134615386</v>
      </c>
      <c r="OP9" s="175" t="s">
        <v>133</v>
      </c>
      <c r="OQ9" s="176">
        <f t="shared" ref="OQ9:OQ72" si="114">IF(OK9=0," ",(OO9*ON9))</f>
        <v>19.177623333333333</v>
      </c>
      <c r="OR9" s="216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4" t="str">
        <f t="shared" si="37"/>
        <v xml:space="preserve"> </v>
      </c>
      <c r="OX9" s="175" t="str">
        <f>IF(OT9=0," ",VLOOKUP(OT9,PROTOKOL!$A:$E,5,FALSE))</f>
        <v xml:space="preserve"> </v>
      </c>
      <c r="OY9" s="211" t="str">
        <f t="shared" ref="OY9:OY16" si="115">IF(OT9=0," ",(OW9*OX9))</f>
        <v xml:space="preserve"> </v>
      </c>
      <c r="OZ9" s="175">
        <f t="shared" ref="OZ9:OZ72" si="116">OU9*2</f>
        <v>0</v>
      </c>
      <c r="PA9" s="176" t="str">
        <f t="shared" ref="PA9:PA72" si="117">IF(OZ9=0," ",OY9/OU9*OZ9)</f>
        <v xml:space="preserve"> </v>
      </c>
      <c r="PC9" s="172">
        <v>27</v>
      </c>
      <c r="PD9" s="225"/>
      <c r="PE9" s="173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",(VLOOKUP(PG9,PROTOKOL!$A$1:$E$29,2,FALSE))*PH9)</f>
        <v xml:space="preserve"> </v>
      </c>
      <c r="PJ9" s="174" t="str">
        <f t="shared" si="38"/>
        <v xml:space="preserve"> </v>
      </c>
      <c r="PK9" s="211" t="str">
        <f>IF(PG9=0," ",VLOOKUP(PG9,PROTOKOL!$A:$E,5,FALSE))</f>
        <v xml:space="preserve"> </v>
      </c>
      <c r="PL9" s="175" t="s">
        <v>133</v>
      </c>
      <c r="PM9" s="176" t="str">
        <f t="shared" ref="PM9:PM72" si="118">IF(PG9=0," ",(PK9*PJ9))</f>
        <v xml:space="preserve"> </v>
      </c>
      <c r="PN9" s="216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4" t="str">
        <f t="shared" si="39"/>
        <v xml:space="preserve"> </v>
      </c>
      <c r="PT9" s="175" t="str">
        <f>IF(PP9=0," ",VLOOKUP(PP9,PROTOKOL!$A:$E,5,FALSE))</f>
        <v xml:space="preserve"> </v>
      </c>
      <c r="PU9" s="211" t="str">
        <f t="shared" ref="PU9:PU16" si="119">IF(PP9=0," ",(PS9*PT9))</f>
        <v xml:space="preserve"> </v>
      </c>
      <c r="PV9" s="175">
        <f t="shared" ref="PV9:PV72" si="120">PQ9*2</f>
        <v>0</v>
      </c>
      <c r="PW9" s="176" t="str">
        <f t="shared" ref="PW9:PW72" si="121">IF(PV9=0," ",PU9/PQ9*PV9)</f>
        <v xml:space="preserve"> </v>
      </c>
      <c r="PY9" s="172">
        <v>27</v>
      </c>
      <c r="PZ9" s="225"/>
      <c r="QA9" s="173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4" t="str">
        <f t="shared" si="40"/>
        <v xml:space="preserve"> </v>
      </c>
      <c r="QG9" s="211" t="str">
        <f>IF(QC9=0," ",VLOOKUP(QC9,PROTOKOL!$A:$E,5,FALSE))</f>
        <v xml:space="preserve"> </v>
      </c>
      <c r="QH9" s="175" t="s">
        <v>133</v>
      </c>
      <c r="QI9" s="176" t="str">
        <f t="shared" ref="QI9:QI72" si="122">IF(QC9=0," ",(QG9*QF9))</f>
        <v xml:space="preserve"> </v>
      </c>
      <c r="QJ9" s="216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4" t="str">
        <f t="shared" si="41"/>
        <v xml:space="preserve"> </v>
      </c>
      <c r="QP9" s="175" t="str">
        <f>IF(QL9=0," ",VLOOKUP(QL9,PROTOKOL!$A:$E,5,FALSE))</f>
        <v xml:space="preserve"> </v>
      </c>
      <c r="QQ9" s="211" t="str">
        <f t="shared" ref="QQ9:QQ16" si="123">IF(QL9=0," ",(QO9*QP9))</f>
        <v xml:space="preserve"> </v>
      </c>
      <c r="QR9" s="175">
        <f t="shared" ref="QR9:QR72" si="124">QM9*2</f>
        <v>0</v>
      </c>
      <c r="QS9" s="176" t="str">
        <f t="shared" ref="QS9:QS72" si="125">IF(QR9=0," ",QQ9/QM9*QR9)</f>
        <v xml:space="preserve"> </v>
      </c>
    </row>
    <row r="10" spans="1:461" ht="13.8">
      <c r="A10" s="172">
        <v>27</v>
      </c>
      <c r="B10" s="226"/>
      <c r="C10" s="173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4" t="str">
        <f t="shared" si="0"/>
        <v xml:space="preserve"> </v>
      </c>
      <c r="I10" s="214" t="str">
        <f>IF(E10=0," ",VLOOKUP(E10,PROTOKOL!$A:$E,5,FALSE))</f>
        <v xml:space="preserve"> </v>
      </c>
      <c r="J10" s="175" t="s">
        <v>133</v>
      </c>
      <c r="K10" s="176" t="str">
        <f t="shared" si="42"/>
        <v xml:space="preserve"> </v>
      </c>
      <c r="L10" s="216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4" t="str">
        <f t="shared" si="1"/>
        <v xml:space="preserve"> </v>
      </c>
      <c r="R10" s="175" t="str">
        <f>IF(N10=0," ",VLOOKUP(N10,PROTOKOL!$A:$E,5,FALSE))</f>
        <v xml:space="preserve"> </v>
      </c>
      <c r="S10" s="211" t="str">
        <f t="shared" si="43"/>
        <v xml:space="preserve"> </v>
      </c>
      <c r="T10" s="175">
        <f t="shared" si="44"/>
        <v>0</v>
      </c>
      <c r="U10" s="176" t="str">
        <f t="shared" si="45"/>
        <v xml:space="preserve"> </v>
      </c>
      <c r="W10" s="172">
        <v>27</v>
      </c>
      <c r="X10" s="226"/>
      <c r="Y10" s="173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4" t="str">
        <f t="shared" si="2"/>
        <v xml:space="preserve"> </v>
      </c>
      <c r="AE10" s="214" t="str">
        <f>IF(AA10=0," ",VLOOKUP(AA10,PROTOKOL!$A:$E,5,FALSE))</f>
        <v xml:space="preserve"> </v>
      </c>
      <c r="AF10" s="175" t="s">
        <v>133</v>
      </c>
      <c r="AG10" s="176" t="str">
        <f t="shared" si="46"/>
        <v xml:space="preserve"> </v>
      </c>
      <c r="AH10" s="216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4" t="str">
        <f t="shared" si="3"/>
        <v xml:space="preserve"> </v>
      </c>
      <c r="AN10" s="175" t="str">
        <f>IF(AJ10=0," ",VLOOKUP(AJ10,PROTOKOL!$A:$E,5,FALSE))</f>
        <v xml:space="preserve"> </v>
      </c>
      <c r="AO10" s="211" t="str">
        <f t="shared" si="47"/>
        <v xml:space="preserve"> </v>
      </c>
      <c r="AP10" s="175">
        <f t="shared" si="48"/>
        <v>0</v>
      </c>
      <c r="AQ10" s="176" t="str">
        <f t="shared" si="49"/>
        <v xml:space="preserve"> </v>
      </c>
      <c r="AS10" s="172">
        <v>27</v>
      </c>
      <c r="AT10" s="226"/>
      <c r="AU10" s="173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4" t="str">
        <f t="shared" si="4"/>
        <v xml:space="preserve"> </v>
      </c>
      <c r="BA10" s="214" t="str">
        <f>IF(AW10=0," ",VLOOKUP(AW10,PROTOKOL!$A:$E,5,FALSE))</f>
        <v xml:space="preserve"> </v>
      </c>
      <c r="BB10" s="175" t="s">
        <v>133</v>
      </c>
      <c r="BC10" s="176" t="str">
        <f t="shared" si="50"/>
        <v xml:space="preserve"> </v>
      </c>
      <c r="BD10" s="216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4" t="str">
        <f t="shared" si="5"/>
        <v xml:space="preserve"> </v>
      </c>
      <c r="BJ10" s="175" t="str">
        <f>IF(BF10=0," ",VLOOKUP(BF10,PROTOKOL!$A:$E,5,FALSE))</f>
        <v xml:space="preserve"> </v>
      </c>
      <c r="BK10" s="211" t="str">
        <f t="shared" si="51"/>
        <v xml:space="preserve"> </v>
      </c>
      <c r="BL10" s="175">
        <f t="shared" si="52"/>
        <v>0</v>
      </c>
      <c r="BM10" s="176" t="str">
        <f t="shared" si="53"/>
        <v xml:space="preserve"> </v>
      </c>
      <c r="BO10" s="172">
        <v>27</v>
      </c>
      <c r="BP10" s="226"/>
      <c r="BQ10" s="173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4" t="str">
        <f t="shared" si="6"/>
        <v xml:space="preserve"> </v>
      </c>
      <c r="BW10" s="214" t="str">
        <f>IF(BS10=0," ",VLOOKUP(BS10,PROTOKOL!$A:$E,5,FALSE))</f>
        <v xml:space="preserve"> </v>
      </c>
      <c r="BX10" s="175" t="s">
        <v>133</v>
      </c>
      <c r="BY10" s="176" t="str">
        <f t="shared" si="54"/>
        <v xml:space="preserve"> </v>
      </c>
      <c r="BZ10" s="216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4" t="str">
        <f t="shared" si="7"/>
        <v xml:space="preserve"> </v>
      </c>
      <c r="CF10" s="175" t="str">
        <f>IF(CB10=0," ",VLOOKUP(CB10,PROTOKOL!$A:$E,5,FALSE))</f>
        <v xml:space="preserve"> </v>
      </c>
      <c r="CG10" s="211" t="str">
        <f t="shared" si="55"/>
        <v xml:space="preserve"> </v>
      </c>
      <c r="CH10" s="175">
        <f t="shared" si="56"/>
        <v>0</v>
      </c>
      <c r="CI10" s="176" t="str">
        <f t="shared" si="57"/>
        <v xml:space="preserve"> </v>
      </c>
      <c r="CK10" s="172">
        <v>27</v>
      </c>
      <c r="CL10" s="226"/>
      <c r="CM10" s="173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4" t="str">
        <f t="shared" si="8"/>
        <v xml:space="preserve"> </v>
      </c>
      <c r="CS10" s="214" t="str">
        <f>IF(CO10=0," ",VLOOKUP(CO10,PROTOKOL!$A:$E,5,FALSE))</f>
        <v xml:space="preserve"> </v>
      </c>
      <c r="CT10" s="175" t="s">
        <v>133</v>
      </c>
      <c r="CU10" s="176" t="str">
        <f t="shared" si="58"/>
        <v xml:space="preserve"> </v>
      </c>
      <c r="CV10" s="216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4" t="str">
        <f t="shared" si="9"/>
        <v xml:space="preserve"> </v>
      </c>
      <c r="DB10" s="175" t="str">
        <f>IF(CX10=0," ",VLOOKUP(CX10,PROTOKOL!$A:$E,5,FALSE))</f>
        <v xml:space="preserve"> </v>
      </c>
      <c r="DC10" s="211" t="str">
        <f t="shared" si="59"/>
        <v xml:space="preserve"> </v>
      </c>
      <c r="DD10" s="175">
        <f t="shared" si="60"/>
        <v>0</v>
      </c>
      <c r="DE10" s="176" t="str">
        <f t="shared" si="61"/>
        <v xml:space="preserve"> </v>
      </c>
      <c r="DG10" s="172">
        <v>27</v>
      </c>
      <c r="DH10" s="226"/>
      <c r="DI10" s="173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4" t="str">
        <f t="shared" si="10"/>
        <v xml:space="preserve"> </v>
      </c>
      <c r="DO10" s="214" t="str">
        <f>IF(DK10=0," ",VLOOKUP(DK10,PROTOKOL!$A:$E,5,FALSE))</f>
        <v xml:space="preserve"> </v>
      </c>
      <c r="DP10" s="175" t="s">
        <v>133</v>
      </c>
      <c r="DQ10" s="176" t="str">
        <f t="shared" si="62"/>
        <v xml:space="preserve"> </v>
      </c>
      <c r="DR10" s="216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4" t="str">
        <f t="shared" si="11"/>
        <v xml:space="preserve"> </v>
      </c>
      <c r="DX10" s="175" t="str">
        <f>IF(DT10=0," ",VLOOKUP(DT10,PROTOKOL!$A:$E,5,FALSE))</f>
        <v xml:space="preserve"> </v>
      </c>
      <c r="DY10" s="211" t="str">
        <f t="shared" si="63"/>
        <v xml:space="preserve"> </v>
      </c>
      <c r="DZ10" s="175">
        <f t="shared" si="64"/>
        <v>0</v>
      </c>
      <c r="EA10" s="176" t="str">
        <f t="shared" si="65"/>
        <v xml:space="preserve"> </v>
      </c>
      <c r="EC10" s="172">
        <v>27</v>
      </c>
      <c r="ED10" s="226"/>
      <c r="EE10" s="173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4" t="str">
        <f t="shared" si="12"/>
        <v xml:space="preserve"> </v>
      </c>
      <c r="EK10" s="214" t="str">
        <f>IF(EG10=0," ",VLOOKUP(EG10,PROTOKOL!$A:$E,5,FALSE))</f>
        <v xml:space="preserve"> </v>
      </c>
      <c r="EL10" s="175" t="s">
        <v>133</v>
      </c>
      <c r="EM10" s="176" t="str">
        <f t="shared" si="66"/>
        <v xml:space="preserve"> </v>
      </c>
      <c r="EN10" s="216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4" t="str">
        <f t="shared" si="13"/>
        <v xml:space="preserve"> </v>
      </c>
      <c r="ET10" s="175" t="str">
        <f>IF(EP10=0," ",VLOOKUP(EP10,PROTOKOL!$A:$E,5,FALSE))</f>
        <v xml:space="preserve"> </v>
      </c>
      <c r="EU10" s="211" t="str">
        <f t="shared" si="67"/>
        <v xml:space="preserve"> </v>
      </c>
      <c r="EV10" s="175">
        <f t="shared" si="68"/>
        <v>0</v>
      </c>
      <c r="EW10" s="176" t="str">
        <f t="shared" si="69"/>
        <v xml:space="preserve"> </v>
      </c>
      <c r="EY10" s="172">
        <v>27</v>
      </c>
      <c r="EZ10" s="226"/>
      <c r="FA10" s="173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4" t="str">
        <f t="shared" si="14"/>
        <v xml:space="preserve"> </v>
      </c>
      <c r="FG10" s="214" t="str">
        <f>IF(FC10=0," ",VLOOKUP(FC10,PROTOKOL!$A:$E,5,FALSE))</f>
        <v xml:space="preserve"> </v>
      </c>
      <c r="FH10" s="175" t="s">
        <v>133</v>
      </c>
      <c r="FI10" s="176" t="str">
        <f t="shared" si="70"/>
        <v xml:space="preserve"> </v>
      </c>
      <c r="FJ10" s="216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4" t="str">
        <f t="shared" si="15"/>
        <v xml:space="preserve"> </v>
      </c>
      <c r="FP10" s="175" t="str">
        <f>IF(FL10=0," ",VLOOKUP(FL10,PROTOKOL!$A:$E,5,FALSE))</f>
        <v xml:space="preserve"> </v>
      </c>
      <c r="FQ10" s="211" t="str">
        <f t="shared" si="71"/>
        <v xml:space="preserve"> </v>
      </c>
      <c r="FR10" s="175">
        <f t="shared" si="72"/>
        <v>0</v>
      </c>
      <c r="FS10" s="176" t="str">
        <f t="shared" si="73"/>
        <v xml:space="preserve"> </v>
      </c>
      <c r="FU10" s="172">
        <v>27</v>
      </c>
      <c r="FV10" s="226"/>
      <c r="FW10" s="173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4" t="str">
        <f t="shared" si="16"/>
        <v xml:space="preserve"> </v>
      </c>
      <c r="GC10" s="214" t="str">
        <f>IF(FY10=0," ",VLOOKUP(FY10,PROTOKOL!$A:$E,5,FALSE))</f>
        <v xml:space="preserve"> </v>
      </c>
      <c r="GD10" s="175" t="s">
        <v>133</v>
      </c>
      <c r="GE10" s="176" t="str">
        <f t="shared" si="74"/>
        <v xml:space="preserve"> </v>
      </c>
      <c r="GF10" s="216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4" t="str">
        <f t="shared" si="17"/>
        <v xml:space="preserve"> </v>
      </c>
      <c r="GL10" s="175" t="str">
        <f>IF(GH10=0," ",VLOOKUP(GH10,PROTOKOL!$A:$E,5,FALSE))</f>
        <v xml:space="preserve"> </v>
      </c>
      <c r="GM10" s="211" t="str">
        <f t="shared" si="75"/>
        <v xml:space="preserve"> </v>
      </c>
      <c r="GN10" s="175">
        <f t="shared" si="76"/>
        <v>0</v>
      </c>
      <c r="GO10" s="176" t="str">
        <f t="shared" si="77"/>
        <v xml:space="preserve"> </v>
      </c>
      <c r="GQ10" s="172">
        <v>27</v>
      </c>
      <c r="GR10" s="226"/>
      <c r="GS10" s="173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4" t="str">
        <f t="shared" si="18"/>
        <v xml:space="preserve"> </v>
      </c>
      <c r="GY10" s="214" t="str">
        <f>IF(GU10=0," ",VLOOKUP(GU10,PROTOKOL!$A:$E,5,FALSE))</f>
        <v xml:space="preserve"> </v>
      </c>
      <c r="GZ10" s="175" t="s">
        <v>133</v>
      </c>
      <c r="HA10" s="176" t="str">
        <f t="shared" si="78"/>
        <v xml:space="preserve"> </v>
      </c>
      <c r="HB10" s="216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4" t="str">
        <f t="shared" si="19"/>
        <v xml:space="preserve"> </v>
      </c>
      <c r="HH10" s="175" t="str">
        <f>IF(HD10=0," ",VLOOKUP(HD10,PROTOKOL!$A:$E,5,FALSE))</f>
        <v xml:space="preserve"> </v>
      </c>
      <c r="HI10" s="211" t="str">
        <f t="shared" si="79"/>
        <v xml:space="preserve"> </v>
      </c>
      <c r="HJ10" s="175">
        <f t="shared" si="80"/>
        <v>0</v>
      </c>
      <c r="HK10" s="176" t="str">
        <f t="shared" si="81"/>
        <v xml:space="preserve"> </v>
      </c>
      <c r="HM10" s="172">
        <v>27</v>
      </c>
      <c r="HN10" s="226"/>
      <c r="HO10" s="173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4" t="str">
        <f t="shared" si="20"/>
        <v xml:space="preserve"> </v>
      </c>
      <c r="HU10" s="214" t="str">
        <f>IF(HQ10=0," ",VLOOKUP(HQ10,PROTOKOL!$A:$E,5,FALSE))</f>
        <v xml:space="preserve"> </v>
      </c>
      <c r="HV10" s="175" t="s">
        <v>133</v>
      </c>
      <c r="HW10" s="176" t="str">
        <f t="shared" si="82"/>
        <v xml:space="preserve"> </v>
      </c>
      <c r="HX10" s="216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4" t="str">
        <f t="shared" si="21"/>
        <v xml:space="preserve"> </v>
      </c>
      <c r="ID10" s="175" t="str">
        <f>IF(HZ10=0," ",VLOOKUP(HZ10,PROTOKOL!$A:$E,5,FALSE))</f>
        <v xml:space="preserve"> </v>
      </c>
      <c r="IE10" s="211" t="str">
        <f t="shared" si="83"/>
        <v xml:space="preserve"> </v>
      </c>
      <c r="IF10" s="175">
        <f t="shared" si="84"/>
        <v>0</v>
      </c>
      <c r="IG10" s="176" t="str">
        <f t="shared" si="85"/>
        <v xml:space="preserve"> </v>
      </c>
      <c r="II10" s="172">
        <v>27</v>
      </c>
      <c r="IJ10" s="226"/>
      <c r="IK10" s="173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4" t="str">
        <f t="shared" si="22"/>
        <v xml:space="preserve"> </v>
      </c>
      <c r="IQ10" s="214" t="str">
        <f>IF(IM10=0," ",VLOOKUP(IM10,PROTOKOL!$A:$E,5,FALSE))</f>
        <v xml:space="preserve"> </v>
      </c>
      <c r="IR10" s="175" t="s">
        <v>133</v>
      </c>
      <c r="IS10" s="176" t="str">
        <f t="shared" si="86"/>
        <v xml:space="preserve"> </v>
      </c>
      <c r="IT10" s="216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4" t="str">
        <f t="shared" si="23"/>
        <v xml:space="preserve"> </v>
      </c>
      <c r="IZ10" s="175" t="str">
        <f>IF(IV10=0," ",VLOOKUP(IV10,PROTOKOL!$A:$E,5,FALSE))</f>
        <v xml:space="preserve"> </v>
      </c>
      <c r="JA10" s="211" t="str">
        <f t="shared" si="87"/>
        <v xml:space="preserve"> </v>
      </c>
      <c r="JB10" s="175">
        <f t="shared" si="88"/>
        <v>0</v>
      </c>
      <c r="JC10" s="176" t="str">
        <f t="shared" si="89"/>
        <v xml:space="preserve"> </v>
      </c>
      <c r="JE10" s="172">
        <v>27</v>
      </c>
      <c r="JF10" s="226"/>
      <c r="JG10" s="173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4" t="str">
        <f t="shared" si="24"/>
        <v xml:space="preserve"> </v>
      </c>
      <c r="JM10" s="214" t="str">
        <f>IF(JI10=0," ",VLOOKUP(JI10,PROTOKOL!$A:$E,5,FALSE))</f>
        <v xml:space="preserve"> </v>
      </c>
      <c r="JN10" s="175" t="s">
        <v>133</v>
      </c>
      <c r="JO10" s="176" t="str">
        <f t="shared" si="90"/>
        <v xml:space="preserve"> </v>
      </c>
      <c r="JP10" s="216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4" t="str">
        <f t="shared" si="25"/>
        <v xml:space="preserve"> </v>
      </c>
      <c r="JV10" s="175" t="str">
        <f>IF(JR10=0," ",VLOOKUP(JR10,PROTOKOL!$A:$E,5,FALSE))</f>
        <v xml:space="preserve"> </v>
      </c>
      <c r="JW10" s="211" t="str">
        <f t="shared" si="91"/>
        <v xml:space="preserve"> </v>
      </c>
      <c r="JX10" s="175">
        <f t="shared" si="92"/>
        <v>0</v>
      </c>
      <c r="JY10" s="176" t="str">
        <f t="shared" si="93"/>
        <v xml:space="preserve"> </v>
      </c>
      <c r="KA10" s="172">
        <v>27</v>
      </c>
      <c r="KB10" s="226"/>
      <c r="KC10" s="173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4" t="str">
        <f t="shared" si="26"/>
        <v xml:space="preserve"> </v>
      </c>
      <c r="KI10" s="214" t="str">
        <f>IF(KE10=0," ",VLOOKUP(KE10,PROTOKOL!$A:$E,5,FALSE))</f>
        <v xml:space="preserve"> </v>
      </c>
      <c r="KJ10" s="175" t="s">
        <v>133</v>
      </c>
      <c r="KK10" s="176" t="str">
        <f t="shared" si="94"/>
        <v xml:space="preserve"> </v>
      </c>
      <c r="KL10" s="216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4" t="str">
        <f t="shared" si="27"/>
        <v xml:space="preserve"> </v>
      </c>
      <c r="KR10" s="175" t="str">
        <f>IF(KN10=0," ",VLOOKUP(KN10,PROTOKOL!$A:$E,5,FALSE))</f>
        <v xml:space="preserve"> </v>
      </c>
      <c r="KS10" s="211" t="str">
        <f t="shared" si="95"/>
        <v xml:space="preserve"> </v>
      </c>
      <c r="KT10" s="175">
        <f t="shared" si="96"/>
        <v>0</v>
      </c>
      <c r="KU10" s="176" t="str">
        <f t="shared" si="97"/>
        <v xml:space="preserve"> </v>
      </c>
      <c r="KW10" s="172">
        <v>27</v>
      </c>
      <c r="KX10" s="226"/>
      <c r="KY10" s="173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4" t="str">
        <f t="shared" si="28"/>
        <v xml:space="preserve"> </v>
      </c>
      <c r="LE10" s="214" t="str">
        <f>IF(LA10=0," ",VLOOKUP(LA10,PROTOKOL!$A:$E,5,FALSE))</f>
        <v xml:space="preserve"> </v>
      </c>
      <c r="LF10" s="175" t="s">
        <v>133</v>
      </c>
      <c r="LG10" s="176" t="str">
        <f t="shared" si="98"/>
        <v xml:space="preserve"> </v>
      </c>
      <c r="LH10" s="216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4" t="str">
        <f t="shared" si="29"/>
        <v xml:space="preserve"> </v>
      </c>
      <c r="LN10" s="175" t="str">
        <f>IF(LJ10=0," ",VLOOKUP(LJ10,PROTOKOL!$A:$E,5,FALSE))</f>
        <v xml:space="preserve"> </v>
      </c>
      <c r="LO10" s="211" t="str">
        <f t="shared" si="99"/>
        <v xml:space="preserve"> </v>
      </c>
      <c r="LP10" s="175">
        <f t="shared" si="100"/>
        <v>0</v>
      </c>
      <c r="LQ10" s="176" t="str">
        <f t="shared" si="101"/>
        <v xml:space="preserve"> </v>
      </c>
      <c r="LS10" s="172">
        <v>27</v>
      </c>
      <c r="LT10" s="226"/>
      <c r="LU10" s="173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4" t="str">
        <f t="shared" si="30"/>
        <v xml:space="preserve"> </v>
      </c>
      <c r="MA10" s="214" t="str">
        <f>IF(LW10=0," ",VLOOKUP(LW10,PROTOKOL!$A:$E,5,FALSE))</f>
        <v xml:space="preserve"> </v>
      </c>
      <c r="MB10" s="175" t="s">
        <v>133</v>
      </c>
      <c r="MC10" s="176" t="str">
        <f t="shared" si="102"/>
        <v xml:space="preserve"> </v>
      </c>
      <c r="MD10" s="216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4" t="str">
        <f t="shared" si="31"/>
        <v xml:space="preserve"> </v>
      </c>
      <c r="MJ10" s="175" t="str">
        <f>IF(MF10=0," ",VLOOKUP(MF10,PROTOKOL!$A:$E,5,FALSE))</f>
        <v xml:space="preserve"> </v>
      </c>
      <c r="MK10" s="211" t="str">
        <f t="shared" si="103"/>
        <v xml:space="preserve"> </v>
      </c>
      <c r="ML10" s="175">
        <f t="shared" si="104"/>
        <v>0</v>
      </c>
      <c r="MM10" s="176" t="str">
        <f t="shared" si="105"/>
        <v xml:space="preserve"> </v>
      </c>
      <c r="MO10" s="172">
        <v>27</v>
      </c>
      <c r="MP10" s="226"/>
      <c r="MQ10" s="173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4" t="str">
        <f t="shared" si="32"/>
        <v xml:space="preserve"> </v>
      </c>
      <c r="MW10" s="214" t="str">
        <f>IF(MS10=0," ",VLOOKUP(MS10,PROTOKOL!$A:$E,5,FALSE))</f>
        <v xml:space="preserve"> </v>
      </c>
      <c r="MX10" s="175" t="s">
        <v>133</v>
      </c>
      <c r="MY10" s="176" t="str">
        <f t="shared" si="106"/>
        <v xml:space="preserve"> </v>
      </c>
      <c r="MZ10" s="216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4" t="str">
        <f t="shared" si="33"/>
        <v xml:space="preserve"> </v>
      </c>
      <c r="NF10" s="175" t="str">
        <f>IF(NB10=0," ",VLOOKUP(NB10,PROTOKOL!$A:$E,5,FALSE))</f>
        <v xml:space="preserve"> </v>
      </c>
      <c r="NG10" s="211" t="str">
        <f t="shared" si="107"/>
        <v xml:space="preserve"> </v>
      </c>
      <c r="NH10" s="175">
        <f t="shared" si="108"/>
        <v>0</v>
      </c>
      <c r="NI10" s="176" t="str">
        <f t="shared" si="109"/>
        <v xml:space="preserve"> </v>
      </c>
      <c r="NK10" s="172">
        <v>27</v>
      </c>
      <c r="NL10" s="226"/>
      <c r="NM10" s="173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4" t="str">
        <f t="shared" si="34"/>
        <v xml:space="preserve"> </v>
      </c>
      <c r="NS10" s="214" t="str">
        <f>IF(NO10=0," ",VLOOKUP(NO10,PROTOKOL!$A:$E,5,FALSE))</f>
        <v xml:space="preserve"> </v>
      </c>
      <c r="NT10" s="175" t="s">
        <v>133</v>
      </c>
      <c r="NU10" s="176" t="str">
        <f t="shared" si="110"/>
        <v xml:space="preserve"> </v>
      </c>
      <c r="NV10" s="216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4" t="str">
        <f t="shared" si="35"/>
        <v xml:space="preserve"> </v>
      </c>
      <c r="OB10" s="175" t="str">
        <f>IF(NX10=0," ",VLOOKUP(NX10,PROTOKOL!$A:$E,5,FALSE))</f>
        <v xml:space="preserve"> </v>
      </c>
      <c r="OC10" s="211" t="str">
        <f t="shared" si="111"/>
        <v xml:space="preserve"> </v>
      </c>
      <c r="OD10" s="175">
        <f t="shared" si="112"/>
        <v>0</v>
      </c>
      <c r="OE10" s="176" t="str">
        <f t="shared" si="113"/>
        <v xml:space="preserve"> </v>
      </c>
      <c r="OG10" s="172">
        <v>27</v>
      </c>
      <c r="OH10" s="226"/>
      <c r="OI10" s="173" t="str">
        <f>IF(OK10=0," ",VLOOKUP(OK10,PROTOKOL!$A:$F,6,FALSE))</f>
        <v>KOKU TESTİ</v>
      </c>
      <c r="OJ10" s="43">
        <v>1</v>
      </c>
      <c r="OK10" s="43">
        <v>17</v>
      </c>
      <c r="OL10" s="43">
        <v>0.5</v>
      </c>
      <c r="OM10" s="42">
        <f>IF(OK10=0," ",(VLOOKUP(OK10,PROTOKOL!$A$1:$E$29,2,FALSE))*OL10)</f>
        <v>0</v>
      </c>
      <c r="ON10" s="174">
        <f t="shared" si="36"/>
        <v>1</v>
      </c>
      <c r="OO10" s="214" t="e">
        <f>IF(OK10=0," ",VLOOKUP(OK10,PROTOKOL!$A:$E,5,FALSE))</f>
        <v>#DIV/0!</v>
      </c>
      <c r="OP10" s="175" t="s">
        <v>133</v>
      </c>
      <c r="OQ10" s="176" t="e">
        <f>IF(OK10=0," ",(OO10*ON10))/7.5*0.5</f>
        <v>#DIV/0!</v>
      </c>
      <c r="OR10" s="216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4" t="str">
        <f t="shared" si="37"/>
        <v xml:space="preserve"> </v>
      </c>
      <c r="OX10" s="175" t="str">
        <f>IF(OT10=0," ",VLOOKUP(OT10,PROTOKOL!$A:$E,5,FALSE))</f>
        <v xml:space="preserve"> </v>
      </c>
      <c r="OY10" s="211" t="str">
        <f t="shared" si="115"/>
        <v xml:space="preserve"> </v>
      </c>
      <c r="OZ10" s="175">
        <f t="shared" si="116"/>
        <v>0</v>
      </c>
      <c r="PA10" s="176" t="str">
        <f t="shared" si="117"/>
        <v xml:space="preserve"> </v>
      </c>
      <c r="PC10" s="172">
        <v>27</v>
      </c>
      <c r="PD10" s="226"/>
      <c r="PE10" s="173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4" t="str">
        <f t="shared" si="38"/>
        <v xml:space="preserve"> </v>
      </c>
      <c r="PK10" s="214" t="str">
        <f>IF(PG10=0," ",VLOOKUP(PG10,PROTOKOL!$A:$E,5,FALSE))</f>
        <v xml:space="preserve"> </v>
      </c>
      <c r="PL10" s="175" t="s">
        <v>133</v>
      </c>
      <c r="PM10" s="176" t="str">
        <f t="shared" si="118"/>
        <v xml:space="preserve"> </v>
      </c>
      <c r="PN10" s="216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4" t="str">
        <f t="shared" si="39"/>
        <v xml:space="preserve"> </v>
      </c>
      <c r="PT10" s="175" t="str">
        <f>IF(PP10=0," ",VLOOKUP(PP10,PROTOKOL!$A:$E,5,FALSE))</f>
        <v xml:space="preserve"> </v>
      </c>
      <c r="PU10" s="211" t="str">
        <f t="shared" si="119"/>
        <v xml:space="preserve"> </v>
      </c>
      <c r="PV10" s="175">
        <f t="shared" si="120"/>
        <v>0</v>
      </c>
      <c r="PW10" s="176" t="str">
        <f t="shared" si="121"/>
        <v xml:space="preserve"> </v>
      </c>
      <c r="PY10" s="172">
        <v>27</v>
      </c>
      <c r="PZ10" s="226"/>
      <c r="QA10" s="173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4" t="str">
        <f t="shared" si="40"/>
        <v xml:space="preserve"> </v>
      </c>
      <c r="QG10" s="214" t="str">
        <f>IF(QC10=0," ",VLOOKUP(QC10,PROTOKOL!$A:$E,5,FALSE))</f>
        <v xml:space="preserve"> </v>
      </c>
      <c r="QH10" s="175" t="s">
        <v>133</v>
      </c>
      <c r="QI10" s="176" t="str">
        <f t="shared" si="122"/>
        <v xml:space="preserve"> </v>
      </c>
      <c r="QJ10" s="216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4" t="str">
        <f t="shared" si="41"/>
        <v xml:space="preserve"> </v>
      </c>
      <c r="QP10" s="175" t="str">
        <f>IF(QL10=0," ",VLOOKUP(QL10,PROTOKOL!$A:$E,5,FALSE))</f>
        <v xml:space="preserve"> </v>
      </c>
      <c r="QQ10" s="211" t="str">
        <f t="shared" si="123"/>
        <v xml:space="preserve"> </v>
      </c>
      <c r="QR10" s="175">
        <f t="shared" si="124"/>
        <v>0</v>
      </c>
      <c r="QS10" s="176" t="str">
        <f t="shared" si="125"/>
        <v xml:space="preserve"> </v>
      </c>
    </row>
    <row r="11" spans="1:461" ht="13.8">
      <c r="A11" s="172">
        <v>28</v>
      </c>
      <c r="B11" s="224">
        <v>28</v>
      </c>
      <c r="C11" s="173" t="str">
        <f>IF(E11=0," ",VLOOKUP(E11,PROTOKOL!$A:$F,6,FALSE))</f>
        <v>VAKUM TEST</v>
      </c>
      <c r="D11" s="43">
        <v>235</v>
      </c>
      <c r="E11" s="43">
        <v>4</v>
      </c>
      <c r="F11" s="43">
        <v>7.5</v>
      </c>
      <c r="G11" s="42">
        <f>IF(E11=0," ",(VLOOKUP(E11,PROTOKOL!$A$1:$E$29,2,FALSE))*F11)</f>
        <v>150</v>
      </c>
      <c r="H11" s="174">
        <f t="shared" si="0"/>
        <v>85</v>
      </c>
      <c r="I11" s="211">
        <f>IF(E11=0," ",VLOOKUP(E11,PROTOKOL!$A:$E,5,FALSE))</f>
        <v>0.44947554687499996</v>
      </c>
      <c r="J11" s="175" t="s">
        <v>133</v>
      </c>
      <c r="K11" s="176">
        <f t="shared" si="42"/>
        <v>38.205421484374995</v>
      </c>
      <c r="L11" s="216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4" t="str">
        <f t="shared" si="1"/>
        <v xml:space="preserve"> </v>
      </c>
      <c r="R11" s="175" t="str">
        <f>IF(N11=0," ",VLOOKUP(N11,PROTOKOL!$A:$E,5,FALSE))</f>
        <v xml:space="preserve"> </v>
      </c>
      <c r="S11" s="211" t="str">
        <f t="shared" si="43"/>
        <v xml:space="preserve"> </v>
      </c>
      <c r="T11" s="175">
        <f t="shared" si="44"/>
        <v>0</v>
      </c>
      <c r="U11" s="176" t="str">
        <f t="shared" si="45"/>
        <v xml:space="preserve"> </v>
      </c>
      <c r="W11" s="172">
        <v>28</v>
      </c>
      <c r="X11" s="224">
        <v>28</v>
      </c>
      <c r="Y11" s="173" t="str">
        <f>IF(AA11=0," ",VLOOKUP(AA11,PROTOKOL!$A:$F,6,FALSE))</f>
        <v>SIZDIRMAZLIK TAMİR</v>
      </c>
      <c r="Z11" s="43">
        <v>120</v>
      </c>
      <c r="AA11" s="43">
        <v>12</v>
      </c>
      <c r="AB11" s="43">
        <v>7.5</v>
      </c>
      <c r="AC11" s="42">
        <f>IF(AA11=0," ",(VLOOKUP(AA11,PROTOKOL!$A$1:$E$29,2,FALSE))*AB11)</f>
        <v>78</v>
      </c>
      <c r="AD11" s="174">
        <f t="shared" si="2"/>
        <v>42</v>
      </c>
      <c r="AE11" s="211">
        <f>IF(AA11=0," ",VLOOKUP(AA11,PROTOKOL!$A:$E,5,FALSE))</f>
        <v>0.8561438988095238</v>
      </c>
      <c r="AF11" s="175" t="s">
        <v>133</v>
      </c>
      <c r="AG11" s="176">
        <f t="shared" si="46"/>
        <v>35.958043750000002</v>
      </c>
      <c r="AH11" s="216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4" t="str">
        <f t="shared" si="3"/>
        <v xml:space="preserve"> </v>
      </c>
      <c r="AN11" s="175" t="str">
        <f>IF(AJ11=0," ",VLOOKUP(AJ11,PROTOKOL!$A:$E,5,FALSE))</f>
        <v xml:space="preserve"> </v>
      </c>
      <c r="AO11" s="211" t="str">
        <f t="shared" si="47"/>
        <v xml:space="preserve"> </v>
      </c>
      <c r="AP11" s="175">
        <f t="shared" si="48"/>
        <v>0</v>
      </c>
      <c r="AQ11" s="176" t="str">
        <f t="shared" si="49"/>
        <v xml:space="preserve"> </v>
      </c>
      <c r="AS11" s="172">
        <v>28</v>
      </c>
      <c r="AT11" s="224">
        <v>28</v>
      </c>
      <c r="AU11" s="173" t="str">
        <f>IF(AW11=0," ",VLOOKUP(AW11,PROTOKOL!$A:$F,6,FALSE))</f>
        <v>VAKUM TEST</v>
      </c>
      <c r="AV11" s="43">
        <v>233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4">
        <f t="shared" si="4"/>
        <v>83</v>
      </c>
      <c r="BA11" s="211">
        <f>IF(AW11=0," ",VLOOKUP(AW11,PROTOKOL!$A:$E,5,FALSE))</f>
        <v>0.44947554687499996</v>
      </c>
      <c r="BB11" s="175" t="s">
        <v>133</v>
      </c>
      <c r="BC11" s="176">
        <f t="shared" si="50"/>
        <v>37.306470390624995</v>
      </c>
      <c r="BD11" s="216" t="str">
        <f>IF(BF11=0," ",VLOOKUP(BF11,PROTOKOL!$A:$F,6,FALSE))</f>
        <v>VAKUM TEST</v>
      </c>
      <c r="BE11" s="43">
        <v>75</v>
      </c>
      <c r="BF11" s="43">
        <v>4</v>
      </c>
      <c r="BG11" s="43">
        <v>2.5</v>
      </c>
      <c r="BH11" s="91">
        <f>IF(BF11=0," ",(VLOOKUP(BF11,PROTOKOL!$A$1:$E$29,2,FALSE))*BG11)</f>
        <v>50</v>
      </c>
      <c r="BI11" s="174">
        <f t="shared" si="5"/>
        <v>25</v>
      </c>
      <c r="BJ11" s="175">
        <f>IF(BF11=0," ",VLOOKUP(BF11,PROTOKOL!$A:$E,5,FALSE))</f>
        <v>0.44947554687499996</v>
      </c>
      <c r="BK11" s="211">
        <f t="shared" si="51"/>
        <v>11.236888671874999</v>
      </c>
      <c r="BL11" s="175">
        <f t="shared" si="52"/>
        <v>5</v>
      </c>
      <c r="BM11" s="176">
        <f t="shared" si="53"/>
        <v>22.473777343749997</v>
      </c>
      <c r="BO11" s="172">
        <v>28</v>
      </c>
      <c r="BP11" s="224">
        <v>28</v>
      </c>
      <c r="BQ11" s="173" t="str">
        <f>IF(BS11=0," ",VLOOKUP(BS11,PROTOKOL!$A:$F,6,FALSE))</f>
        <v>WNZL. LAV. VE DUV. ASMA KLZ</v>
      </c>
      <c r="BR11" s="43">
        <v>230</v>
      </c>
      <c r="BS11" s="43">
        <v>1</v>
      </c>
      <c r="BT11" s="43">
        <v>7.5</v>
      </c>
      <c r="BU11" s="42">
        <f>IF(BS11=0," ",(VLOOKUP(BS11,PROTOKOL!$A$1:$E$29,2,FALSE))*BT11)</f>
        <v>144</v>
      </c>
      <c r="BV11" s="174">
        <f t="shared" si="6"/>
        <v>86</v>
      </c>
      <c r="BW11" s="211">
        <f>IF(BS11=0," ",VLOOKUP(BS11,PROTOKOL!$A:$E,5,FALSE))</f>
        <v>0.4731321546052632</v>
      </c>
      <c r="BX11" s="175" t="s">
        <v>133</v>
      </c>
      <c r="BY11" s="176">
        <f t="shared" si="54"/>
        <v>40.689365296052635</v>
      </c>
      <c r="BZ11" s="216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4" t="str">
        <f t="shared" si="7"/>
        <v xml:space="preserve"> </v>
      </c>
      <c r="CF11" s="175" t="str">
        <f>IF(CB11=0," ",VLOOKUP(CB11,PROTOKOL!$A:$E,5,FALSE))</f>
        <v xml:space="preserve"> </v>
      </c>
      <c r="CG11" s="211" t="str">
        <f t="shared" si="55"/>
        <v xml:space="preserve"> </v>
      </c>
      <c r="CH11" s="175">
        <f t="shared" si="56"/>
        <v>0</v>
      </c>
      <c r="CI11" s="176" t="str">
        <f t="shared" si="57"/>
        <v xml:space="preserve"> </v>
      </c>
      <c r="CK11" s="172">
        <v>28</v>
      </c>
      <c r="CL11" s="224">
        <v>28</v>
      </c>
      <c r="CM11" s="173" t="str">
        <f>IF(CO11=0," ",VLOOKUP(CO11,PROTOKOL!$A:$F,6,FALSE))</f>
        <v>VAKUM TEST</v>
      </c>
      <c r="CN11" s="43">
        <v>45</v>
      </c>
      <c r="CO11" s="43">
        <v>4</v>
      </c>
      <c r="CP11" s="43">
        <v>1.5</v>
      </c>
      <c r="CQ11" s="42">
        <f>IF(CO11=0," ",(VLOOKUP(CO11,PROTOKOL!$A$1:$E$29,2,FALSE))*CP11)</f>
        <v>30</v>
      </c>
      <c r="CR11" s="174">
        <f t="shared" si="8"/>
        <v>15</v>
      </c>
      <c r="CS11" s="211">
        <f>IF(CO11=0," ",VLOOKUP(CO11,PROTOKOL!$A:$E,5,FALSE))</f>
        <v>0.44947554687499996</v>
      </c>
      <c r="CT11" s="175" t="s">
        <v>133</v>
      </c>
      <c r="CU11" s="176">
        <f t="shared" si="58"/>
        <v>6.7421332031249994</v>
      </c>
      <c r="CV11" s="216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4" t="str">
        <f t="shared" si="9"/>
        <v xml:space="preserve"> </v>
      </c>
      <c r="DB11" s="175" t="str">
        <f>IF(CX11=0," ",VLOOKUP(CX11,PROTOKOL!$A:$E,5,FALSE))</f>
        <v xml:space="preserve"> </v>
      </c>
      <c r="DC11" s="211" t="str">
        <f t="shared" si="59"/>
        <v xml:space="preserve"> </v>
      </c>
      <c r="DD11" s="175">
        <f t="shared" si="60"/>
        <v>0</v>
      </c>
      <c r="DE11" s="176" t="str">
        <f t="shared" si="61"/>
        <v xml:space="preserve"> </v>
      </c>
      <c r="DG11" s="172">
        <v>28</v>
      </c>
      <c r="DH11" s="224">
        <v>28</v>
      </c>
      <c r="DI11" s="173" t="str">
        <f>IF(DK11=0," ",VLOOKUP(DK11,PROTOKOL!$A:$F,6,FALSE))</f>
        <v>SIZDIRMAZLIK TAMİR</v>
      </c>
      <c r="DJ11" s="43">
        <v>120</v>
      </c>
      <c r="DK11" s="43">
        <v>12</v>
      </c>
      <c r="DL11" s="43">
        <v>7.5</v>
      </c>
      <c r="DM11" s="42">
        <f>IF(DK11=0," ",(VLOOKUP(DK11,PROTOKOL!$A$1:$E$29,2,FALSE))*DL11)</f>
        <v>78</v>
      </c>
      <c r="DN11" s="174">
        <f t="shared" si="10"/>
        <v>42</v>
      </c>
      <c r="DO11" s="211">
        <f>IF(DK11=0," ",VLOOKUP(DK11,PROTOKOL!$A:$E,5,FALSE))</f>
        <v>0.8561438988095238</v>
      </c>
      <c r="DP11" s="175" t="s">
        <v>133</v>
      </c>
      <c r="DQ11" s="176">
        <f t="shared" si="62"/>
        <v>35.958043750000002</v>
      </c>
      <c r="DR11" s="216" t="str">
        <f>IF(DT11=0," ",VLOOKUP(DT11,PROTOKOL!$A:$F,6,FALSE))</f>
        <v>SIZDIRMAZLIK TAMİR</v>
      </c>
      <c r="DS11" s="43">
        <v>40</v>
      </c>
      <c r="DT11" s="43">
        <v>12</v>
      </c>
      <c r="DU11" s="43">
        <v>2.5</v>
      </c>
      <c r="DV11" s="91">
        <f>IF(DT11=0," ",(VLOOKUP(DT11,PROTOKOL!$A$1:$E$29,2,FALSE))*DU11)</f>
        <v>26</v>
      </c>
      <c r="DW11" s="174">
        <f t="shared" si="11"/>
        <v>14</v>
      </c>
      <c r="DX11" s="175">
        <f>IF(DT11=0," ",VLOOKUP(DT11,PROTOKOL!$A:$E,5,FALSE))</f>
        <v>0.8561438988095238</v>
      </c>
      <c r="DY11" s="211">
        <f t="shared" si="63"/>
        <v>11.986014583333333</v>
      </c>
      <c r="DZ11" s="175">
        <f t="shared" si="64"/>
        <v>5</v>
      </c>
      <c r="EA11" s="176">
        <f t="shared" si="65"/>
        <v>23.972029166666665</v>
      </c>
      <c r="EC11" s="172">
        <v>28</v>
      </c>
      <c r="ED11" s="224">
        <v>28</v>
      </c>
      <c r="EE11" s="173" t="str">
        <f>IF(EG11=0," ",VLOOKUP(EG11,PROTOKOL!$A:$F,6,FALSE))</f>
        <v>SIZDIRMAZLIK TAMİR</v>
      </c>
      <c r="EF11" s="43">
        <v>84</v>
      </c>
      <c r="EG11" s="43">
        <v>12</v>
      </c>
      <c r="EH11" s="43">
        <v>5</v>
      </c>
      <c r="EI11" s="42">
        <f>IF(EG11=0," ",(VLOOKUP(EG11,PROTOKOL!$A$1:$E$29,2,FALSE))*EH11)</f>
        <v>52</v>
      </c>
      <c r="EJ11" s="174">
        <f t="shared" si="12"/>
        <v>32</v>
      </c>
      <c r="EK11" s="211">
        <f>IF(EG11=0," ",VLOOKUP(EG11,PROTOKOL!$A:$E,5,FALSE))</f>
        <v>0.8561438988095238</v>
      </c>
      <c r="EL11" s="175" t="s">
        <v>133</v>
      </c>
      <c r="EM11" s="176">
        <f t="shared" si="66"/>
        <v>27.396604761904761</v>
      </c>
      <c r="EN11" s="216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4" t="str">
        <f t="shared" si="13"/>
        <v xml:space="preserve"> </v>
      </c>
      <c r="ET11" s="175" t="str">
        <f>IF(EP11=0," ",VLOOKUP(EP11,PROTOKOL!$A:$E,5,FALSE))</f>
        <v xml:space="preserve"> </v>
      </c>
      <c r="EU11" s="211" t="str">
        <f t="shared" si="67"/>
        <v xml:space="preserve"> </v>
      </c>
      <c r="EV11" s="175">
        <f t="shared" si="68"/>
        <v>0</v>
      </c>
      <c r="EW11" s="176" t="str">
        <f t="shared" si="69"/>
        <v xml:space="preserve"> </v>
      </c>
      <c r="EY11" s="172">
        <v>28</v>
      </c>
      <c r="EZ11" s="224">
        <v>28</v>
      </c>
      <c r="FA11" s="173" t="s">
        <v>36</v>
      </c>
      <c r="FB11" s="43"/>
      <c r="FC11" s="43"/>
      <c r="FD11" s="43"/>
      <c r="FE11" s="42" t="str">
        <f>IF(FC11=0," ",(VLOOKUP(FC11,PROTOKOL!$A$1:$E$29,2,FALSE))*FD11)</f>
        <v xml:space="preserve"> </v>
      </c>
      <c r="FF11" s="174" t="str">
        <f t="shared" si="14"/>
        <v xml:space="preserve"> </v>
      </c>
      <c r="FG11" s="211" t="str">
        <f>IF(FC11=0," ",VLOOKUP(FC11,PROTOKOL!$A:$E,5,FALSE))</f>
        <v xml:space="preserve"> </v>
      </c>
      <c r="FH11" s="175" t="s">
        <v>133</v>
      </c>
      <c r="FI11" s="176" t="str">
        <f t="shared" si="70"/>
        <v xml:space="preserve"> </v>
      </c>
      <c r="FJ11" s="216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4" t="str">
        <f t="shared" si="15"/>
        <v xml:space="preserve"> </v>
      </c>
      <c r="FP11" s="175" t="str">
        <f>IF(FL11=0," ",VLOOKUP(FL11,PROTOKOL!$A:$E,5,FALSE))</f>
        <v xml:space="preserve"> </v>
      </c>
      <c r="FQ11" s="211" t="str">
        <f t="shared" si="71"/>
        <v xml:space="preserve"> </v>
      </c>
      <c r="FR11" s="175">
        <f t="shared" si="72"/>
        <v>0</v>
      </c>
      <c r="FS11" s="176" t="str">
        <f t="shared" si="73"/>
        <v xml:space="preserve"> </v>
      </c>
      <c r="FU11" s="172">
        <v>28</v>
      </c>
      <c r="FV11" s="224">
        <v>28</v>
      </c>
      <c r="FW11" s="173" t="str">
        <f>IF(FY11=0," ",VLOOKUP(FY11,PROTOKOL!$A:$F,6,FALSE))</f>
        <v>SIZDIRMAZLIK TAMİR</v>
      </c>
      <c r="FX11" s="43">
        <v>120</v>
      </c>
      <c r="FY11" s="43">
        <v>12</v>
      </c>
      <c r="FZ11" s="43">
        <v>7.5</v>
      </c>
      <c r="GA11" s="42">
        <f>IF(FY11=0," ",(VLOOKUP(FY11,PROTOKOL!$A$1:$E$29,2,FALSE))*FZ11)</f>
        <v>78</v>
      </c>
      <c r="GB11" s="174">
        <f t="shared" si="16"/>
        <v>42</v>
      </c>
      <c r="GC11" s="211">
        <f>IF(FY11=0," ",VLOOKUP(FY11,PROTOKOL!$A:$E,5,FALSE))</f>
        <v>0.8561438988095238</v>
      </c>
      <c r="GD11" s="175" t="s">
        <v>133</v>
      </c>
      <c r="GE11" s="176">
        <f t="shared" si="74"/>
        <v>35.958043750000002</v>
      </c>
      <c r="GF11" s="216" t="str">
        <f>IF(GH11=0," ",VLOOKUP(GH11,PROTOKOL!$A:$F,6,FALSE))</f>
        <v>SIZDIRMAZLIK TAMİR</v>
      </c>
      <c r="GG11" s="43">
        <v>51</v>
      </c>
      <c r="GH11" s="43">
        <v>12</v>
      </c>
      <c r="GI11" s="43">
        <v>3</v>
      </c>
      <c r="GJ11" s="91">
        <f>IF(GH11=0," ",(VLOOKUP(GH11,PROTOKOL!$A$1:$E$29,2,FALSE))*GI11)</f>
        <v>31.200000000000003</v>
      </c>
      <c r="GK11" s="174">
        <f t="shared" si="17"/>
        <v>19.799999999999997</v>
      </c>
      <c r="GL11" s="175">
        <f>IF(GH11=0," ",VLOOKUP(GH11,PROTOKOL!$A:$E,5,FALSE))</f>
        <v>0.8561438988095238</v>
      </c>
      <c r="GM11" s="211">
        <f t="shared" si="75"/>
        <v>16.951649196428569</v>
      </c>
      <c r="GN11" s="175">
        <f t="shared" si="76"/>
        <v>6</v>
      </c>
      <c r="GO11" s="176">
        <f t="shared" si="77"/>
        <v>33.903298392857138</v>
      </c>
      <c r="GQ11" s="172">
        <v>28</v>
      </c>
      <c r="GR11" s="224">
        <v>28</v>
      </c>
      <c r="GS11" s="173" t="s">
        <v>36</v>
      </c>
      <c r="GT11" s="43"/>
      <c r="GU11" s="43"/>
      <c r="GV11" s="43"/>
      <c r="GW11" s="42" t="str">
        <f>IF(GU11=0," ",(VLOOKUP(GU11,PROTOKOL!$A$1:$E$29,2,FALSE))*GV11)</f>
        <v xml:space="preserve"> </v>
      </c>
      <c r="GX11" s="174" t="str">
        <f t="shared" si="18"/>
        <v xml:space="preserve"> </v>
      </c>
      <c r="GY11" s="211" t="str">
        <f>IF(GU11=0," ",VLOOKUP(GU11,PROTOKOL!$A:$E,5,FALSE))</f>
        <v xml:space="preserve"> </v>
      </c>
      <c r="GZ11" s="175" t="s">
        <v>133</v>
      </c>
      <c r="HA11" s="176" t="str">
        <f t="shared" si="78"/>
        <v xml:space="preserve"> </v>
      </c>
      <c r="HB11" s="216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4" t="str">
        <f t="shared" si="19"/>
        <v xml:space="preserve"> </v>
      </c>
      <c r="HH11" s="175" t="str">
        <f>IF(HD11=0," ",VLOOKUP(HD11,PROTOKOL!$A:$E,5,FALSE))</f>
        <v xml:space="preserve"> </v>
      </c>
      <c r="HI11" s="211" t="str">
        <f t="shared" si="79"/>
        <v xml:space="preserve"> </v>
      </c>
      <c r="HJ11" s="175">
        <f t="shared" si="80"/>
        <v>0</v>
      </c>
      <c r="HK11" s="176" t="str">
        <f t="shared" si="81"/>
        <v xml:space="preserve"> </v>
      </c>
      <c r="HM11" s="172">
        <v>28</v>
      </c>
      <c r="HN11" s="224">
        <v>28</v>
      </c>
      <c r="HO11" s="173" t="str">
        <f>IF(HQ11=0," ",VLOOKUP(HQ11,PROTOKOL!$A:$F,6,FALSE))</f>
        <v>VAKUM TEST</v>
      </c>
      <c r="HP11" s="43">
        <v>231</v>
      </c>
      <c r="HQ11" s="43">
        <v>4</v>
      </c>
      <c r="HR11" s="43">
        <v>7.5</v>
      </c>
      <c r="HS11" s="42">
        <f>IF(HQ11=0," ",(VLOOKUP(HQ11,PROTOKOL!$A$1:$E$29,2,FALSE))*HR11)</f>
        <v>150</v>
      </c>
      <c r="HT11" s="174">
        <f t="shared" si="20"/>
        <v>81</v>
      </c>
      <c r="HU11" s="211">
        <f>IF(HQ11=0," ",VLOOKUP(HQ11,PROTOKOL!$A:$E,5,FALSE))</f>
        <v>0.44947554687499996</v>
      </c>
      <c r="HV11" s="175" t="s">
        <v>133</v>
      </c>
      <c r="HW11" s="176">
        <f t="shared" si="82"/>
        <v>36.407519296874995</v>
      </c>
      <c r="HX11" s="216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4" t="str">
        <f t="shared" si="21"/>
        <v xml:space="preserve"> </v>
      </c>
      <c r="ID11" s="175" t="str">
        <f>IF(HZ11=0," ",VLOOKUP(HZ11,PROTOKOL!$A:$E,5,FALSE))</f>
        <v xml:space="preserve"> </v>
      </c>
      <c r="IE11" s="211" t="str">
        <f t="shared" si="83"/>
        <v xml:space="preserve"> </v>
      </c>
      <c r="IF11" s="175">
        <f t="shared" si="84"/>
        <v>0</v>
      </c>
      <c r="IG11" s="176" t="str">
        <f t="shared" si="85"/>
        <v xml:space="preserve"> </v>
      </c>
      <c r="II11" s="172">
        <v>28</v>
      </c>
      <c r="IJ11" s="224">
        <v>28</v>
      </c>
      <c r="IK11" s="173" t="s">
        <v>36</v>
      </c>
      <c r="IL11" s="43"/>
      <c r="IM11" s="43"/>
      <c r="IN11" s="43"/>
      <c r="IO11" s="42" t="str">
        <f>IF(IM11=0," ",(VLOOKUP(IM11,PROTOKOL!$A$1:$E$29,2,FALSE))*IN11)</f>
        <v xml:space="preserve"> </v>
      </c>
      <c r="IP11" s="174" t="str">
        <f t="shared" si="22"/>
        <v xml:space="preserve"> </v>
      </c>
      <c r="IQ11" s="211" t="str">
        <f>IF(IM11=0," ",VLOOKUP(IM11,PROTOKOL!$A:$E,5,FALSE))</f>
        <v xml:space="preserve"> </v>
      </c>
      <c r="IR11" s="175" t="s">
        <v>133</v>
      </c>
      <c r="IS11" s="176" t="str">
        <f t="shared" si="86"/>
        <v xml:space="preserve"> </v>
      </c>
      <c r="IT11" s="216" t="str">
        <f>IF(IV11=0," ",VLOOKUP(IV11,PROTOKOL!$A:$F,6,FALSE))</f>
        <v>VAKUM TEST</v>
      </c>
      <c r="IU11" s="43">
        <v>235</v>
      </c>
      <c r="IV11" s="43">
        <v>4</v>
      </c>
      <c r="IW11" s="43">
        <v>7.5</v>
      </c>
      <c r="IX11" s="91">
        <f>IF(IV11=0," ",(VLOOKUP(IV11,PROTOKOL!$A$1:$E$29,2,FALSE))*IW11)</f>
        <v>150</v>
      </c>
      <c r="IY11" s="174">
        <f t="shared" si="23"/>
        <v>85</v>
      </c>
      <c r="IZ11" s="175">
        <f>IF(IV11=0," ",VLOOKUP(IV11,PROTOKOL!$A:$E,5,FALSE))</f>
        <v>0.44947554687499996</v>
      </c>
      <c r="JA11" s="211">
        <f t="shared" si="87"/>
        <v>38.205421484374995</v>
      </c>
      <c r="JB11" s="175">
        <f t="shared" si="88"/>
        <v>15</v>
      </c>
      <c r="JC11" s="176">
        <f t="shared" si="89"/>
        <v>76.410842968749989</v>
      </c>
      <c r="JE11" s="172">
        <v>28</v>
      </c>
      <c r="JF11" s="224">
        <v>28</v>
      </c>
      <c r="JG11" s="173" t="str">
        <f>IF(JI11=0," ",VLOOKUP(JI11,PROTOKOL!$A:$F,6,FALSE))</f>
        <v>PANTOGRAF LAVABO TAŞLAMA</v>
      </c>
      <c r="JH11" s="43">
        <v>95</v>
      </c>
      <c r="JI11" s="43">
        <v>9</v>
      </c>
      <c r="JJ11" s="43">
        <v>7.5</v>
      </c>
      <c r="JK11" s="42">
        <f>IF(JI11=0," ",(VLOOKUP(JI11,PROTOKOL!$A$1:$E$29,2,FALSE))*JJ11)</f>
        <v>65</v>
      </c>
      <c r="JL11" s="174">
        <f t="shared" si="24"/>
        <v>30</v>
      </c>
      <c r="JM11" s="211">
        <f>IF(JI11=0," ",VLOOKUP(JI11,PROTOKOL!$A:$E,5,FALSE))</f>
        <v>1.0273726785714283</v>
      </c>
      <c r="JN11" s="175" t="s">
        <v>133</v>
      </c>
      <c r="JO11" s="176">
        <f t="shared" si="90"/>
        <v>30.82118035714285</v>
      </c>
      <c r="JP11" s="216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4" t="str">
        <f t="shared" si="25"/>
        <v xml:space="preserve"> </v>
      </c>
      <c r="JV11" s="175" t="str">
        <f>IF(JR11=0," ",VLOOKUP(JR11,PROTOKOL!$A:$E,5,FALSE))</f>
        <v xml:space="preserve"> </v>
      </c>
      <c r="JW11" s="211" t="str">
        <f t="shared" si="91"/>
        <v xml:space="preserve"> </v>
      </c>
      <c r="JX11" s="175">
        <f t="shared" si="92"/>
        <v>0</v>
      </c>
      <c r="JY11" s="176" t="str">
        <f t="shared" si="93"/>
        <v xml:space="preserve"> </v>
      </c>
      <c r="KA11" s="172">
        <v>28</v>
      </c>
      <c r="KB11" s="224">
        <v>28</v>
      </c>
      <c r="KC11" s="173" t="s">
        <v>36</v>
      </c>
      <c r="KD11" s="43"/>
      <c r="KE11" s="43"/>
      <c r="KF11" s="43"/>
      <c r="KG11" s="42" t="str">
        <f>IF(KE11=0," ",(VLOOKUP(KE11,PROTOKOL!$A$1:$E$29,2,FALSE))*KF11)</f>
        <v xml:space="preserve"> </v>
      </c>
      <c r="KH11" s="174" t="str">
        <f t="shared" si="26"/>
        <v xml:space="preserve"> </v>
      </c>
      <c r="KI11" s="211" t="str">
        <f>IF(KE11=0," ",VLOOKUP(KE11,PROTOKOL!$A:$E,5,FALSE))</f>
        <v xml:space="preserve"> </v>
      </c>
      <c r="KJ11" s="175" t="s">
        <v>133</v>
      </c>
      <c r="KK11" s="176" t="str">
        <f t="shared" si="94"/>
        <v xml:space="preserve"> </v>
      </c>
      <c r="KL11" s="216" t="str">
        <f>IF(KN11=0," ",VLOOKUP(KN11,PROTOKOL!$A:$F,6,FALSE))</f>
        <v>VAKUM TEST</v>
      </c>
      <c r="KM11" s="43">
        <v>85</v>
      </c>
      <c r="KN11" s="43">
        <v>4</v>
      </c>
      <c r="KO11" s="43">
        <v>3</v>
      </c>
      <c r="KP11" s="91">
        <f>IF(KN11=0," ",(VLOOKUP(KN11,PROTOKOL!$A$1:$E$29,2,FALSE))*KO11)</f>
        <v>60</v>
      </c>
      <c r="KQ11" s="174">
        <f t="shared" si="27"/>
        <v>25</v>
      </c>
      <c r="KR11" s="175">
        <f>IF(KN11=0," ",VLOOKUP(KN11,PROTOKOL!$A:$E,5,FALSE))</f>
        <v>0.44947554687499996</v>
      </c>
      <c r="KS11" s="211">
        <f t="shared" si="95"/>
        <v>11.236888671874999</v>
      </c>
      <c r="KT11" s="175">
        <f t="shared" si="96"/>
        <v>6</v>
      </c>
      <c r="KU11" s="176">
        <f t="shared" si="97"/>
        <v>22.473777343749997</v>
      </c>
      <c r="KW11" s="172">
        <v>28</v>
      </c>
      <c r="KX11" s="224">
        <v>28</v>
      </c>
      <c r="KY11" s="173" t="s">
        <v>134</v>
      </c>
      <c r="KZ11" s="43"/>
      <c r="LA11" s="43"/>
      <c r="LB11" s="43"/>
      <c r="LC11" s="42" t="str">
        <f>IF(LA11=0," ",(VLOOKUP(LA11,PROTOKOL!$A$1:$E$29,2,FALSE))*LB11)</f>
        <v xml:space="preserve"> </v>
      </c>
      <c r="LD11" s="174" t="str">
        <f t="shared" si="28"/>
        <v xml:space="preserve"> </v>
      </c>
      <c r="LE11" s="211" t="str">
        <f>IF(LA11=0," ",VLOOKUP(LA11,PROTOKOL!$A:$E,5,FALSE))</f>
        <v xml:space="preserve"> </v>
      </c>
      <c r="LF11" s="175" t="s">
        <v>133</v>
      </c>
      <c r="LG11" s="176" t="str">
        <f t="shared" si="98"/>
        <v xml:space="preserve"> </v>
      </c>
      <c r="LH11" s="216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4" t="str">
        <f t="shared" si="29"/>
        <v xml:space="preserve"> </v>
      </c>
      <c r="LN11" s="175" t="str">
        <f>IF(LJ11=0," ",VLOOKUP(LJ11,PROTOKOL!$A:$E,5,FALSE))</f>
        <v xml:space="preserve"> </v>
      </c>
      <c r="LO11" s="211" t="str">
        <f t="shared" si="99"/>
        <v xml:space="preserve"> </v>
      </c>
      <c r="LP11" s="175">
        <f t="shared" si="100"/>
        <v>0</v>
      </c>
      <c r="LQ11" s="176" t="str">
        <f t="shared" si="101"/>
        <v xml:space="preserve"> </v>
      </c>
      <c r="LS11" s="172">
        <v>28</v>
      </c>
      <c r="LT11" s="224">
        <v>28</v>
      </c>
      <c r="LU11" s="173" t="str">
        <f>IF(LW11=0," ",VLOOKUP(LW11,PROTOKOL!$A:$F,6,FALSE))</f>
        <v>PANTOGRAF LAVABO TAŞLAMA</v>
      </c>
      <c r="LV11" s="43">
        <v>102</v>
      </c>
      <c r="LW11" s="43">
        <v>9</v>
      </c>
      <c r="LX11" s="43">
        <v>7.5</v>
      </c>
      <c r="LY11" s="42">
        <f>IF(LW11=0," ",(VLOOKUP(LW11,PROTOKOL!$A$1:$E$29,2,FALSE))*LX11)</f>
        <v>65</v>
      </c>
      <c r="LZ11" s="174">
        <f t="shared" si="30"/>
        <v>37</v>
      </c>
      <c r="MA11" s="211">
        <f>IF(LW11=0," ",VLOOKUP(LW11,PROTOKOL!$A:$E,5,FALSE))</f>
        <v>1.0273726785714283</v>
      </c>
      <c r="MB11" s="175" t="s">
        <v>133</v>
      </c>
      <c r="MC11" s="176">
        <f t="shared" si="102"/>
        <v>38.012789107142851</v>
      </c>
      <c r="MD11" s="216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4" t="str">
        <f t="shared" si="31"/>
        <v xml:space="preserve"> </v>
      </c>
      <c r="MJ11" s="175" t="str">
        <f>IF(MF11=0," ",VLOOKUP(MF11,PROTOKOL!$A:$E,5,FALSE))</f>
        <v xml:space="preserve"> </v>
      </c>
      <c r="MK11" s="211" t="str">
        <f t="shared" si="103"/>
        <v xml:space="preserve"> </v>
      </c>
      <c r="ML11" s="175">
        <f t="shared" si="104"/>
        <v>0</v>
      </c>
      <c r="MM11" s="176" t="str">
        <f t="shared" si="105"/>
        <v xml:space="preserve"> </v>
      </c>
      <c r="MO11" s="172">
        <v>28</v>
      </c>
      <c r="MP11" s="224">
        <v>28</v>
      </c>
      <c r="MQ11" s="173" t="str">
        <f>IF(MS11=0," ",VLOOKUP(MS11,PROTOKOL!$A:$F,6,FALSE))</f>
        <v>PANTOGRAF LAVABO TAŞLAMA</v>
      </c>
      <c r="MR11" s="43">
        <v>105</v>
      </c>
      <c r="MS11" s="43">
        <v>9</v>
      </c>
      <c r="MT11" s="43">
        <v>7.5</v>
      </c>
      <c r="MU11" s="42">
        <f>IF(MS11=0," ",(VLOOKUP(MS11,PROTOKOL!$A$1:$E$29,2,FALSE))*MT11)</f>
        <v>65</v>
      </c>
      <c r="MV11" s="174">
        <f t="shared" si="32"/>
        <v>40</v>
      </c>
      <c r="MW11" s="211">
        <f>IF(MS11=0," ",VLOOKUP(MS11,PROTOKOL!$A:$E,5,FALSE))</f>
        <v>1.0273726785714283</v>
      </c>
      <c r="MX11" s="175" t="s">
        <v>133</v>
      </c>
      <c r="MY11" s="176">
        <f t="shared" si="106"/>
        <v>41.094907142857132</v>
      </c>
      <c r="MZ11" s="216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4" t="str">
        <f t="shared" si="33"/>
        <v xml:space="preserve"> </v>
      </c>
      <c r="NF11" s="175" t="str">
        <f>IF(NB11=0," ",VLOOKUP(NB11,PROTOKOL!$A:$E,5,FALSE))</f>
        <v xml:space="preserve"> </v>
      </c>
      <c r="NG11" s="211" t="str">
        <f t="shared" si="107"/>
        <v xml:space="preserve"> </v>
      </c>
      <c r="NH11" s="175">
        <f t="shared" si="108"/>
        <v>0</v>
      </c>
      <c r="NI11" s="176" t="str">
        <f t="shared" si="109"/>
        <v xml:space="preserve"> </v>
      </c>
      <c r="NK11" s="172">
        <v>28</v>
      </c>
      <c r="NL11" s="224">
        <v>28</v>
      </c>
      <c r="NM11" s="173" t="str">
        <f>IF(NO11=0," ",VLOOKUP(NO11,PROTOKOL!$A:$F,6,FALSE))</f>
        <v>WNZL. LAV. VE DUV. ASMA KLZ</v>
      </c>
      <c r="NN11" s="43">
        <v>227</v>
      </c>
      <c r="NO11" s="43">
        <v>1</v>
      </c>
      <c r="NP11" s="43">
        <v>7.5</v>
      </c>
      <c r="NQ11" s="42">
        <f>IF(NO11=0," ",(VLOOKUP(NO11,PROTOKOL!$A$1:$E$29,2,FALSE))*NP11)</f>
        <v>144</v>
      </c>
      <c r="NR11" s="174">
        <f t="shared" si="34"/>
        <v>83</v>
      </c>
      <c r="NS11" s="211">
        <f>IF(NO11=0," ",VLOOKUP(NO11,PROTOKOL!$A:$E,5,FALSE))</f>
        <v>0.4731321546052632</v>
      </c>
      <c r="NT11" s="175" t="s">
        <v>133</v>
      </c>
      <c r="NU11" s="176">
        <f t="shared" si="110"/>
        <v>39.269968832236849</v>
      </c>
      <c r="NV11" s="216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4" t="str">
        <f t="shared" si="35"/>
        <v xml:space="preserve"> </v>
      </c>
      <c r="OB11" s="175" t="str">
        <f>IF(NX11=0," ",VLOOKUP(NX11,PROTOKOL!$A:$E,5,FALSE))</f>
        <v xml:space="preserve"> </v>
      </c>
      <c r="OC11" s="211" t="str">
        <f t="shared" si="111"/>
        <v xml:space="preserve"> </v>
      </c>
      <c r="OD11" s="175">
        <f t="shared" si="112"/>
        <v>0</v>
      </c>
      <c r="OE11" s="176" t="str">
        <f t="shared" si="113"/>
        <v xml:space="preserve"> </v>
      </c>
      <c r="OG11" s="172">
        <v>28</v>
      </c>
      <c r="OH11" s="224">
        <v>28</v>
      </c>
      <c r="OI11" s="173" t="str">
        <f>IF(OK11=0," ",VLOOKUP(OK11,PROTOKOL!$A:$F,6,FALSE))</f>
        <v>VAKUM TEST</v>
      </c>
      <c r="OJ11" s="43">
        <v>120</v>
      </c>
      <c r="OK11" s="43">
        <v>4</v>
      </c>
      <c r="OL11" s="43">
        <v>4</v>
      </c>
      <c r="OM11" s="42">
        <f>IF(OK11=0," ",(VLOOKUP(OK11,PROTOKOL!$A$1:$E$29,2,FALSE))*OL11)</f>
        <v>80</v>
      </c>
      <c r="ON11" s="174">
        <f t="shared" si="36"/>
        <v>40</v>
      </c>
      <c r="OO11" s="211">
        <f>IF(OK11=0," ",VLOOKUP(OK11,PROTOKOL!$A:$E,5,FALSE))</f>
        <v>0.44947554687499996</v>
      </c>
      <c r="OP11" s="175" t="s">
        <v>133</v>
      </c>
      <c r="OQ11" s="176">
        <f t="shared" si="114"/>
        <v>17.979021874999997</v>
      </c>
      <c r="OR11" s="216" t="str">
        <f>IF(OT11=0," ",VLOOKUP(OT11,PROTOKOL!$A:$F,6,FALSE))</f>
        <v>VAKUM TEST</v>
      </c>
      <c r="OS11" s="43">
        <v>45</v>
      </c>
      <c r="OT11" s="43">
        <v>4</v>
      </c>
      <c r="OU11" s="43">
        <v>1.5</v>
      </c>
      <c r="OV11" s="91">
        <f>IF(OT11=0," ",(VLOOKUP(OT11,PROTOKOL!$A$1:$E$29,2,FALSE))*OU11)</f>
        <v>30</v>
      </c>
      <c r="OW11" s="174">
        <f t="shared" si="37"/>
        <v>15</v>
      </c>
      <c r="OX11" s="175">
        <f>IF(OT11=0," ",VLOOKUP(OT11,PROTOKOL!$A:$E,5,FALSE))</f>
        <v>0.44947554687499996</v>
      </c>
      <c r="OY11" s="211">
        <f t="shared" si="115"/>
        <v>6.7421332031249994</v>
      </c>
      <c r="OZ11" s="175">
        <f t="shared" si="116"/>
        <v>3</v>
      </c>
      <c r="PA11" s="176">
        <f t="shared" si="117"/>
        <v>13.484266406249997</v>
      </c>
      <c r="PC11" s="172">
        <v>28</v>
      </c>
      <c r="PD11" s="224">
        <v>28</v>
      </c>
      <c r="PE11" s="173" t="str">
        <f>IF(PG11=0," ",VLOOKUP(PG11,PROTOKOL!$A:$F,6,FALSE))</f>
        <v>VAKUM TEST</v>
      </c>
      <c r="PF11" s="43">
        <v>234</v>
      </c>
      <c r="PG11" s="43">
        <v>4</v>
      </c>
      <c r="PH11" s="43">
        <v>7.5</v>
      </c>
      <c r="PI11" s="42">
        <f>IF(PG11=0," ",(VLOOKUP(PG11,PROTOKOL!$A$1:$E$29,2,FALSE))*PH11)</f>
        <v>150</v>
      </c>
      <c r="PJ11" s="174">
        <f t="shared" si="38"/>
        <v>84</v>
      </c>
      <c r="PK11" s="211">
        <f>IF(PG11=0," ",VLOOKUP(PG11,PROTOKOL!$A:$E,5,FALSE))</f>
        <v>0.44947554687499996</v>
      </c>
      <c r="PL11" s="175" t="s">
        <v>133</v>
      </c>
      <c r="PM11" s="176">
        <f t="shared" si="118"/>
        <v>37.755945937499995</v>
      </c>
      <c r="PN11" s="216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4" t="str">
        <f t="shared" si="39"/>
        <v xml:space="preserve"> </v>
      </c>
      <c r="PT11" s="175" t="str">
        <f>IF(PP11=0," ",VLOOKUP(PP11,PROTOKOL!$A:$E,5,FALSE))</f>
        <v xml:space="preserve"> </v>
      </c>
      <c r="PU11" s="211" t="str">
        <f t="shared" si="119"/>
        <v xml:space="preserve"> </v>
      </c>
      <c r="PV11" s="175">
        <f t="shared" si="120"/>
        <v>0</v>
      </c>
      <c r="PW11" s="176" t="str">
        <f t="shared" si="121"/>
        <v xml:space="preserve"> </v>
      </c>
      <c r="PY11" s="172">
        <v>28</v>
      </c>
      <c r="PZ11" s="224">
        <v>28</v>
      </c>
      <c r="QA11" s="173" t="str">
        <f>IF(QC11=0," ",VLOOKUP(QC11,PROTOKOL!$A:$F,6,FALSE))</f>
        <v>PANTOGRAF LAVABO TAŞLAMA</v>
      </c>
      <c r="QB11" s="43">
        <v>104</v>
      </c>
      <c r="QC11" s="43">
        <v>9</v>
      </c>
      <c r="QD11" s="43">
        <v>7.5</v>
      </c>
      <c r="QE11" s="42">
        <f>IF(QC11=0," ",(VLOOKUP(QC11,PROTOKOL!$A$1:$E$29,2,FALSE))*QD11)</f>
        <v>65</v>
      </c>
      <c r="QF11" s="174">
        <f t="shared" si="40"/>
        <v>39</v>
      </c>
      <c r="QG11" s="211">
        <f>IF(QC11=0," ",VLOOKUP(QC11,PROTOKOL!$A:$E,5,FALSE))</f>
        <v>1.0273726785714283</v>
      </c>
      <c r="QH11" s="175" t="s">
        <v>133</v>
      </c>
      <c r="QI11" s="176">
        <f t="shared" si="122"/>
        <v>40.067534464285707</v>
      </c>
      <c r="QJ11" s="216" t="str">
        <f>IF(QL11=0," ",VLOOKUP(QL11,PROTOKOL!$A:$F,6,FALSE))</f>
        <v>PANTOGRAF LAVABO TAŞLAMA</v>
      </c>
      <c r="QK11" s="43">
        <v>39</v>
      </c>
      <c r="QL11" s="43">
        <v>9</v>
      </c>
      <c r="QM11" s="43">
        <v>4</v>
      </c>
      <c r="QN11" s="91">
        <f>IF(QL11=0," ",(VLOOKUP(QL11,PROTOKOL!$A$1:$E$29,2,FALSE))*QM11)</f>
        <v>34.666666666666664</v>
      </c>
      <c r="QO11" s="174">
        <f t="shared" si="41"/>
        <v>4.3333333333333357</v>
      </c>
      <c r="QP11" s="175">
        <f>IF(QL11=0," ",VLOOKUP(QL11,PROTOKOL!$A:$E,5,FALSE))</f>
        <v>1.0273726785714283</v>
      </c>
      <c r="QQ11" s="211">
        <f t="shared" si="123"/>
        <v>4.4519482738095251</v>
      </c>
      <c r="QR11" s="175">
        <f t="shared" si="124"/>
        <v>8</v>
      </c>
      <c r="QS11" s="176">
        <f t="shared" si="125"/>
        <v>8.9038965476190501</v>
      </c>
    </row>
    <row r="12" spans="1:461" ht="13.8">
      <c r="A12" s="172">
        <v>28</v>
      </c>
      <c r="B12" s="225"/>
      <c r="C12" s="173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4" t="str">
        <f t="shared" si="0"/>
        <v xml:space="preserve"> </v>
      </c>
      <c r="I12" s="211" t="str">
        <f>IF(E12=0," ",VLOOKUP(E12,PROTOKOL!$A:$E,5,FALSE))</f>
        <v xml:space="preserve"> </v>
      </c>
      <c r="J12" s="175" t="s">
        <v>133</v>
      </c>
      <c r="K12" s="176" t="str">
        <f t="shared" si="42"/>
        <v xml:space="preserve"> </v>
      </c>
      <c r="L12" s="216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4" t="str">
        <f t="shared" si="1"/>
        <v xml:space="preserve"> </v>
      </c>
      <c r="R12" s="175" t="str">
        <f>IF(N12=0," ",VLOOKUP(N12,PROTOKOL!$A:$E,5,FALSE))</f>
        <v xml:space="preserve"> </v>
      </c>
      <c r="S12" s="211" t="str">
        <f t="shared" si="43"/>
        <v xml:space="preserve"> </v>
      </c>
      <c r="T12" s="175">
        <f t="shared" si="44"/>
        <v>0</v>
      </c>
      <c r="U12" s="176" t="str">
        <f t="shared" si="45"/>
        <v xml:space="preserve"> </v>
      </c>
      <c r="W12" s="172">
        <v>28</v>
      </c>
      <c r="X12" s="225"/>
      <c r="Y12" s="173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4" t="str">
        <f t="shared" si="2"/>
        <v xml:space="preserve"> </v>
      </c>
      <c r="AE12" s="211" t="str">
        <f>IF(AA12=0," ",VLOOKUP(AA12,PROTOKOL!$A:$E,5,FALSE))</f>
        <v xml:space="preserve"> </v>
      </c>
      <c r="AF12" s="175" t="s">
        <v>133</v>
      </c>
      <c r="AG12" s="176" t="str">
        <f t="shared" si="46"/>
        <v xml:space="preserve"> </v>
      </c>
      <c r="AH12" s="216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4" t="str">
        <f t="shared" si="3"/>
        <v xml:space="preserve"> </v>
      </c>
      <c r="AN12" s="175" t="str">
        <f>IF(AJ12=0," ",VLOOKUP(AJ12,PROTOKOL!$A:$E,5,FALSE))</f>
        <v xml:space="preserve"> </v>
      </c>
      <c r="AO12" s="211" t="str">
        <f t="shared" si="47"/>
        <v xml:space="preserve"> </v>
      </c>
      <c r="AP12" s="175">
        <f t="shared" si="48"/>
        <v>0</v>
      </c>
      <c r="AQ12" s="176" t="str">
        <f t="shared" si="49"/>
        <v xml:space="preserve"> </v>
      </c>
      <c r="AS12" s="172">
        <v>28</v>
      </c>
      <c r="AT12" s="225"/>
      <c r="AU12" s="173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4" t="str">
        <f t="shared" si="4"/>
        <v xml:space="preserve"> </v>
      </c>
      <c r="BA12" s="211" t="str">
        <f>IF(AW12=0," ",VLOOKUP(AW12,PROTOKOL!$A:$E,5,FALSE))</f>
        <v xml:space="preserve"> </v>
      </c>
      <c r="BB12" s="175" t="s">
        <v>133</v>
      </c>
      <c r="BC12" s="176" t="str">
        <f t="shared" si="50"/>
        <v xml:space="preserve"> </v>
      </c>
      <c r="BD12" s="216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4" t="str">
        <f t="shared" si="5"/>
        <v xml:space="preserve"> </v>
      </c>
      <c r="BJ12" s="175" t="str">
        <f>IF(BF12=0," ",VLOOKUP(BF12,PROTOKOL!$A:$E,5,FALSE))</f>
        <v xml:space="preserve"> </v>
      </c>
      <c r="BK12" s="211" t="str">
        <f t="shared" si="51"/>
        <v xml:space="preserve"> </v>
      </c>
      <c r="BL12" s="175">
        <f t="shared" si="52"/>
        <v>0</v>
      </c>
      <c r="BM12" s="176" t="str">
        <f t="shared" si="53"/>
        <v xml:space="preserve"> </v>
      </c>
      <c r="BO12" s="172">
        <v>28</v>
      </c>
      <c r="BP12" s="225"/>
      <c r="BQ12" s="173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4" t="str">
        <f t="shared" si="6"/>
        <v xml:space="preserve"> </v>
      </c>
      <c r="BW12" s="211" t="str">
        <f>IF(BS12=0," ",VLOOKUP(BS12,PROTOKOL!$A:$E,5,FALSE))</f>
        <v xml:space="preserve"> </v>
      </c>
      <c r="BX12" s="175" t="s">
        <v>133</v>
      </c>
      <c r="BY12" s="176" t="str">
        <f t="shared" si="54"/>
        <v xml:space="preserve"> </v>
      </c>
      <c r="BZ12" s="216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4" t="str">
        <f t="shared" si="7"/>
        <v xml:space="preserve"> </v>
      </c>
      <c r="CF12" s="175" t="str">
        <f>IF(CB12=0," ",VLOOKUP(CB12,PROTOKOL!$A:$E,5,FALSE))</f>
        <v xml:space="preserve"> </v>
      </c>
      <c r="CG12" s="211" t="str">
        <f t="shared" si="55"/>
        <v xml:space="preserve"> </v>
      </c>
      <c r="CH12" s="175">
        <f t="shared" si="56"/>
        <v>0</v>
      </c>
      <c r="CI12" s="176" t="str">
        <f t="shared" si="57"/>
        <v xml:space="preserve"> </v>
      </c>
      <c r="CK12" s="172">
        <v>28</v>
      </c>
      <c r="CL12" s="225"/>
      <c r="CM12" s="173" t="str">
        <f>IF(CO12=0," ",VLOOKUP(CO12,PROTOKOL!$A:$F,6,FALSE))</f>
        <v>PERDE KESME SULU SİST.</v>
      </c>
      <c r="CN12" s="43">
        <v>120</v>
      </c>
      <c r="CO12" s="43">
        <v>8</v>
      </c>
      <c r="CP12" s="43">
        <v>6</v>
      </c>
      <c r="CQ12" s="42">
        <f>IF(CO12=0," ",(VLOOKUP(CO12,PROTOKOL!$A$1:$E$29,2,FALSE))*CP12)</f>
        <v>78.400000000000006</v>
      </c>
      <c r="CR12" s="174">
        <f t="shared" si="8"/>
        <v>41.599999999999994</v>
      </c>
      <c r="CS12" s="211">
        <f>IF(CO12=0," ",VLOOKUP(CO12,PROTOKOL!$A:$E,5,FALSE))</f>
        <v>0.69150084134615386</v>
      </c>
      <c r="CT12" s="175" t="s">
        <v>133</v>
      </c>
      <c r="CU12" s="176">
        <f t="shared" si="58"/>
        <v>28.766434999999998</v>
      </c>
      <c r="CV12" s="216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4" t="str">
        <f t="shared" si="9"/>
        <v xml:space="preserve"> </v>
      </c>
      <c r="DB12" s="175" t="str">
        <f>IF(CX12=0," ",VLOOKUP(CX12,PROTOKOL!$A:$E,5,FALSE))</f>
        <v xml:space="preserve"> </v>
      </c>
      <c r="DC12" s="211" t="str">
        <f t="shared" si="59"/>
        <v xml:space="preserve"> </v>
      </c>
      <c r="DD12" s="175">
        <f t="shared" si="60"/>
        <v>0</v>
      </c>
      <c r="DE12" s="176" t="str">
        <f t="shared" si="61"/>
        <v xml:space="preserve"> </v>
      </c>
      <c r="DG12" s="172">
        <v>28</v>
      </c>
      <c r="DH12" s="225"/>
      <c r="DI12" s="173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4" t="str">
        <f t="shared" si="10"/>
        <v xml:space="preserve"> </v>
      </c>
      <c r="DO12" s="211" t="str">
        <f>IF(DK12=0," ",VLOOKUP(DK12,PROTOKOL!$A:$E,5,FALSE))</f>
        <v xml:space="preserve"> </v>
      </c>
      <c r="DP12" s="175" t="s">
        <v>133</v>
      </c>
      <c r="DQ12" s="176" t="str">
        <f t="shared" si="62"/>
        <v xml:space="preserve"> </v>
      </c>
      <c r="DR12" s="216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4" t="str">
        <f t="shared" si="11"/>
        <v xml:space="preserve"> </v>
      </c>
      <c r="DX12" s="175" t="str">
        <f>IF(DT12=0," ",VLOOKUP(DT12,PROTOKOL!$A:$E,5,FALSE))</f>
        <v xml:space="preserve"> </v>
      </c>
      <c r="DY12" s="211" t="str">
        <f t="shared" si="63"/>
        <v xml:space="preserve"> </v>
      </c>
      <c r="DZ12" s="175">
        <f t="shared" si="64"/>
        <v>0</v>
      </c>
      <c r="EA12" s="176" t="str">
        <f t="shared" si="65"/>
        <v xml:space="preserve"> </v>
      </c>
      <c r="EC12" s="172">
        <v>28</v>
      </c>
      <c r="ED12" s="225"/>
      <c r="EE12" s="173" t="str">
        <f>IF(EG12=0," ",VLOOKUP(EG12,PROTOKOL!$A:$F,6,FALSE))</f>
        <v>ÜRÜN KONTROL</v>
      </c>
      <c r="EF12" s="43">
        <v>1</v>
      </c>
      <c r="EG12" s="43">
        <v>20</v>
      </c>
      <c r="EH12" s="43">
        <v>2.5</v>
      </c>
      <c r="EI12" s="42">
        <f>IF(EG12=0," ",(VLOOKUP(EG12,PROTOKOL!$A$1:$E$29,2,FALSE))*EH12)</f>
        <v>0</v>
      </c>
      <c r="EJ12" s="174">
        <f t="shared" si="12"/>
        <v>1</v>
      </c>
      <c r="EK12" s="211" t="e">
        <f>IF(EG12=0," ",VLOOKUP(EG12,PROTOKOL!$A:$E,5,FALSE))</f>
        <v>#DIV/0!</v>
      </c>
      <c r="EL12" s="175" t="s">
        <v>133</v>
      </c>
      <c r="EM12" s="176" t="e">
        <f>IF(EG12=0," ",(EK12*EJ12))/7.5*2.5</f>
        <v>#DIV/0!</v>
      </c>
      <c r="EN12" s="216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4" t="str">
        <f t="shared" si="13"/>
        <v xml:space="preserve"> </v>
      </c>
      <c r="ET12" s="175" t="str">
        <f>IF(EP12=0," ",VLOOKUP(EP12,PROTOKOL!$A:$E,5,FALSE))</f>
        <v xml:space="preserve"> </v>
      </c>
      <c r="EU12" s="211" t="str">
        <f t="shared" si="67"/>
        <v xml:space="preserve"> </v>
      </c>
      <c r="EV12" s="175">
        <f t="shared" si="68"/>
        <v>0</v>
      </c>
      <c r="EW12" s="176" t="str">
        <f t="shared" si="69"/>
        <v xml:space="preserve"> </v>
      </c>
      <c r="EY12" s="172">
        <v>28</v>
      </c>
      <c r="EZ12" s="225"/>
      <c r="FA12" s="173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",(VLOOKUP(FC12,PROTOKOL!$A$1:$E$29,2,FALSE))*FD12)</f>
        <v xml:space="preserve"> </v>
      </c>
      <c r="FF12" s="174" t="str">
        <f t="shared" si="14"/>
        <v xml:space="preserve"> </v>
      </c>
      <c r="FG12" s="211" t="str">
        <f>IF(FC12=0," ",VLOOKUP(FC12,PROTOKOL!$A:$E,5,FALSE))</f>
        <v xml:space="preserve"> </v>
      </c>
      <c r="FH12" s="175" t="s">
        <v>133</v>
      </c>
      <c r="FI12" s="176" t="str">
        <f t="shared" si="70"/>
        <v xml:space="preserve"> </v>
      </c>
      <c r="FJ12" s="216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4" t="str">
        <f t="shared" si="15"/>
        <v xml:space="preserve"> </v>
      </c>
      <c r="FP12" s="175" t="str">
        <f>IF(FL12=0," ",VLOOKUP(FL12,PROTOKOL!$A:$E,5,FALSE))</f>
        <v xml:space="preserve"> </v>
      </c>
      <c r="FQ12" s="211" t="str">
        <f t="shared" si="71"/>
        <v xml:space="preserve"> </v>
      </c>
      <c r="FR12" s="175">
        <f t="shared" si="72"/>
        <v>0</v>
      </c>
      <c r="FS12" s="176" t="str">
        <f t="shared" si="73"/>
        <v xml:space="preserve"> </v>
      </c>
      <c r="FU12" s="172">
        <v>28</v>
      </c>
      <c r="FV12" s="225"/>
      <c r="FW12" s="173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4" t="str">
        <f t="shared" si="16"/>
        <v xml:space="preserve"> </v>
      </c>
      <c r="GC12" s="211" t="str">
        <f>IF(FY12=0," ",VLOOKUP(FY12,PROTOKOL!$A:$E,5,FALSE))</f>
        <v xml:space="preserve"> </v>
      </c>
      <c r="GD12" s="175" t="s">
        <v>133</v>
      </c>
      <c r="GE12" s="176" t="str">
        <f t="shared" si="74"/>
        <v xml:space="preserve"> </v>
      </c>
      <c r="GF12" s="216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4" t="str">
        <f t="shared" si="17"/>
        <v xml:space="preserve"> </v>
      </c>
      <c r="GL12" s="175" t="str">
        <f>IF(GH12=0," ",VLOOKUP(GH12,PROTOKOL!$A:$E,5,FALSE))</f>
        <v xml:space="preserve"> </v>
      </c>
      <c r="GM12" s="211" t="str">
        <f t="shared" si="75"/>
        <v xml:space="preserve"> </v>
      </c>
      <c r="GN12" s="175">
        <f t="shared" si="76"/>
        <v>0</v>
      </c>
      <c r="GO12" s="176" t="str">
        <f t="shared" si="77"/>
        <v xml:space="preserve"> </v>
      </c>
      <c r="GQ12" s="172">
        <v>28</v>
      </c>
      <c r="GR12" s="225"/>
      <c r="GS12" s="173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4" t="str">
        <f t="shared" si="18"/>
        <v xml:space="preserve"> </v>
      </c>
      <c r="GY12" s="211" t="str">
        <f>IF(GU12=0," ",VLOOKUP(GU12,PROTOKOL!$A:$E,5,FALSE))</f>
        <v xml:space="preserve"> </v>
      </c>
      <c r="GZ12" s="175" t="s">
        <v>133</v>
      </c>
      <c r="HA12" s="176" t="str">
        <f t="shared" si="78"/>
        <v xml:space="preserve"> </v>
      </c>
      <c r="HB12" s="216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4" t="str">
        <f t="shared" si="19"/>
        <v xml:space="preserve"> </v>
      </c>
      <c r="HH12" s="175" t="str">
        <f>IF(HD12=0," ",VLOOKUP(HD12,PROTOKOL!$A:$E,5,FALSE))</f>
        <v xml:space="preserve"> </v>
      </c>
      <c r="HI12" s="211" t="str">
        <f t="shared" si="79"/>
        <v xml:space="preserve"> </v>
      </c>
      <c r="HJ12" s="175">
        <f t="shared" si="80"/>
        <v>0</v>
      </c>
      <c r="HK12" s="176" t="str">
        <f t="shared" si="81"/>
        <v xml:space="preserve"> </v>
      </c>
      <c r="HM12" s="172">
        <v>28</v>
      </c>
      <c r="HN12" s="225"/>
      <c r="HO12" s="173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4" t="str">
        <f t="shared" si="20"/>
        <v xml:space="preserve"> </v>
      </c>
      <c r="HU12" s="211" t="str">
        <f>IF(HQ12=0," ",VLOOKUP(HQ12,PROTOKOL!$A:$E,5,FALSE))</f>
        <v xml:space="preserve"> </v>
      </c>
      <c r="HV12" s="175" t="s">
        <v>133</v>
      </c>
      <c r="HW12" s="176" t="str">
        <f t="shared" si="82"/>
        <v xml:space="preserve"> </v>
      </c>
      <c r="HX12" s="216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4" t="str">
        <f t="shared" si="21"/>
        <v xml:space="preserve"> </v>
      </c>
      <c r="ID12" s="175" t="str">
        <f>IF(HZ12=0," ",VLOOKUP(HZ12,PROTOKOL!$A:$E,5,FALSE))</f>
        <v xml:space="preserve"> </v>
      </c>
      <c r="IE12" s="211" t="str">
        <f t="shared" si="83"/>
        <v xml:space="preserve"> </v>
      </c>
      <c r="IF12" s="175">
        <f t="shared" si="84"/>
        <v>0</v>
      </c>
      <c r="IG12" s="176" t="str">
        <f t="shared" si="85"/>
        <v xml:space="preserve"> </v>
      </c>
      <c r="II12" s="172">
        <v>28</v>
      </c>
      <c r="IJ12" s="225"/>
      <c r="IK12" s="173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4" t="str">
        <f t="shared" si="22"/>
        <v xml:space="preserve"> </v>
      </c>
      <c r="IQ12" s="211" t="str">
        <f>IF(IM12=0," ",VLOOKUP(IM12,PROTOKOL!$A:$E,5,FALSE))</f>
        <v xml:space="preserve"> </v>
      </c>
      <c r="IR12" s="175" t="s">
        <v>133</v>
      </c>
      <c r="IS12" s="176" t="str">
        <f t="shared" si="86"/>
        <v xml:space="preserve"> </v>
      </c>
      <c r="IT12" s="216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4" t="str">
        <f t="shared" si="23"/>
        <v xml:space="preserve"> </v>
      </c>
      <c r="IZ12" s="175" t="str">
        <f>IF(IV12=0," ",VLOOKUP(IV12,PROTOKOL!$A:$E,5,FALSE))</f>
        <v xml:space="preserve"> </v>
      </c>
      <c r="JA12" s="211" t="str">
        <f t="shared" si="87"/>
        <v xml:space="preserve"> </v>
      </c>
      <c r="JB12" s="175">
        <f t="shared" si="88"/>
        <v>0</v>
      </c>
      <c r="JC12" s="176" t="str">
        <f t="shared" si="89"/>
        <v xml:space="preserve"> </v>
      </c>
      <c r="JE12" s="172">
        <v>28</v>
      </c>
      <c r="JF12" s="225"/>
      <c r="JG12" s="173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4" t="str">
        <f t="shared" si="24"/>
        <v xml:space="preserve"> </v>
      </c>
      <c r="JM12" s="211" t="str">
        <f>IF(JI12=0," ",VLOOKUP(JI12,PROTOKOL!$A:$E,5,FALSE))</f>
        <v xml:space="preserve"> </v>
      </c>
      <c r="JN12" s="175" t="s">
        <v>133</v>
      </c>
      <c r="JO12" s="176" t="str">
        <f t="shared" si="90"/>
        <v xml:space="preserve"> </v>
      </c>
      <c r="JP12" s="216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4" t="str">
        <f t="shared" si="25"/>
        <v xml:space="preserve"> </v>
      </c>
      <c r="JV12" s="175" t="str">
        <f>IF(JR12=0," ",VLOOKUP(JR12,PROTOKOL!$A:$E,5,FALSE))</f>
        <v xml:space="preserve"> </v>
      </c>
      <c r="JW12" s="211" t="str">
        <f t="shared" si="91"/>
        <v xml:space="preserve"> </v>
      </c>
      <c r="JX12" s="175">
        <f t="shared" si="92"/>
        <v>0</v>
      </c>
      <c r="JY12" s="176" t="str">
        <f t="shared" si="93"/>
        <v xml:space="preserve"> </v>
      </c>
      <c r="KA12" s="172">
        <v>28</v>
      </c>
      <c r="KB12" s="225"/>
      <c r="KC12" s="173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4" t="str">
        <f t="shared" si="26"/>
        <v xml:space="preserve"> </v>
      </c>
      <c r="KI12" s="211" t="str">
        <f>IF(KE12=0," ",VLOOKUP(KE12,PROTOKOL!$A:$E,5,FALSE))</f>
        <v xml:space="preserve"> </v>
      </c>
      <c r="KJ12" s="175" t="s">
        <v>133</v>
      </c>
      <c r="KK12" s="176" t="str">
        <f t="shared" si="94"/>
        <v xml:space="preserve"> </v>
      </c>
      <c r="KL12" s="216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4" t="str">
        <f t="shared" si="27"/>
        <v xml:space="preserve"> </v>
      </c>
      <c r="KR12" s="175" t="str">
        <f>IF(KN12=0," ",VLOOKUP(KN12,PROTOKOL!$A:$E,5,FALSE))</f>
        <v xml:space="preserve"> </v>
      </c>
      <c r="KS12" s="211" t="str">
        <f t="shared" si="95"/>
        <v xml:space="preserve"> </v>
      </c>
      <c r="KT12" s="175">
        <f t="shared" si="96"/>
        <v>0</v>
      </c>
      <c r="KU12" s="176" t="str">
        <f t="shared" si="97"/>
        <v xml:space="preserve"> </v>
      </c>
      <c r="KW12" s="172">
        <v>28</v>
      </c>
      <c r="KX12" s="225"/>
      <c r="KY12" s="173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4" t="str">
        <f t="shared" si="28"/>
        <v xml:space="preserve"> </v>
      </c>
      <c r="LE12" s="211" t="str">
        <f>IF(LA12=0," ",VLOOKUP(LA12,PROTOKOL!$A:$E,5,FALSE))</f>
        <v xml:space="preserve"> </v>
      </c>
      <c r="LF12" s="175" t="s">
        <v>133</v>
      </c>
      <c r="LG12" s="176" t="str">
        <f t="shared" si="98"/>
        <v xml:space="preserve"> </v>
      </c>
      <c r="LH12" s="216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4" t="str">
        <f t="shared" si="29"/>
        <v xml:space="preserve"> </v>
      </c>
      <c r="LN12" s="175" t="str">
        <f>IF(LJ12=0," ",VLOOKUP(LJ12,PROTOKOL!$A:$E,5,FALSE))</f>
        <v xml:space="preserve"> </v>
      </c>
      <c r="LO12" s="211" t="str">
        <f t="shared" si="99"/>
        <v xml:space="preserve"> </v>
      </c>
      <c r="LP12" s="175">
        <f t="shared" si="100"/>
        <v>0</v>
      </c>
      <c r="LQ12" s="176" t="str">
        <f t="shared" si="101"/>
        <v xml:space="preserve"> </v>
      </c>
      <c r="LS12" s="172">
        <v>28</v>
      </c>
      <c r="LT12" s="225"/>
      <c r="LU12" s="173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4" t="str">
        <f t="shared" si="30"/>
        <v xml:space="preserve"> </v>
      </c>
      <c r="MA12" s="211" t="str">
        <f>IF(LW12=0," ",VLOOKUP(LW12,PROTOKOL!$A:$E,5,FALSE))</f>
        <v xml:space="preserve"> </v>
      </c>
      <c r="MB12" s="175" t="s">
        <v>133</v>
      </c>
      <c r="MC12" s="176" t="str">
        <f t="shared" si="102"/>
        <v xml:space="preserve"> </v>
      </c>
      <c r="MD12" s="216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4" t="str">
        <f t="shared" si="31"/>
        <v xml:space="preserve"> </v>
      </c>
      <c r="MJ12" s="175" t="str">
        <f>IF(MF12=0," ",VLOOKUP(MF12,PROTOKOL!$A:$E,5,FALSE))</f>
        <v xml:space="preserve"> </v>
      </c>
      <c r="MK12" s="211" t="str">
        <f t="shared" si="103"/>
        <v xml:space="preserve"> </v>
      </c>
      <c r="ML12" s="175">
        <f t="shared" si="104"/>
        <v>0</v>
      </c>
      <c r="MM12" s="176" t="str">
        <f t="shared" si="105"/>
        <v xml:space="preserve"> </v>
      </c>
      <c r="MO12" s="172">
        <v>28</v>
      </c>
      <c r="MP12" s="225"/>
      <c r="MQ12" s="173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4" t="str">
        <f t="shared" si="32"/>
        <v xml:space="preserve"> </v>
      </c>
      <c r="MW12" s="211" t="str">
        <f>IF(MS12=0," ",VLOOKUP(MS12,PROTOKOL!$A:$E,5,FALSE))</f>
        <v xml:space="preserve"> </v>
      </c>
      <c r="MX12" s="175" t="s">
        <v>133</v>
      </c>
      <c r="MY12" s="176" t="str">
        <f t="shared" si="106"/>
        <v xml:space="preserve"> </v>
      </c>
      <c r="MZ12" s="216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4" t="str">
        <f t="shared" si="33"/>
        <v xml:space="preserve"> </v>
      </c>
      <c r="NF12" s="175" t="str">
        <f>IF(NB12=0," ",VLOOKUP(NB12,PROTOKOL!$A:$E,5,FALSE))</f>
        <v xml:space="preserve"> </v>
      </c>
      <c r="NG12" s="211" t="str">
        <f t="shared" si="107"/>
        <v xml:space="preserve"> </v>
      </c>
      <c r="NH12" s="175">
        <f t="shared" si="108"/>
        <v>0</v>
      </c>
      <c r="NI12" s="176" t="str">
        <f t="shared" si="109"/>
        <v xml:space="preserve"> </v>
      </c>
      <c r="NK12" s="172">
        <v>28</v>
      </c>
      <c r="NL12" s="225"/>
      <c r="NM12" s="173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4" t="str">
        <f t="shared" si="34"/>
        <v xml:space="preserve"> </v>
      </c>
      <c r="NS12" s="211" t="str">
        <f>IF(NO12=0," ",VLOOKUP(NO12,PROTOKOL!$A:$E,5,FALSE))</f>
        <v xml:space="preserve"> </v>
      </c>
      <c r="NT12" s="175" t="s">
        <v>133</v>
      </c>
      <c r="NU12" s="176" t="str">
        <f t="shared" si="110"/>
        <v xml:space="preserve"> </v>
      </c>
      <c r="NV12" s="216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4" t="str">
        <f t="shared" si="35"/>
        <v xml:space="preserve"> </v>
      </c>
      <c r="OB12" s="175" t="str">
        <f>IF(NX12=0," ",VLOOKUP(NX12,PROTOKOL!$A:$E,5,FALSE))</f>
        <v xml:space="preserve"> </v>
      </c>
      <c r="OC12" s="211" t="str">
        <f t="shared" si="111"/>
        <v xml:space="preserve"> </v>
      </c>
      <c r="OD12" s="175">
        <f t="shared" si="112"/>
        <v>0</v>
      </c>
      <c r="OE12" s="176" t="str">
        <f t="shared" si="113"/>
        <v xml:space="preserve"> </v>
      </c>
      <c r="OG12" s="172">
        <v>28</v>
      </c>
      <c r="OH12" s="225"/>
      <c r="OI12" s="173" t="str">
        <f>IF(OK12=0," ",VLOOKUP(OK12,PROTOKOL!$A:$F,6,FALSE))</f>
        <v>PERDE KESME SULU SİST.</v>
      </c>
      <c r="OJ12" s="43">
        <v>50</v>
      </c>
      <c r="OK12" s="43">
        <v>8</v>
      </c>
      <c r="OL12" s="43">
        <v>2.5</v>
      </c>
      <c r="OM12" s="42">
        <f>IF(OK12=0," ",(VLOOKUP(OK12,PROTOKOL!$A$1:$E$29,2,FALSE))*OL12)</f>
        <v>32.666666666666664</v>
      </c>
      <c r="ON12" s="174">
        <f t="shared" si="36"/>
        <v>17.333333333333336</v>
      </c>
      <c r="OO12" s="211">
        <f>IF(OK12=0," ",VLOOKUP(OK12,PROTOKOL!$A:$E,5,FALSE))</f>
        <v>0.69150084134615386</v>
      </c>
      <c r="OP12" s="175" t="s">
        <v>133</v>
      </c>
      <c r="OQ12" s="176">
        <f t="shared" si="114"/>
        <v>11.986014583333334</v>
      </c>
      <c r="OR12" s="216" t="str">
        <f>IF(OT12=0," ",VLOOKUP(OT12,PROTOKOL!$A:$F,6,FALSE))</f>
        <v>PERDE KESME SULU SİST.</v>
      </c>
      <c r="OS12" s="43">
        <v>31</v>
      </c>
      <c r="OT12" s="43">
        <v>8</v>
      </c>
      <c r="OU12" s="43">
        <v>1.5</v>
      </c>
      <c r="OV12" s="91">
        <f>IF(OT12=0," ",(VLOOKUP(OT12,PROTOKOL!$A$1:$E$29,2,FALSE))*OU12)</f>
        <v>19.600000000000001</v>
      </c>
      <c r="OW12" s="174">
        <f t="shared" si="37"/>
        <v>11.399999999999999</v>
      </c>
      <c r="OX12" s="175">
        <f>IF(OT12=0," ",VLOOKUP(OT12,PROTOKOL!$A:$E,5,FALSE))</f>
        <v>0.69150084134615386</v>
      </c>
      <c r="OY12" s="211">
        <f t="shared" si="115"/>
        <v>7.8831095913461526</v>
      </c>
      <c r="OZ12" s="175">
        <f t="shared" si="116"/>
        <v>3</v>
      </c>
      <c r="PA12" s="176">
        <f t="shared" si="117"/>
        <v>15.766219182692307</v>
      </c>
      <c r="PC12" s="172">
        <v>28</v>
      </c>
      <c r="PD12" s="225"/>
      <c r="PE12" s="173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4" t="str">
        <f t="shared" si="38"/>
        <v xml:space="preserve"> </v>
      </c>
      <c r="PK12" s="211" t="str">
        <f>IF(PG12=0," ",VLOOKUP(PG12,PROTOKOL!$A:$E,5,FALSE))</f>
        <v xml:space="preserve"> </v>
      </c>
      <c r="PL12" s="175" t="s">
        <v>133</v>
      </c>
      <c r="PM12" s="176" t="str">
        <f t="shared" si="118"/>
        <v xml:space="preserve"> </v>
      </c>
      <c r="PN12" s="216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4" t="str">
        <f t="shared" si="39"/>
        <v xml:space="preserve"> </v>
      </c>
      <c r="PT12" s="175" t="str">
        <f>IF(PP12=0," ",VLOOKUP(PP12,PROTOKOL!$A:$E,5,FALSE))</f>
        <v xml:space="preserve"> </v>
      </c>
      <c r="PU12" s="211" t="str">
        <f t="shared" si="119"/>
        <v xml:space="preserve"> </v>
      </c>
      <c r="PV12" s="175">
        <f t="shared" si="120"/>
        <v>0</v>
      </c>
      <c r="PW12" s="176" t="str">
        <f t="shared" si="121"/>
        <v xml:space="preserve"> </v>
      </c>
      <c r="PY12" s="172">
        <v>28</v>
      </c>
      <c r="PZ12" s="225"/>
      <c r="QA12" s="173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4" t="str">
        <f t="shared" si="40"/>
        <v xml:space="preserve"> </v>
      </c>
      <c r="QG12" s="211" t="str">
        <f>IF(QC12=0," ",VLOOKUP(QC12,PROTOKOL!$A:$E,5,FALSE))</f>
        <v xml:space="preserve"> </v>
      </c>
      <c r="QH12" s="175" t="s">
        <v>133</v>
      </c>
      <c r="QI12" s="176" t="str">
        <f t="shared" si="122"/>
        <v xml:space="preserve"> </v>
      </c>
      <c r="QJ12" s="216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4" t="str">
        <f t="shared" si="41"/>
        <v xml:space="preserve"> </v>
      </c>
      <c r="QP12" s="175" t="str">
        <f>IF(QL12=0," ",VLOOKUP(QL12,PROTOKOL!$A:$E,5,FALSE))</f>
        <v xml:space="preserve"> </v>
      </c>
      <c r="QQ12" s="211" t="str">
        <f t="shared" si="123"/>
        <v xml:space="preserve"> </v>
      </c>
      <c r="QR12" s="175">
        <f t="shared" si="124"/>
        <v>0</v>
      </c>
      <c r="QS12" s="176" t="str">
        <f t="shared" si="125"/>
        <v xml:space="preserve"> </v>
      </c>
    </row>
    <row r="13" spans="1:461" ht="13.8">
      <c r="A13" s="172">
        <v>28</v>
      </c>
      <c r="B13" s="226"/>
      <c r="C13" s="173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4" t="str">
        <f t="shared" si="0"/>
        <v xml:space="preserve"> </v>
      </c>
      <c r="I13" s="211" t="str">
        <f>IF(E13=0," ",VLOOKUP(E13,PROTOKOL!$A:$E,5,FALSE))</f>
        <v xml:space="preserve"> </v>
      </c>
      <c r="J13" s="175" t="s">
        <v>133</v>
      </c>
      <c r="K13" s="176" t="str">
        <f t="shared" si="42"/>
        <v xml:space="preserve"> </v>
      </c>
      <c r="L13" s="216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4" t="str">
        <f t="shared" si="1"/>
        <v xml:space="preserve"> </v>
      </c>
      <c r="R13" s="175" t="str">
        <f>IF(N13=0," ",VLOOKUP(N13,PROTOKOL!$A:$E,5,FALSE))</f>
        <v xml:space="preserve"> </v>
      </c>
      <c r="S13" s="211" t="str">
        <f t="shared" si="43"/>
        <v xml:space="preserve"> </v>
      </c>
      <c r="T13" s="175">
        <f t="shared" si="44"/>
        <v>0</v>
      </c>
      <c r="U13" s="176" t="str">
        <f t="shared" si="45"/>
        <v xml:space="preserve"> </v>
      </c>
      <c r="W13" s="172">
        <v>28</v>
      </c>
      <c r="X13" s="226"/>
      <c r="Y13" s="173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4" t="str">
        <f t="shared" si="2"/>
        <v xml:space="preserve"> </v>
      </c>
      <c r="AE13" s="211" t="str">
        <f>IF(AA13=0," ",VLOOKUP(AA13,PROTOKOL!$A:$E,5,FALSE))</f>
        <v xml:space="preserve"> </v>
      </c>
      <c r="AF13" s="175" t="s">
        <v>133</v>
      </c>
      <c r="AG13" s="176" t="str">
        <f t="shared" si="46"/>
        <v xml:space="preserve"> </v>
      </c>
      <c r="AH13" s="216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4" t="str">
        <f t="shared" si="3"/>
        <v xml:space="preserve"> </v>
      </c>
      <c r="AN13" s="175" t="str">
        <f>IF(AJ13=0," ",VLOOKUP(AJ13,PROTOKOL!$A:$E,5,FALSE))</f>
        <v xml:space="preserve"> </v>
      </c>
      <c r="AO13" s="211" t="str">
        <f t="shared" si="47"/>
        <v xml:space="preserve"> </v>
      </c>
      <c r="AP13" s="175">
        <f t="shared" si="48"/>
        <v>0</v>
      </c>
      <c r="AQ13" s="176" t="str">
        <f t="shared" si="49"/>
        <v xml:space="preserve"> </v>
      </c>
      <c r="AS13" s="172">
        <v>28</v>
      </c>
      <c r="AT13" s="226"/>
      <c r="AU13" s="173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4" t="str">
        <f t="shared" si="4"/>
        <v xml:space="preserve"> </v>
      </c>
      <c r="BA13" s="211" t="str">
        <f>IF(AW13=0," ",VLOOKUP(AW13,PROTOKOL!$A:$E,5,FALSE))</f>
        <v xml:space="preserve"> </v>
      </c>
      <c r="BB13" s="175" t="s">
        <v>133</v>
      </c>
      <c r="BC13" s="176" t="str">
        <f t="shared" si="50"/>
        <v xml:space="preserve"> </v>
      </c>
      <c r="BD13" s="216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4" t="str">
        <f t="shared" si="5"/>
        <v xml:space="preserve"> </v>
      </c>
      <c r="BJ13" s="175" t="str">
        <f>IF(BF13=0," ",VLOOKUP(BF13,PROTOKOL!$A:$E,5,FALSE))</f>
        <v xml:space="preserve"> </v>
      </c>
      <c r="BK13" s="211" t="str">
        <f t="shared" si="51"/>
        <v xml:space="preserve"> </v>
      </c>
      <c r="BL13" s="175">
        <f t="shared" si="52"/>
        <v>0</v>
      </c>
      <c r="BM13" s="176" t="str">
        <f t="shared" si="53"/>
        <v xml:space="preserve"> </v>
      </c>
      <c r="BO13" s="172">
        <v>28</v>
      </c>
      <c r="BP13" s="226"/>
      <c r="BQ13" s="173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4" t="str">
        <f t="shared" si="6"/>
        <v xml:space="preserve"> </v>
      </c>
      <c r="BW13" s="211" t="str">
        <f>IF(BS13=0," ",VLOOKUP(BS13,PROTOKOL!$A:$E,5,FALSE))</f>
        <v xml:space="preserve"> </v>
      </c>
      <c r="BX13" s="175" t="s">
        <v>133</v>
      </c>
      <c r="BY13" s="176" t="str">
        <f t="shared" si="54"/>
        <v xml:space="preserve"> </v>
      </c>
      <c r="BZ13" s="216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4" t="str">
        <f t="shared" si="7"/>
        <v xml:space="preserve"> </v>
      </c>
      <c r="CF13" s="175" t="str">
        <f>IF(CB13=0," ",VLOOKUP(CB13,PROTOKOL!$A:$E,5,FALSE))</f>
        <v xml:space="preserve"> </v>
      </c>
      <c r="CG13" s="211" t="str">
        <f t="shared" si="55"/>
        <v xml:space="preserve"> </v>
      </c>
      <c r="CH13" s="175">
        <f t="shared" si="56"/>
        <v>0</v>
      </c>
      <c r="CI13" s="176" t="str">
        <f t="shared" si="57"/>
        <v xml:space="preserve"> </v>
      </c>
      <c r="CK13" s="172">
        <v>28</v>
      </c>
      <c r="CL13" s="226"/>
      <c r="CM13" s="173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4" t="str">
        <f t="shared" si="8"/>
        <v xml:space="preserve"> </v>
      </c>
      <c r="CS13" s="211" t="str">
        <f>IF(CO13=0," ",VLOOKUP(CO13,PROTOKOL!$A:$E,5,FALSE))</f>
        <v xml:space="preserve"> </v>
      </c>
      <c r="CT13" s="175" t="s">
        <v>133</v>
      </c>
      <c r="CU13" s="176" t="str">
        <f t="shared" si="58"/>
        <v xml:space="preserve"> </v>
      </c>
      <c r="CV13" s="216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4" t="str">
        <f t="shared" si="9"/>
        <v xml:space="preserve"> </v>
      </c>
      <c r="DB13" s="175" t="str">
        <f>IF(CX13=0," ",VLOOKUP(CX13,PROTOKOL!$A:$E,5,FALSE))</f>
        <v xml:space="preserve"> </v>
      </c>
      <c r="DC13" s="211" t="str">
        <f t="shared" si="59"/>
        <v xml:space="preserve"> </v>
      </c>
      <c r="DD13" s="175">
        <f t="shared" si="60"/>
        <v>0</v>
      </c>
      <c r="DE13" s="176" t="str">
        <f t="shared" si="61"/>
        <v xml:space="preserve"> </v>
      </c>
      <c r="DG13" s="172">
        <v>28</v>
      </c>
      <c r="DH13" s="226"/>
      <c r="DI13" s="173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4" t="str">
        <f t="shared" si="10"/>
        <v xml:space="preserve"> </v>
      </c>
      <c r="DO13" s="211" t="str">
        <f>IF(DK13=0," ",VLOOKUP(DK13,PROTOKOL!$A:$E,5,FALSE))</f>
        <v xml:space="preserve"> </v>
      </c>
      <c r="DP13" s="175" t="s">
        <v>133</v>
      </c>
      <c r="DQ13" s="176" t="str">
        <f t="shared" si="62"/>
        <v xml:space="preserve"> </v>
      </c>
      <c r="DR13" s="216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4" t="str">
        <f t="shared" si="11"/>
        <v xml:space="preserve"> </v>
      </c>
      <c r="DX13" s="175" t="str">
        <f>IF(DT13=0," ",VLOOKUP(DT13,PROTOKOL!$A:$E,5,FALSE))</f>
        <v xml:space="preserve"> </v>
      </c>
      <c r="DY13" s="211" t="str">
        <f t="shared" si="63"/>
        <v xml:space="preserve"> </v>
      </c>
      <c r="DZ13" s="175">
        <f t="shared" si="64"/>
        <v>0</v>
      </c>
      <c r="EA13" s="176" t="str">
        <f t="shared" si="65"/>
        <v xml:space="preserve"> </v>
      </c>
      <c r="EC13" s="172">
        <v>28</v>
      </c>
      <c r="ED13" s="226"/>
      <c r="EE13" s="173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4" t="str">
        <f t="shared" si="12"/>
        <v xml:space="preserve"> </v>
      </c>
      <c r="EK13" s="211" t="str">
        <f>IF(EG13=0," ",VLOOKUP(EG13,PROTOKOL!$A:$E,5,FALSE))</f>
        <v xml:space="preserve"> </v>
      </c>
      <c r="EL13" s="175" t="s">
        <v>133</v>
      </c>
      <c r="EM13" s="176" t="str">
        <f t="shared" si="66"/>
        <v xml:space="preserve"> </v>
      </c>
      <c r="EN13" s="216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4" t="str">
        <f t="shared" si="13"/>
        <v xml:space="preserve"> </v>
      </c>
      <c r="ET13" s="175" t="str">
        <f>IF(EP13=0," ",VLOOKUP(EP13,PROTOKOL!$A:$E,5,FALSE))</f>
        <v xml:space="preserve"> </v>
      </c>
      <c r="EU13" s="211" t="str">
        <f t="shared" si="67"/>
        <v xml:space="preserve"> </v>
      </c>
      <c r="EV13" s="175">
        <f t="shared" si="68"/>
        <v>0</v>
      </c>
      <c r="EW13" s="176" t="str">
        <f t="shared" si="69"/>
        <v xml:space="preserve"> </v>
      </c>
      <c r="EY13" s="172">
        <v>28</v>
      </c>
      <c r="EZ13" s="226"/>
      <c r="FA13" s="173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4" t="str">
        <f t="shared" si="14"/>
        <v xml:space="preserve"> </v>
      </c>
      <c r="FG13" s="211" t="str">
        <f>IF(FC13=0," ",VLOOKUP(FC13,PROTOKOL!$A:$E,5,FALSE))</f>
        <v xml:space="preserve"> </v>
      </c>
      <c r="FH13" s="175" t="s">
        <v>133</v>
      </c>
      <c r="FI13" s="176" t="str">
        <f t="shared" si="70"/>
        <v xml:space="preserve"> </v>
      </c>
      <c r="FJ13" s="216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4" t="str">
        <f t="shared" si="15"/>
        <v xml:space="preserve"> </v>
      </c>
      <c r="FP13" s="175" t="str">
        <f>IF(FL13=0," ",VLOOKUP(FL13,PROTOKOL!$A:$E,5,FALSE))</f>
        <v xml:space="preserve"> </v>
      </c>
      <c r="FQ13" s="211" t="str">
        <f t="shared" si="71"/>
        <v xml:space="preserve"> </v>
      </c>
      <c r="FR13" s="175">
        <f t="shared" si="72"/>
        <v>0</v>
      </c>
      <c r="FS13" s="176" t="str">
        <f t="shared" si="73"/>
        <v xml:space="preserve"> </v>
      </c>
      <c r="FU13" s="172">
        <v>28</v>
      </c>
      <c r="FV13" s="226"/>
      <c r="FW13" s="173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4" t="str">
        <f t="shared" si="16"/>
        <v xml:space="preserve"> </v>
      </c>
      <c r="GC13" s="211" t="str">
        <f>IF(FY13=0," ",VLOOKUP(FY13,PROTOKOL!$A:$E,5,FALSE))</f>
        <v xml:space="preserve"> </v>
      </c>
      <c r="GD13" s="175" t="s">
        <v>133</v>
      </c>
      <c r="GE13" s="176" t="str">
        <f t="shared" si="74"/>
        <v xml:space="preserve"> </v>
      </c>
      <c r="GF13" s="216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4" t="str">
        <f t="shared" si="17"/>
        <v xml:space="preserve"> </v>
      </c>
      <c r="GL13" s="175" t="str">
        <f>IF(GH13=0," ",VLOOKUP(GH13,PROTOKOL!$A:$E,5,FALSE))</f>
        <v xml:space="preserve"> </v>
      </c>
      <c r="GM13" s="211" t="str">
        <f t="shared" si="75"/>
        <v xml:space="preserve"> </v>
      </c>
      <c r="GN13" s="175">
        <f t="shared" si="76"/>
        <v>0</v>
      </c>
      <c r="GO13" s="176" t="str">
        <f t="shared" si="77"/>
        <v xml:space="preserve"> </v>
      </c>
      <c r="GQ13" s="172">
        <v>28</v>
      </c>
      <c r="GR13" s="226"/>
      <c r="GS13" s="173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4" t="str">
        <f t="shared" si="18"/>
        <v xml:space="preserve"> </v>
      </c>
      <c r="GY13" s="211" t="str">
        <f>IF(GU13=0," ",VLOOKUP(GU13,PROTOKOL!$A:$E,5,FALSE))</f>
        <v xml:space="preserve"> </v>
      </c>
      <c r="GZ13" s="175" t="s">
        <v>133</v>
      </c>
      <c r="HA13" s="176" t="str">
        <f t="shared" si="78"/>
        <v xml:space="preserve"> </v>
      </c>
      <c r="HB13" s="216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4" t="str">
        <f t="shared" si="19"/>
        <v xml:space="preserve"> </v>
      </c>
      <c r="HH13" s="175" t="str">
        <f>IF(HD13=0," ",VLOOKUP(HD13,PROTOKOL!$A:$E,5,FALSE))</f>
        <v xml:space="preserve"> </v>
      </c>
      <c r="HI13" s="211" t="str">
        <f t="shared" si="79"/>
        <v xml:space="preserve"> </v>
      </c>
      <c r="HJ13" s="175">
        <f t="shared" si="80"/>
        <v>0</v>
      </c>
      <c r="HK13" s="176" t="str">
        <f t="shared" si="81"/>
        <v xml:space="preserve"> </v>
      </c>
      <c r="HM13" s="172">
        <v>28</v>
      </c>
      <c r="HN13" s="226"/>
      <c r="HO13" s="173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4" t="str">
        <f t="shared" si="20"/>
        <v xml:space="preserve"> </v>
      </c>
      <c r="HU13" s="211" t="str">
        <f>IF(HQ13=0," ",VLOOKUP(HQ13,PROTOKOL!$A:$E,5,FALSE))</f>
        <v xml:space="preserve"> </v>
      </c>
      <c r="HV13" s="175" t="s">
        <v>133</v>
      </c>
      <c r="HW13" s="176" t="str">
        <f t="shared" si="82"/>
        <v xml:space="preserve"> </v>
      </c>
      <c r="HX13" s="216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4" t="str">
        <f t="shared" si="21"/>
        <v xml:space="preserve"> </v>
      </c>
      <c r="ID13" s="175" t="str">
        <f>IF(HZ13=0," ",VLOOKUP(HZ13,PROTOKOL!$A:$E,5,FALSE))</f>
        <v xml:space="preserve"> </v>
      </c>
      <c r="IE13" s="211" t="str">
        <f t="shared" si="83"/>
        <v xml:space="preserve"> </v>
      </c>
      <c r="IF13" s="175">
        <f t="shared" si="84"/>
        <v>0</v>
      </c>
      <c r="IG13" s="176" t="str">
        <f t="shared" si="85"/>
        <v xml:space="preserve"> </v>
      </c>
      <c r="II13" s="172">
        <v>28</v>
      </c>
      <c r="IJ13" s="226"/>
      <c r="IK13" s="173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4" t="str">
        <f t="shared" si="22"/>
        <v xml:space="preserve"> </v>
      </c>
      <c r="IQ13" s="211" t="str">
        <f>IF(IM13=0," ",VLOOKUP(IM13,PROTOKOL!$A:$E,5,FALSE))</f>
        <v xml:space="preserve"> </v>
      </c>
      <c r="IR13" s="175" t="s">
        <v>133</v>
      </c>
      <c r="IS13" s="176" t="str">
        <f t="shared" si="86"/>
        <v xml:space="preserve"> </v>
      </c>
      <c r="IT13" s="216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4" t="str">
        <f t="shared" si="23"/>
        <v xml:space="preserve"> </v>
      </c>
      <c r="IZ13" s="175" t="str">
        <f>IF(IV13=0," ",VLOOKUP(IV13,PROTOKOL!$A:$E,5,FALSE))</f>
        <v xml:space="preserve"> </v>
      </c>
      <c r="JA13" s="211" t="str">
        <f t="shared" si="87"/>
        <v xml:space="preserve"> </v>
      </c>
      <c r="JB13" s="175">
        <f t="shared" si="88"/>
        <v>0</v>
      </c>
      <c r="JC13" s="176" t="str">
        <f t="shared" si="89"/>
        <v xml:space="preserve"> </v>
      </c>
      <c r="JE13" s="172">
        <v>28</v>
      </c>
      <c r="JF13" s="226"/>
      <c r="JG13" s="173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4" t="str">
        <f t="shared" si="24"/>
        <v xml:space="preserve"> </v>
      </c>
      <c r="JM13" s="211" t="str">
        <f>IF(JI13=0," ",VLOOKUP(JI13,PROTOKOL!$A:$E,5,FALSE))</f>
        <v xml:space="preserve"> </v>
      </c>
      <c r="JN13" s="175" t="s">
        <v>133</v>
      </c>
      <c r="JO13" s="176" t="str">
        <f t="shared" si="90"/>
        <v xml:space="preserve"> </v>
      </c>
      <c r="JP13" s="216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4" t="str">
        <f t="shared" si="25"/>
        <v xml:space="preserve"> </v>
      </c>
      <c r="JV13" s="175" t="str">
        <f>IF(JR13=0," ",VLOOKUP(JR13,PROTOKOL!$A:$E,5,FALSE))</f>
        <v xml:space="preserve"> </v>
      </c>
      <c r="JW13" s="211" t="str">
        <f t="shared" si="91"/>
        <v xml:space="preserve"> </v>
      </c>
      <c r="JX13" s="175">
        <f t="shared" si="92"/>
        <v>0</v>
      </c>
      <c r="JY13" s="176" t="str">
        <f t="shared" si="93"/>
        <v xml:space="preserve"> </v>
      </c>
      <c r="KA13" s="172">
        <v>28</v>
      </c>
      <c r="KB13" s="226"/>
      <c r="KC13" s="173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4" t="str">
        <f t="shared" si="26"/>
        <v xml:space="preserve"> </v>
      </c>
      <c r="KI13" s="211" t="str">
        <f>IF(KE13=0," ",VLOOKUP(KE13,PROTOKOL!$A:$E,5,FALSE))</f>
        <v xml:space="preserve"> </v>
      </c>
      <c r="KJ13" s="175" t="s">
        <v>133</v>
      </c>
      <c r="KK13" s="176" t="str">
        <f t="shared" si="94"/>
        <v xml:space="preserve"> </v>
      </c>
      <c r="KL13" s="216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4" t="str">
        <f t="shared" si="27"/>
        <v xml:space="preserve"> </v>
      </c>
      <c r="KR13" s="175" t="str">
        <f>IF(KN13=0," ",VLOOKUP(KN13,PROTOKOL!$A:$E,5,FALSE))</f>
        <v xml:space="preserve"> </v>
      </c>
      <c r="KS13" s="211" t="str">
        <f t="shared" si="95"/>
        <v xml:space="preserve"> </v>
      </c>
      <c r="KT13" s="175">
        <f t="shared" si="96"/>
        <v>0</v>
      </c>
      <c r="KU13" s="176" t="str">
        <f t="shared" si="97"/>
        <v xml:space="preserve"> </v>
      </c>
      <c r="KW13" s="172">
        <v>28</v>
      </c>
      <c r="KX13" s="226"/>
      <c r="KY13" s="173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4" t="str">
        <f t="shared" si="28"/>
        <v xml:space="preserve"> </v>
      </c>
      <c r="LE13" s="211" t="str">
        <f>IF(LA13=0," ",VLOOKUP(LA13,PROTOKOL!$A:$E,5,FALSE))</f>
        <v xml:space="preserve"> </v>
      </c>
      <c r="LF13" s="175" t="s">
        <v>133</v>
      </c>
      <c r="LG13" s="176" t="str">
        <f t="shared" si="98"/>
        <v xml:space="preserve"> </v>
      </c>
      <c r="LH13" s="216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4" t="str">
        <f t="shared" si="29"/>
        <v xml:space="preserve"> </v>
      </c>
      <c r="LN13" s="175" t="str">
        <f>IF(LJ13=0," ",VLOOKUP(LJ13,PROTOKOL!$A:$E,5,FALSE))</f>
        <v xml:space="preserve"> </v>
      </c>
      <c r="LO13" s="211" t="str">
        <f t="shared" si="99"/>
        <v xml:space="preserve"> </v>
      </c>
      <c r="LP13" s="175">
        <f t="shared" si="100"/>
        <v>0</v>
      </c>
      <c r="LQ13" s="176" t="str">
        <f t="shared" si="101"/>
        <v xml:space="preserve"> </v>
      </c>
      <c r="LS13" s="172">
        <v>28</v>
      </c>
      <c r="LT13" s="226"/>
      <c r="LU13" s="173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4" t="str">
        <f t="shared" si="30"/>
        <v xml:space="preserve"> </v>
      </c>
      <c r="MA13" s="211" t="str">
        <f>IF(LW13=0," ",VLOOKUP(LW13,PROTOKOL!$A:$E,5,FALSE))</f>
        <v xml:space="preserve"> </v>
      </c>
      <c r="MB13" s="175" t="s">
        <v>133</v>
      </c>
      <c r="MC13" s="176" t="str">
        <f t="shared" si="102"/>
        <v xml:space="preserve"> </v>
      </c>
      <c r="MD13" s="216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4" t="str">
        <f t="shared" si="31"/>
        <v xml:space="preserve"> </v>
      </c>
      <c r="MJ13" s="175" t="str">
        <f>IF(MF13=0," ",VLOOKUP(MF13,PROTOKOL!$A:$E,5,FALSE))</f>
        <v xml:space="preserve"> </v>
      </c>
      <c r="MK13" s="211" t="str">
        <f t="shared" si="103"/>
        <v xml:space="preserve"> </v>
      </c>
      <c r="ML13" s="175">
        <f t="shared" si="104"/>
        <v>0</v>
      </c>
      <c r="MM13" s="176" t="str">
        <f t="shared" si="105"/>
        <v xml:space="preserve"> </v>
      </c>
      <c r="MO13" s="172">
        <v>28</v>
      </c>
      <c r="MP13" s="226"/>
      <c r="MQ13" s="173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4" t="str">
        <f t="shared" si="32"/>
        <v xml:space="preserve"> </v>
      </c>
      <c r="MW13" s="211" t="str">
        <f>IF(MS13=0," ",VLOOKUP(MS13,PROTOKOL!$A:$E,5,FALSE))</f>
        <v xml:space="preserve"> </v>
      </c>
      <c r="MX13" s="175" t="s">
        <v>133</v>
      </c>
      <c r="MY13" s="176" t="str">
        <f t="shared" si="106"/>
        <v xml:space="preserve"> </v>
      </c>
      <c r="MZ13" s="216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4" t="str">
        <f t="shared" si="33"/>
        <v xml:space="preserve"> </v>
      </c>
      <c r="NF13" s="175" t="str">
        <f>IF(NB13=0," ",VLOOKUP(NB13,PROTOKOL!$A:$E,5,FALSE))</f>
        <v xml:space="preserve"> </v>
      </c>
      <c r="NG13" s="211" t="str">
        <f t="shared" si="107"/>
        <v xml:space="preserve"> </v>
      </c>
      <c r="NH13" s="175">
        <f t="shared" si="108"/>
        <v>0</v>
      </c>
      <c r="NI13" s="176" t="str">
        <f t="shared" si="109"/>
        <v xml:space="preserve"> </v>
      </c>
      <c r="NK13" s="172">
        <v>28</v>
      </c>
      <c r="NL13" s="226"/>
      <c r="NM13" s="173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4" t="str">
        <f t="shared" si="34"/>
        <v xml:space="preserve"> </v>
      </c>
      <c r="NS13" s="211" t="str">
        <f>IF(NO13=0," ",VLOOKUP(NO13,PROTOKOL!$A:$E,5,FALSE))</f>
        <v xml:space="preserve"> </v>
      </c>
      <c r="NT13" s="175" t="s">
        <v>133</v>
      </c>
      <c r="NU13" s="176" t="str">
        <f t="shared" si="110"/>
        <v xml:space="preserve"> </v>
      </c>
      <c r="NV13" s="216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4" t="str">
        <f t="shared" si="35"/>
        <v xml:space="preserve"> </v>
      </c>
      <c r="OB13" s="175" t="str">
        <f>IF(NX13=0," ",VLOOKUP(NX13,PROTOKOL!$A:$E,5,FALSE))</f>
        <v xml:space="preserve"> </v>
      </c>
      <c r="OC13" s="211" t="str">
        <f t="shared" si="111"/>
        <v xml:space="preserve"> </v>
      </c>
      <c r="OD13" s="175">
        <f t="shared" si="112"/>
        <v>0</v>
      </c>
      <c r="OE13" s="176" t="str">
        <f t="shared" si="113"/>
        <v xml:space="preserve"> </v>
      </c>
      <c r="OG13" s="172">
        <v>28</v>
      </c>
      <c r="OH13" s="226"/>
      <c r="OI13" s="173" t="str">
        <f>IF(OK13=0," ",VLOOKUP(OK13,PROTOKOL!$A:$F,6,FALSE))</f>
        <v>KOKU TESTİ</v>
      </c>
      <c r="OJ13" s="43">
        <v>1</v>
      </c>
      <c r="OK13" s="43">
        <v>17</v>
      </c>
      <c r="OL13" s="43">
        <v>1</v>
      </c>
      <c r="OM13" s="42">
        <f>IF(OK13=0," ",(VLOOKUP(OK13,PROTOKOL!$A$1:$E$29,2,FALSE))*OL13)</f>
        <v>0</v>
      </c>
      <c r="ON13" s="174">
        <f t="shared" si="36"/>
        <v>1</v>
      </c>
      <c r="OO13" s="211" t="e">
        <f>IF(OK13=0," ",VLOOKUP(OK13,PROTOKOL!$A:$E,5,FALSE))</f>
        <v>#DIV/0!</v>
      </c>
      <c r="OP13" s="175" t="s">
        <v>133</v>
      </c>
      <c r="OQ13" s="176" t="e">
        <f>IF(OK13=0," ",(OO13*ON13))/7.5*1</f>
        <v>#DIV/0!</v>
      </c>
      <c r="OR13" s="216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4" t="str">
        <f t="shared" si="37"/>
        <v xml:space="preserve"> </v>
      </c>
      <c r="OX13" s="175" t="str">
        <f>IF(OT13=0," ",VLOOKUP(OT13,PROTOKOL!$A:$E,5,FALSE))</f>
        <v xml:space="preserve"> </v>
      </c>
      <c r="OY13" s="211" t="str">
        <f t="shared" si="115"/>
        <v xml:space="preserve"> </v>
      </c>
      <c r="OZ13" s="175">
        <f t="shared" si="116"/>
        <v>0</v>
      </c>
      <c r="PA13" s="176" t="str">
        <f t="shared" si="117"/>
        <v xml:space="preserve"> </v>
      </c>
      <c r="PC13" s="172">
        <v>28</v>
      </c>
      <c r="PD13" s="226"/>
      <c r="PE13" s="173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4" t="str">
        <f t="shared" si="38"/>
        <v xml:space="preserve"> </v>
      </c>
      <c r="PK13" s="211" t="str">
        <f>IF(PG13=0," ",VLOOKUP(PG13,PROTOKOL!$A:$E,5,FALSE))</f>
        <v xml:space="preserve"> </v>
      </c>
      <c r="PL13" s="175" t="s">
        <v>133</v>
      </c>
      <c r="PM13" s="176" t="str">
        <f t="shared" si="118"/>
        <v xml:space="preserve"> </v>
      </c>
      <c r="PN13" s="216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4" t="str">
        <f t="shared" si="39"/>
        <v xml:space="preserve"> </v>
      </c>
      <c r="PT13" s="175" t="str">
        <f>IF(PP13=0," ",VLOOKUP(PP13,PROTOKOL!$A:$E,5,FALSE))</f>
        <v xml:space="preserve"> </v>
      </c>
      <c r="PU13" s="211" t="str">
        <f t="shared" si="119"/>
        <v xml:space="preserve"> </v>
      </c>
      <c r="PV13" s="175">
        <f t="shared" si="120"/>
        <v>0</v>
      </c>
      <c r="PW13" s="176" t="str">
        <f t="shared" si="121"/>
        <v xml:space="preserve"> </v>
      </c>
      <c r="PY13" s="172">
        <v>28</v>
      </c>
      <c r="PZ13" s="226"/>
      <c r="QA13" s="173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4" t="str">
        <f t="shared" si="40"/>
        <v xml:space="preserve"> </v>
      </c>
      <c r="QG13" s="211" t="str">
        <f>IF(QC13=0," ",VLOOKUP(QC13,PROTOKOL!$A:$E,5,FALSE))</f>
        <v xml:space="preserve"> </v>
      </c>
      <c r="QH13" s="175" t="s">
        <v>133</v>
      </c>
      <c r="QI13" s="176" t="str">
        <f t="shared" si="122"/>
        <v xml:space="preserve"> </v>
      </c>
      <c r="QJ13" s="216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4" t="str">
        <f t="shared" si="41"/>
        <v xml:space="preserve"> </v>
      </c>
      <c r="QP13" s="175" t="str">
        <f>IF(QL13=0," ",VLOOKUP(QL13,PROTOKOL!$A:$E,5,FALSE))</f>
        <v xml:space="preserve"> </v>
      </c>
      <c r="QQ13" s="211" t="str">
        <f t="shared" si="123"/>
        <v xml:space="preserve"> </v>
      </c>
      <c r="QR13" s="175">
        <f t="shared" si="124"/>
        <v>0</v>
      </c>
      <c r="QS13" s="176" t="str">
        <f t="shared" si="125"/>
        <v xml:space="preserve"> </v>
      </c>
    </row>
    <row r="14" spans="1:461" ht="13.8">
      <c r="A14" s="172">
        <v>29</v>
      </c>
      <c r="B14" s="224">
        <v>29</v>
      </c>
      <c r="C14" s="173" t="s">
        <v>36</v>
      </c>
      <c r="D14" s="43"/>
      <c r="E14" s="43"/>
      <c r="F14" s="43"/>
      <c r="G14" s="42" t="str">
        <f>IF(E14=0," ",(VLOOKUP(E14,PROTOKOL!$A$1:$E$29,2,FALSE))*F14)</f>
        <v xml:space="preserve"> </v>
      </c>
      <c r="H14" s="174" t="str">
        <f t="shared" si="0"/>
        <v xml:space="preserve"> </v>
      </c>
      <c r="I14" s="211" t="str">
        <f>IF(E14=0," ",VLOOKUP(E14,PROTOKOL!$A:$E,5,FALSE))</f>
        <v xml:space="preserve"> </v>
      </c>
      <c r="J14" s="175" t="s">
        <v>133</v>
      </c>
      <c r="K14" s="176" t="str">
        <f t="shared" si="42"/>
        <v xml:space="preserve"> </v>
      </c>
      <c r="L14" s="216" t="str">
        <f>IF(N14=0," ",VLOOKUP(N14,PROTOKOL!$A:$F,6,FALSE))</f>
        <v>PERDE KESME SULU SİST.</v>
      </c>
      <c r="M14" s="43">
        <v>60</v>
      </c>
      <c r="N14" s="43">
        <v>8</v>
      </c>
      <c r="O14" s="43">
        <v>3</v>
      </c>
      <c r="P14" s="91">
        <f>IF(N14=0," ",(VLOOKUP(N14,PROTOKOL!$A$1:$E$29,2,FALSE))*O14)</f>
        <v>39.200000000000003</v>
      </c>
      <c r="Q14" s="174">
        <f t="shared" si="1"/>
        <v>20.799999999999997</v>
      </c>
      <c r="R14" s="175">
        <f>IF(N14=0," ",VLOOKUP(N14,PROTOKOL!$A:$E,5,FALSE))</f>
        <v>0.69150084134615386</v>
      </c>
      <c r="S14" s="211">
        <f t="shared" si="43"/>
        <v>14.383217499999999</v>
      </c>
      <c r="T14" s="175">
        <f t="shared" si="44"/>
        <v>6</v>
      </c>
      <c r="U14" s="176">
        <f t="shared" si="45"/>
        <v>28.766435000000001</v>
      </c>
      <c r="W14" s="172">
        <v>29</v>
      </c>
      <c r="X14" s="224">
        <v>29</v>
      </c>
      <c r="Y14" s="173" t="s">
        <v>36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4" t="str">
        <f t="shared" si="2"/>
        <v xml:space="preserve"> </v>
      </c>
      <c r="AE14" s="211" t="str">
        <f>IF(AA14=0," ",VLOOKUP(AA14,PROTOKOL!$A:$E,5,FALSE))</f>
        <v xml:space="preserve"> </v>
      </c>
      <c r="AF14" s="175" t="s">
        <v>133</v>
      </c>
      <c r="AG14" s="176" t="str">
        <f t="shared" si="46"/>
        <v xml:space="preserve"> </v>
      </c>
      <c r="AH14" s="216" t="str">
        <f>IF(AJ14=0," ",VLOOKUP(AJ14,PROTOKOL!$A:$F,6,FALSE))</f>
        <v>SIZDIRMAZLIK TAMİR</v>
      </c>
      <c r="AI14" s="43">
        <v>120</v>
      </c>
      <c r="AJ14" s="43">
        <v>12</v>
      </c>
      <c r="AK14" s="43">
        <v>7.5</v>
      </c>
      <c r="AL14" s="91">
        <f>IF(AJ14=0," ",(VLOOKUP(AJ14,PROTOKOL!$A$1:$E$29,2,FALSE))*AK14)</f>
        <v>78</v>
      </c>
      <c r="AM14" s="174">
        <f t="shared" si="3"/>
        <v>42</v>
      </c>
      <c r="AN14" s="175">
        <f>IF(AJ14=0," ",VLOOKUP(AJ14,PROTOKOL!$A:$E,5,FALSE))</f>
        <v>0.8561438988095238</v>
      </c>
      <c r="AO14" s="211">
        <f t="shared" si="47"/>
        <v>35.958043750000002</v>
      </c>
      <c r="AP14" s="175">
        <f t="shared" si="48"/>
        <v>15</v>
      </c>
      <c r="AQ14" s="176">
        <f t="shared" si="49"/>
        <v>71.916087500000003</v>
      </c>
      <c r="AS14" s="172">
        <v>29</v>
      </c>
      <c r="AT14" s="224">
        <v>29</v>
      </c>
      <c r="AU14" s="173" t="str">
        <f>IF(AW14=0," ",VLOOKUP(AW14,PROTOKOL!$A:$F,6,FALSE))</f>
        <v>VAKUM TEST</v>
      </c>
      <c r="AV14" s="43">
        <v>236</v>
      </c>
      <c r="AW14" s="43">
        <v>4</v>
      </c>
      <c r="AX14" s="43">
        <v>7.5</v>
      </c>
      <c r="AY14" s="42">
        <f>IF(AW14=0," ",(VLOOKUP(AW14,PROTOKOL!$A$1:$E$29,2,FALSE))*AX14)</f>
        <v>150</v>
      </c>
      <c r="AZ14" s="174">
        <f t="shared" si="4"/>
        <v>86</v>
      </c>
      <c r="BA14" s="211">
        <f>IF(AW14=0," ",VLOOKUP(AW14,PROTOKOL!$A:$E,5,FALSE))</f>
        <v>0.44947554687499996</v>
      </c>
      <c r="BB14" s="175" t="s">
        <v>133</v>
      </c>
      <c r="BC14" s="176">
        <f t="shared" si="50"/>
        <v>38.654897031249995</v>
      </c>
      <c r="BD14" s="216" t="str">
        <f>IF(BF14=0," ",VLOOKUP(BF14,PROTOKOL!$A:$F,6,FALSE))</f>
        <v>VAKUM TEST</v>
      </c>
      <c r="BE14" s="43">
        <v>75</v>
      </c>
      <c r="BF14" s="43">
        <v>4</v>
      </c>
      <c r="BG14" s="43">
        <v>2.5</v>
      </c>
      <c r="BH14" s="91">
        <f>IF(BF14=0," ",(VLOOKUP(BF14,PROTOKOL!$A$1:$E$29,2,FALSE))*BG14)</f>
        <v>50</v>
      </c>
      <c r="BI14" s="174">
        <f t="shared" si="5"/>
        <v>25</v>
      </c>
      <c r="BJ14" s="175">
        <f>IF(BF14=0," ",VLOOKUP(BF14,PROTOKOL!$A:$E,5,FALSE))</f>
        <v>0.44947554687499996</v>
      </c>
      <c r="BK14" s="211">
        <f t="shared" si="51"/>
        <v>11.236888671874999</v>
      </c>
      <c r="BL14" s="175">
        <f t="shared" si="52"/>
        <v>5</v>
      </c>
      <c r="BM14" s="176">
        <f t="shared" si="53"/>
        <v>22.473777343749997</v>
      </c>
      <c r="BO14" s="172">
        <v>29</v>
      </c>
      <c r="BP14" s="224">
        <v>29</v>
      </c>
      <c r="BQ14" s="173" t="str">
        <f>IF(BS14=0," ",VLOOKUP(BS14,PROTOKOL!$A:$F,6,FALSE))</f>
        <v>VAKUM TEST</v>
      </c>
      <c r="BR14" s="43">
        <v>30</v>
      </c>
      <c r="BS14" s="43">
        <v>4</v>
      </c>
      <c r="BT14" s="43">
        <v>1</v>
      </c>
      <c r="BU14" s="42">
        <f>IF(BS14=0," ",(VLOOKUP(BS14,PROTOKOL!$A$1:$E$29,2,FALSE))*BT14)</f>
        <v>20</v>
      </c>
      <c r="BV14" s="174">
        <f t="shared" si="6"/>
        <v>10</v>
      </c>
      <c r="BW14" s="211">
        <f>IF(BS14=0," ",VLOOKUP(BS14,PROTOKOL!$A:$E,5,FALSE))</f>
        <v>0.44947554687499996</v>
      </c>
      <c r="BX14" s="175" t="s">
        <v>133</v>
      </c>
      <c r="BY14" s="176">
        <f t="shared" si="54"/>
        <v>4.4947554687499993</v>
      </c>
      <c r="BZ14" s="216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4" t="str">
        <f t="shared" si="7"/>
        <v xml:space="preserve"> </v>
      </c>
      <c r="CF14" s="175" t="str">
        <f>IF(CB14=0," ",VLOOKUP(CB14,PROTOKOL!$A:$E,5,FALSE))</f>
        <v xml:space="preserve"> </v>
      </c>
      <c r="CG14" s="211" t="str">
        <f t="shared" si="55"/>
        <v xml:space="preserve"> </v>
      </c>
      <c r="CH14" s="175">
        <f t="shared" si="56"/>
        <v>0</v>
      </c>
      <c r="CI14" s="176" t="str">
        <f t="shared" si="57"/>
        <v xml:space="preserve"> </v>
      </c>
      <c r="CK14" s="172">
        <v>29</v>
      </c>
      <c r="CL14" s="224">
        <v>29</v>
      </c>
      <c r="CM14" s="173" t="s">
        <v>36</v>
      </c>
      <c r="CN14" s="43">
        <v>1</v>
      </c>
      <c r="CO14" s="43">
        <v>17</v>
      </c>
      <c r="CP14" s="43">
        <v>1</v>
      </c>
      <c r="CQ14" s="42">
        <f>IF(CO14=0," ",(VLOOKUP(CO14,PROTOKOL!$A$1:$E$29,2,FALSE))*CP14)</f>
        <v>0</v>
      </c>
      <c r="CR14" s="174">
        <f t="shared" si="8"/>
        <v>1</v>
      </c>
      <c r="CS14" s="211" t="e">
        <f>IF(CO14=0," ",VLOOKUP(CO14,PROTOKOL!$A:$E,5,FALSE))</f>
        <v>#DIV/0!</v>
      </c>
      <c r="CT14" s="175" t="s">
        <v>133</v>
      </c>
      <c r="CU14" s="176" t="e">
        <f>IF(CO14=0," ",(CS14*CR14))/7.5*1</f>
        <v>#DIV/0!</v>
      </c>
      <c r="CV14" s="216" t="str">
        <f>IF(CX14=0," ",VLOOKUP(CX14,PROTOKOL!$A:$F,6,FALSE))</f>
        <v>PERDE KESME SULU SİST.</v>
      </c>
      <c r="CW14" s="43">
        <v>100</v>
      </c>
      <c r="CX14" s="43">
        <v>8</v>
      </c>
      <c r="CY14" s="43">
        <v>5</v>
      </c>
      <c r="CZ14" s="91">
        <f>IF(CX14=0," ",(VLOOKUP(CX14,PROTOKOL!$A$1:$E$29,2,FALSE))*CY14)</f>
        <v>65.333333333333329</v>
      </c>
      <c r="DA14" s="174">
        <f t="shared" si="9"/>
        <v>34.666666666666671</v>
      </c>
      <c r="DB14" s="175">
        <f>IF(CX14=0," ",VLOOKUP(CX14,PROTOKOL!$A:$E,5,FALSE))</f>
        <v>0.69150084134615386</v>
      </c>
      <c r="DC14" s="211">
        <f t="shared" si="59"/>
        <v>23.972029166666669</v>
      </c>
      <c r="DD14" s="175">
        <f t="shared" si="60"/>
        <v>10</v>
      </c>
      <c r="DE14" s="176">
        <f t="shared" si="61"/>
        <v>47.944058333333345</v>
      </c>
      <c r="DG14" s="172">
        <v>29</v>
      </c>
      <c r="DH14" s="224">
        <v>29</v>
      </c>
      <c r="DI14" s="173" t="s">
        <v>36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4" t="str">
        <f t="shared" si="10"/>
        <v xml:space="preserve"> </v>
      </c>
      <c r="DO14" s="211" t="str">
        <f>IF(DK14=0," ",VLOOKUP(DK14,PROTOKOL!$A:$E,5,FALSE))</f>
        <v xml:space="preserve"> </v>
      </c>
      <c r="DP14" s="175" t="s">
        <v>133</v>
      </c>
      <c r="DQ14" s="176" t="str">
        <f t="shared" si="62"/>
        <v xml:space="preserve"> </v>
      </c>
      <c r="DR14" s="216" t="str">
        <f>IF(DT14=0," ",VLOOKUP(DT14,PROTOKOL!$A:$F,6,FALSE))</f>
        <v>SIZDIRMAZLIK TAMİR</v>
      </c>
      <c r="DS14" s="43">
        <v>120</v>
      </c>
      <c r="DT14" s="43">
        <v>12</v>
      </c>
      <c r="DU14" s="43">
        <v>7.5</v>
      </c>
      <c r="DV14" s="91">
        <f>IF(DT14=0," ",(VLOOKUP(DT14,PROTOKOL!$A$1:$E$29,2,FALSE))*DU14)</f>
        <v>78</v>
      </c>
      <c r="DW14" s="174">
        <f t="shared" si="11"/>
        <v>42</v>
      </c>
      <c r="DX14" s="175">
        <f>IF(DT14=0," ",VLOOKUP(DT14,PROTOKOL!$A:$E,5,FALSE))</f>
        <v>0.8561438988095238</v>
      </c>
      <c r="DY14" s="211">
        <f t="shared" si="63"/>
        <v>35.958043750000002</v>
      </c>
      <c r="DZ14" s="175">
        <f t="shared" si="64"/>
        <v>15</v>
      </c>
      <c r="EA14" s="176">
        <f t="shared" si="65"/>
        <v>71.916087500000003</v>
      </c>
      <c r="EC14" s="172">
        <v>29</v>
      </c>
      <c r="ED14" s="224">
        <v>29</v>
      </c>
      <c r="EE14" s="173" t="str">
        <f>IF(EG14=0," ",VLOOKUP(EG14,PROTOKOL!$A:$F,6,FALSE))</f>
        <v>SIZDIRMAZLIK TAMİR</v>
      </c>
      <c r="EF14" s="43">
        <v>83</v>
      </c>
      <c r="EG14" s="43">
        <v>12</v>
      </c>
      <c r="EH14" s="43">
        <v>5</v>
      </c>
      <c r="EI14" s="42">
        <f>IF(EG14=0," ",(VLOOKUP(EG14,PROTOKOL!$A$1:$E$29,2,FALSE))*EH14)</f>
        <v>52</v>
      </c>
      <c r="EJ14" s="174">
        <f t="shared" si="12"/>
        <v>31</v>
      </c>
      <c r="EK14" s="211">
        <f>IF(EG14=0," ",VLOOKUP(EG14,PROTOKOL!$A:$E,5,FALSE))</f>
        <v>0.8561438988095238</v>
      </c>
      <c r="EL14" s="175" t="s">
        <v>133</v>
      </c>
      <c r="EM14" s="176">
        <f t="shared" si="66"/>
        <v>26.540460863095237</v>
      </c>
      <c r="EN14" s="216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4" t="str">
        <f t="shared" si="13"/>
        <v xml:space="preserve"> </v>
      </c>
      <c r="ET14" s="175" t="str">
        <f>IF(EP14=0," ",VLOOKUP(EP14,PROTOKOL!$A:$E,5,FALSE))</f>
        <v xml:space="preserve"> </v>
      </c>
      <c r="EU14" s="211" t="str">
        <f t="shared" si="67"/>
        <v xml:space="preserve"> </v>
      </c>
      <c r="EV14" s="175">
        <f t="shared" si="68"/>
        <v>0</v>
      </c>
      <c r="EW14" s="176" t="str">
        <f t="shared" si="69"/>
        <v xml:space="preserve"> </v>
      </c>
      <c r="EY14" s="172">
        <v>29</v>
      </c>
      <c r="EZ14" s="224">
        <v>29</v>
      </c>
      <c r="FA14" s="173" t="s">
        <v>134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4" t="str">
        <f t="shared" si="14"/>
        <v xml:space="preserve"> </v>
      </c>
      <c r="FG14" s="211" t="str">
        <f>IF(FC14=0," ",VLOOKUP(FC14,PROTOKOL!$A:$E,5,FALSE))</f>
        <v xml:space="preserve"> </v>
      </c>
      <c r="FH14" s="175" t="s">
        <v>133</v>
      </c>
      <c r="FI14" s="176" t="str">
        <f t="shared" si="70"/>
        <v xml:space="preserve"> </v>
      </c>
      <c r="FJ14" s="216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4" t="str">
        <f t="shared" si="15"/>
        <v xml:space="preserve"> </v>
      </c>
      <c r="FP14" s="175" t="str">
        <f>IF(FL14=0," ",VLOOKUP(FL14,PROTOKOL!$A:$E,5,FALSE))</f>
        <v xml:space="preserve"> </v>
      </c>
      <c r="FQ14" s="211" t="str">
        <f t="shared" si="71"/>
        <v xml:space="preserve"> </v>
      </c>
      <c r="FR14" s="175">
        <f t="shared" si="72"/>
        <v>0</v>
      </c>
      <c r="FS14" s="176" t="str">
        <f t="shared" si="73"/>
        <v xml:space="preserve"> </v>
      </c>
      <c r="FU14" s="172">
        <v>29</v>
      </c>
      <c r="FV14" s="224">
        <v>29</v>
      </c>
      <c r="FW14" s="173" t="str">
        <f>IF(FY14=0," ",VLOOKUP(FY14,PROTOKOL!$A:$F,6,FALSE))</f>
        <v>SIZDIRMAZLIK TAMİR</v>
      </c>
      <c r="FX14" s="43">
        <v>120</v>
      </c>
      <c r="FY14" s="43">
        <v>12</v>
      </c>
      <c r="FZ14" s="43">
        <v>7.5</v>
      </c>
      <c r="GA14" s="42">
        <f>IF(FY14=0," ",(VLOOKUP(FY14,PROTOKOL!$A$1:$E$29,2,FALSE))*FZ14)</f>
        <v>78</v>
      </c>
      <c r="GB14" s="174">
        <f t="shared" si="16"/>
        <v>42</v>
      </c>
      <c r="GC14" s="211">
        <f>IF(FY14=0," ",VLOOKUP(FY14,PROTOKOL!$A:$E,5,FALSE))</f>
        <v>0.8561438988095238</v>
      </c>
      <c r="GD14" s="175" t="s">
        <v>133</v>
      </c>
      <c r="GE14" s="176">
        <f t="shared" si="74"/>
        <v>35.958043750000002</v>
      </c>
      <c r="GF14" s="216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4" t="str">
        <f t="shared" si="17"/>
        <v xml:space="preserve"> </v>
      </c>
      <c r="GL14" s="175" t="str">
        <f>IF(GH14=0," ",VLOOKUP(GH14,PROTOKOL!$A:$E,5,FALSE))</f>
        <v xml:space="preserve"> </v>
      </c>
      <c r="GM14" s="211" t="str">
        <f t="shared" si="75"/>
        <v xml:space="preserve"> </v>
      </c>
      <c r="GN14" s="175">
        <f t="shared" si="76"/>
        <v>0</v>
      </c>
      <c r="GO14" s="176" t="str">
        <f t="shared" si="77"/>
        <v xml:space="preserve"> </v>
      </c>
      <c r="GQ14" s="172">
        <v>29</v>
      </c>
      <c r="GR14" s="224">
        <v>29</v>
      </c>
      <c r="GS14" s="173" t="str">
        <f>IF(GU14=0," ",VLOOKUP(GU14,PROTOKOL!$A:$F,6,FALSE))</f>
        <v>VAKUM TEST</v>
      </c>
      <c r="GT14" s="43">
        <v>237</v>
      </c>
      <c r="GU14" s="43">
        <v>4</v>
      </c>
      <c r="GV14" s="43">
        <v>7.5</v>
      </c>
      <c r="GW14" s="42">
        <f>IF(GU14=0," ",(VLOOKUP(GU14,PROTOKOL!$A$1:$E$29,2,FALSE))*GV14)</f>
        <v>150</v>
      </c>
      <c r="GX14" s="174">
        <f t="shared" si="18"/>
        <v>87</v>
      </c>
      <c r="GY14" s="211">
        <f>IF(GU14=0," ",VLOOKUP(GU14,PROTOKOL!$A:$E,5,FALSE))</f>
        <v>0.44947554687499996</v>
      </c>
      <c r="GZ14" s="175" t="s">
        <v>133</v>
      </c>
      <c r="HA14" s="176">
        <f t="shared" si="78"/>
        <v>39.104372578124995</v>
      </c>
      <c r="HB14" s="216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4" t="str">
        <f t="shared" si="19"/>
        <v xml:space="preserve"> </v>
      </c>
      <c r="HH14" s="175" t="str">
        <f>IF(HD14=0," ",VLOOKUP(HD14,PROTOKOL!$A:$E,5,FALSE))</f>
        <v xml:space="preserve"> </v>
      </c>
      <c r="HI14" s="211" t="str">
        <f t="shared" si="79"/>
        <v xml:space="preserve"> </v>
      </c>
      <c r="HJ14" s="175">
        <f t="shared" si="80"/>
        <v>0</v>
      </c>
      <c r="HK14" s="176" t="str">
        <f t="shared" si="81"/>
        <v xml:space="preserve"> </v>
      </c>
      <c r="HM14" s="172">
        <v>29</v>
      </c>
      <c r="HN14" s="224">
        <v>29</v>
      </c>
      <c r="HO14" s="173" t="str">
        <f>IF(HQ14=0," ",VLOOKUP(HQ14,PROTOKOL!$A:$F,6,FALSE))</f>
        <v>VAKUM TEST</v>
      </c>
      <c r="HP14" s="43">
        <v>150</v>
      </c>
      <c r="HQ14" s="43">
        <v>4</v>
      </c>
      <c r="HR14" s="43">
        <v>5</v>
      </c>
      <c r="HS14" s="42">
        <f>IF(HQ14=0," ",(VLOOKUP(HQ14,PROTOKOL!$A$1:$E$29,2,FALSE))*HR14)</f>
        <v>100</v>
      </c>
      <c r="HT14" s="174">
        <f t="shared" si="20"/>
        <v>50</v>
      </c>
      <c r="HU14" s="211">
        <f>IF(HQ14=0," ",VLOOKUP(HQ14,PROTOKOL!$A:$E,5,FALSE))</f>
        <v>0.44947554687499996</v>
      </c>
      <c r="HV14" s="175" t="s">
        <v>133</v>
      </c>
      <c r="HW14" s="176">
        <f t="shared" si="82"/>
        <v>22.473777343749997</v>
      </c>
      <c r="HX14" s="216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4" t="str">
        <f t="shared" si="21"/>
        <v xml:space="preserve"> </v>
      </c>
      <c r="ID14" s="175" t="str">
        <f>IF(HZ14=0," ",VLOOKUP(HZ14,PROTOKOL!$A:$E,5,FALSE))</f>
        <v xml:space="preserve"> </v>
      </c>
      <c r="IE14" s="211" t="str">
        <f t="shared" si="83"/>
        <v xml:space="preserve"> </v>
      </c>
      <c r="IF14" s="175">
        <f t="shared" si="84"/>
        <v>0</v>
      </c>
      <c r="IG14" s="176" t="str">
        <f t="shared" si="85"/>
        <v xml:space="preserve"> </v>
      </c>
      <c r="II14" s="172">
        <v>29</v>
      </c>
      <c r="IJ14" s="224">
        <v>29</v>
      </c>
      <c r="IK14" s="173" t="str">
        <f>IF(IM14=0," ",VLOOKUP(IM14,PROTOKOL!$A:$F,6,FALSE))</f>
        <v>VAKUM TEST</v>
      </c>
      <c r="IL14" s="43">
        <v>232</v>
      </c>
      <c r="IM14" s="43">
        <v>4</v>
      </c>
      <c r="IN14" s="43">
        <v>7.5</v>
      </c>
      <c r="IO14" s="42">
        <f>IF(IM14=0," ",(VLOOKUP(IM14,PROTOKOL!$A$1:$E$29,2,FALSE))*IN14)</f>
        <v>150</v>
      </c>
      <c r="IP14" s="174">
        <f t="shared" si="22"/>
        <v>82</v>
      </c>
      <c r="IQ14" s="211">
        <f>IF(IM14=0," ",VLOOKUP(IM14,PROTOKOL!$A:$E,5,FALSE))</f>
        <v>0.44947554687499996</v>
      </c>
      <c r="IR14" s="175" t="s">
        <v>133</v>
      </c>
      <c r="IS14" s="176">
        <f t="shared" si="86"/>
        <v>36.856994843749995</v>
      </c>
      <c r="IT14" s="216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4" t="str">
        <f t="shared" si="23"/>
        <v xml:space="preserve"> </v>
      </c>
      <c r="IZ14" s="175" t="str">
        <f>IF(IV14=0," ",VLOOKUP(IV14,PROTOKOL!$A:$E,5,FALSE))</f>
        <v xml:space="preserve"> </v>
      </c>
      <c r="JA14" s="211" t="str">
        <f t="shared" si="87"/>
        <v xml:space="preserve"> </v>
      </c>
      <c r="JB14" s="175">
        <f t="shared" si="88"/>
        <v>0</v>
      </c>
      <c r="JC14" s="176" t="str">
        <f t="shared" si="89"/>
        <v xml:space="preserve"> </v>
      </c>
      <c r="JE14" s="172">
        <v>29</v>
      </c>
      <c r="JF14" s="224">
        <v>29</v>
      </c>
      <c r="JG14" s="173" t="s">
        <v>36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4" t="str">
        <f t="shared" si="24"/>
        <v xml:space="preserve"> </v>
      </c>
      <c r="JM14" s="211" t="str">
        <f>IF(JI14=0," ",VLOOKUP(JI14,PROTOKOL!$A:$E,5,FALSE))</f>
        <v xml:space="preserve"> </v>
      </c>
      <c r="JN14" s="175" t="s">
        <v>133</v>
      </c>
      <c r="JO14" s="176" t="str">
        <f t="shared" si="90"/>
        <v xml:space="preserve"> </v>
      </c>
      <c r="JP14" s="216" t="str">
        <f>IF(JR14=0," ",VLOOKUP(JR14,PROTOKOL!$A:$F,6,FALSE))</f>
        <v>VAKUM TEST</v>
      </c>
      <c r="JQ14" s="43">
        <v>234</v>
      </c>
      <c r="JR14" s="43">
        <v>4</v>
      </c>
      <c r="JS14" s="43">
        <v>7.5</v>
      </c>
      <c r="JT14" s="91">
        <f>IF(JR14=0," ",(VLOOKUP(JR14,PROTOKOL!$A$1:$E$29,2,FALSE))*JS14)</f>
        <v>150</v>
      </c>
      <c r="JU14" s="174">
        <f t="shared" si="25"/>
        <v>84</v>
      </c>
      <c r="JV14" s="175">
        <f>IF(JR14=0," ",VLOOKUP(JR14,PROTOKOL!$A:$E,5,FALSE))</f>
        <v>0.44947554687499996</v>
      </c>
      <c r="JW14" s="211">
        <f t="shared" si="91"/>
        <v>37.755945937499995</v>
      </c>
      <c r="JX14" s="175">
        <f t="shared" si="92"/>
        <v>15</v>
      </c>
      <c r="JY14" s="176">
        <f t="shared" si="93"/>
        <v>75.511891874999989</v>
      </c>
      <c r="KA14" s="172">
        <v>29</v>
      </c>
      <c r="KB14" s="224">
        <v>29</v>
      </c>
      <c r="KC14" s="173" t="str">
        <f>IF(KE14=0," ",VLOOKUP(KE14,PROTOKOL!$A:$F,6,FALSE))</f>
        <v>VAKUM TEST</v>
      </c>
      <c r="KD14" s="43">
        <v>240</v>
      </c>
      <c r="KE14" s="43">
        <v>4</v>
      </c>
      <c r="KF14" s="43">
        <v>7.5</v>
      </c>
      <c r="KG14" s="42">
        <f>IF(KE14=0," ",(VLOOKUP(KE14,PROTOKOL!$A$1:$E$29,2,FALSE))*KF14)</f>
        <v>150</v>
      </c>
      <c r="KH14" s="174">
        <f t="shared" si="26"/>
        <v>90</v>
      </c>
      <c r="KI14" s="211">
        <f>IF(KE14=0," ",VLOOKUP(KE14,PROTOKOL!$A:$E,5,FALSE))</f>
        <v>0.44947554687499996</v>
      </c>
      <c r="KJ14" s="175" t="s">
        <v>133</v>
      </c>
      <c r="KK14" s="176">
        <f t="shared" si="94"/>
        <v>40.452799218749995</v>
      </c>
      <c r="KL14" s="216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4" t="str">
        <f t="shared" si="27"/>
        <v xml:space="preserve"> </v>
      </c>
      <c r="KR14" s="175" t="str">
        <f>IF(KN14=0," ",VLOOKUP(KN14,PROTOKOL!$A:$E,5,FALSE))</f>
        <v xml:space="preserve"> </v>
      </c>
      <c r="KS14" s="211" t="str">
        <f t="shared" si="95"/>
        <v xml:space="preserve"> </v>
      </c>
      <c r="KT14" s="175">
        <f t="shared" si="96"/>
        <v>0</v>
      </c>
      <c r="KU14" s="176" t="str">
        <f t="shared" si="97"/>
        <v xml:space="preserve"> </v>
      </c>
      <c r="KW14" s="172">
        <v>29</v>
      </c>
      <c r="KX14" s="224">
        <v>29</v>
      </c>
      <c r="KY14" s="173" t="s">
        <v>36</v>
      </c>
      <c r="KZ14" s="43"/>
      <c r="LA14" s="43"/>
      <c r="LB14" s="43"/>
      <c r="LC14" s="42" t="str">
        <f>IF(LA14=0," ",(VLOOKUP(LA14,PROTOKOL!$A$1:$E$29,2,FALSE))*LB14)</f>
        <v xml:space="preserve"> </v>
      </c>
      <c r="LD14" s="174" t="str">
        <f t="shared" si="28"/>
        <v xml:space="preserve"> </v>
      </c>
      <c r="LE14" s="211" t="str">
        <f>IF(LA14=0," ",VLOOKUP(LA14,PROTOKOL!$A:$E,5,FALSE))</f>
        <v xml:space="preserve"> </v>
      </c>
      <c r="LF14" s="175" t="s">
        <v>133</v>
      </c>
      <c r="LG14" s="176" t="str">
        <f t="shared" si="98"/>
        <v xml:space="preserve"> </v>
      </c>
      <c r="LH14" s="216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4" t="str">
        <f t="shared" si="29"/>
        <v xml:space="preserve"> </v>
      </c>
      <c r="LN14" s="175" t="str">
        <f>IF(LJ14=0," ",VLOOKUP(LJ14,PROTOKOL!$A:$E,5,FALSE))</f>
        <v xml:space="preserve"> </v>
      </c>
      <c r="LO14" s="211" t="str">
        <f t="shared" si="99"/>
        <v xml:space="preserve"> </v>
      </c>
      <c r="LP14" s="175">
        <f t="shared" si="100"/>
        <v>0</v>
      </c>
      <c r="LQ14" s="176" t="str">
        <f t="shared" si="101"/>
        <v xml:space="preserve"> </v>
      </c>
      <c r="LS14" s="172">
        <v>29</v>
      </c>
      <c r="LT14" s="224">
        <v>29</v>
      </c>
      <c r="LU14" s="173" t="str">
        <f>IF(LW14=0," ",VLOOKUP(LW14,PROTOKOL!$A:$F,6,FALSE))</f>
        <v>PANTOGRAF LAVABO TAŞLAMA</v>
      </c>
      <c r="LV14" s="43">
        <v>101</v>
      </c>
      <c r="LW14" s="43">
        <v>9</v>
      </c>
      <c r="LX14" s="43">
        <v>7.5</v>
      </c>
      <c r="LY14" s="42">
        <f>IF(LW14=0," ",(VLOOKUP(LW14,PROTOKOL!$A$1:$E$29,2,FALSE))*LX14)</f>
        <v>65</v>
      </c>
      <c r="LZ14" s="174">
        <f t="shared" si="30"/>
        <v>36</v>
      </c>
      <c r="MA14" s="211">
        <f>IF(LW14=0," ",VLOOKUP(LW14,PROTOKOL!$A:$E,5,FALSE))</f>
        <v>1.0273726785714283</v>
      </c>
      <c r="MB14" s="175" t="s">
        <v>133</v>
      </c>
      <c r="MC14" s="176">
        <f t="shared" si="102"/>
        <v>36.985416428571419</v>
      </c>
      <c r="MD14" s="216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4" t="str">
        <f t="shared" si="31"/>
        <v xml:space="preserve"> </v>
      </c>
      <c r="MJ14" s="175" t="str">
        <f>IF(MF14=0," ",VLOOKUP(MF14,PROTOKOL!$A:$E,5,FALSE))</f>
        <v xml:space="preserve"> </v>
      </c>
      <c r="MK14" s="211" t="str">
        <f t="shared" si="103"/>
        <v xml:space="preserve"> </v>
      </c>
      <c r="ML14" s="175">
        <f t="shared" si="104"/>
        <v>0</v>
      </c>
      <c r="MM14" s="176" t="str">
        <f t="shared" si="105"/>
        <v xml:space="preserve"> </v>
      </c>
      <c r="MO14" s="172">
        <v>29</v>
      </c>
      <c r="MP14" s="224">
        <v>29</v>
      </c>
      <c r="MQ14" s="173" t="str">
        <f>IF(MS14=0," ",VLOOKUP(MS14,PROTOKOL!$A:$F,6,FALSE))</f>
        <v>PANTOGRAF LAVABO TAŞLAMA</v>
      </c>
      <c r="MR14" s="43">
        <v>119</v>
      </c>
      <c r="MS14" s="43">
        <v>9</v>
      </c>
      <c r="MT14" s="43">
        <v>7.5</v>
      </c>
      <c r="MU14" s="42">
        <f>IF(MS14=0," ",(VLOOKUP(MS14,PROTOKOL!$A$1:$E$29,2,FALSE))*MT14)</f>
        <v>65</v>
      </c>
      <c r="MV14" s="174">
        <f t="shared" si="32"/>
        <v>54</v>
      </c>
      <c r="MW14" s="211">
        <f>IF(MS14=0," ",VLOOKUP(MS14,PROTOKOL!$A:$E,5,FALSE))</f>
        <v>1.0273726785714283</v>
      </c>
      <c r="MX14" s="175" t="s">
        <v>133</v>
      </c>
      <c r="MY14" s="176">
        <f t="shared" si="106"/>
        <v>55.478124642857132</v>
      </c>
      <c r="MZ14" s="216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4" t="str">
        <f t="shared" si="33"/>
        <v xml:space="preserve"> </v>
      </c>
      <c r="NF14" s="175" t="str">
        <f>IF(NB14=0," ",VLOOKUP(NB14,PROTOKOL!$A:$E,5,FALSE))</f>
        <v xml:space="preserve"> </v>
      </c>
      <c r="NG14" s="211" t="str">
        <f t="shared" si="107"/>
        <v xml:space="preserve"> </v>
      </c>
      <c r="NH14" s="175">
        <f t="shared" si="108"/>
        <v>0</v>
      </c>
      <c r="NI14" s="176" t="str">
        <f t="shared" si="109"/>
        <v xml:space="preserve"> </v>
      </c>
      <c r="NK14" s="172">
        <v>29</v>
      </c>
      <c r="NL14" s="224">
        <v>29</v>
      </c>
      <c r="NM14" s="173" t="str">
        <f>IF(NO14=0," ",VLOOKUP(NO14,PROTOKOL!$A:$F,6,FALSE))</f>
        <v>WNZL. LAV. VE DUV. ASMA KLZ</v>
      </c>
      <c r="NN14" s="43">
        <v>222</v>
      </c>
      <c r="NO14" s="43">
        <v>1</v>
      </c>
      <c r="NP14" s="43">
        <v>7.5</v>
      </c>
      <c r="NQ14" s="42">
        <f>IF(NO14=0," ",(VLOOKUP(NO14,PROTOKOL!$A$1:$E$29,2,FALSE))*NP14)</f>
        <v>144</v>
      </c>
      <c r="NR14" s="174">
        <f t="shared" si="34"/>
        <v>78</v>
      </c>
      <c r="NS14" s="211">
        <f>IF(NO14=0," ",VLOOKUP(NO14,PROTOKOL!$A:$E,5,FALSE))</f>
        <v>0.4731321546052632</v>
      </c>
      <c r="NT14" s="175" t="s">
        <v>133</v>
      </c>
      <c r="NU14" s="176">
        <f t="shared" si="110"/>
        <v>36.904308059210528</v>
      </c>
      <c r="NV14" s="216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4" t="str">
        <f t="shared" si="35"/>
        <v xml:space="preserve"> </v>
      </c>
      <c r="OB14" s="175" t="str">
        <f>IF(NX14=0," ",VLOOKUP(NX14,PROTOKOL!$A:$E,5,FALSE))</f>
        <v xml:space="preserve"> </v>
      </c>
      <c r="OC14" s="211" t="str">
        <f t="shared" si="111"/>
        <v xml:space="preserve"> </v>
      </c>
      <c r="OD14" s="175">
        <f t="shared" si="112"/>
        <v>0</v>
      </c>
      <c r="OE14" s="176" t="str">
        <f t="shared" si="113"/>
        <v xml:space="preserve"> </v>
      </c>
      <c r="OG14" s="172">
        <v>29</v>
      </c>
      <c r="OH14" s="224">
        <v>29</v>
      </c>
      <c r="OI14" s="173" t="str">
        <f>IF(OK14=0," ",VLOOKUP(OK14,PROTOKOL!$A:$F,6,FALSE))</f>
        <v>VAKUM TEST</v>
      </c>
      <c r="OJ14" s="43">
        <v>75</v>
      </c>
      <c r="OK14" s="43">
        <v>4</v>
      </c>
      <c r="OL14" s="43">
        <v>5</v>
      </c>
      <c r="OM14" s="42">
        <f>IF(OK14=0," ",(VLOOKUP(OK14,PROTOKOL!$A$1:$E$29,2,FALSE))*OL14)</f>
        <v>100</v>
      </c>
      <c r="ON14" s="174">
        <f t="shared" si="36"/>
        <v>-25</v>
      </c>
      <c r="OO14" s="211">
        <f>IF(OK14=0," ",VLOOKUP(OK14,PROTOKOL!$A:$E,5,FALSE))</f>
        <v>0.44947554687499996</v>
      </c>
      <c r="OP14" s="175" t="s">
        <v>133</v>
      </c>
      <c r="OQ14" s="176">
        <f t="shared" si="114"/>
        <v>-11.236888671874999</v>
      </c>
      <c r="OR14" s="216" t="str">
        <f>IF(OT14=0," ",VLOOKUP(OT14,PROTOKOL!$A:$F,6,FALSE))</f>
        <v>VAKUM TEST</v>
      </c>
      <c r="OS14" s="43">
        <v>90</v>
      </c>
      <c r="OT14" s="43">
        <v>4</v>
      </c>
      <c r="OU14" s="43">
        <v>3</v>
      </c>
      <c r="OV14" s="91">
        <f>IF(OT14=0," ",(VLOOKUP(OT14,PROTOKOL!$A$1:$E$29,2,FALSE))*OU14)</f>
        <v>60</v>
      </c>
      <c r="OW14" s="174">
        <f t="shared" si="37"/>
        <v>30</v>
      </c>
      <c r="OX14" s="175">
        <f>IF(OT14=0," ",VLOOKUP(OT14,PROTOKOL!$A:$E,5,FALSE))</f>
        <v>0.44947554687499996</v>
      </c>
      <c r="OY14" s="211">
        <f t="shared" si="115"/>
        <v>13.484266406249999</v>
      </c>
      <c r="OZ14" s="175">
        <f t="shared" si="116"/>
        <v>6</v>
      </c>
      <c r="PA14" s="176">
        <f t="shared" si="117"/>
        <v>26.968532812499994</v>
      </c>
      <c r="PC14" s="172">
        <v>29</v>
      </c>
      <c r="PD14" s="224">
        <v>29</v>
      </c>
      <c r="PE14" s="173" t="s">
        <v>36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4" t="str">
        <f t="shared" si="38"/>
        <v xml:space="preserve"> </v>
      </c>
      <c r="PK14" s="211" t="str">
        <f>IF(PG14=0," ",VLOOKUP(PG14,PROTOKOL!$A:$E,5,FALSE))</f>
        <v xml:space="preserve"> </v>
      </c>
      <c r="PL14" s="175" t="s">
        <v>133</v>
      </c>
      <c r="PM14" s="176" t="str">
        <f t="shared" si="118"/>
        <v xml:space="preserve"> </v>
      </c>
      <c r="PN14" s="216" t="str">
        <f>IF(PP14=0," ",VLOOKUP(PP14,PROTOKOL!$A:$F,6,FALSE))</f>
        <v>VAKUM TEST</v>
      </c>
      <c r="PO14" s="43">
        <v>231</v>
      </c>
      <c r="PP14" s="43">
        <v>4</v>
      </c>
      <c r="PQ14" s="43">
        <v>7.5</v>
      </c>
      <c r="PR14" s="91">
        <f>IF(PP14=0," ",(VLOOKUP(PP14,PROTOKOL!$A$1:$E$29,2,FALSE))*PQ14)</f>
        <v>150</v>
      </c>
      <c r="PS14" s="174">
        <f t="shared" si="39"/>
        <v>81</v>
      </c>
      <c r="PT14" s="175">
        <f>IF(PP14=0," ",VLOOKUP(PP14,PROTOKOL!$A:$E,5,FALSE))</f>
        <v>0.44947554687499996</v>
      </c>
      <c r="PU14" s="211">
        <f t="shared" si="119"/>
        <v>36.407519296874995</v>
      </c>
      <c r="PV14" s="175">
        <f t="shared" si="120"/>
        <v>15</v>
      </c>
      <c r="PW14" s="176">
        <f t="shared" si="121"/>
        <v>72.815038593749989</v>
      </c>
      <c r="PY14" s="172">
        <v>29</v>
      </c>
      <c r="PZ14" s="224">
        <v>29</v>
      </c>
      <c r="QA14" s="173" t="s">
        <v>36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4" t="str">
        <f t="shared" si="40"/>
        <v xml:space="preserve"> </v>
      </c>
      <c r="QG14" s="211" t="str">
        <f>IF(QC14=0," ",VLOOKUP(QC14,PROTOKOL!$A:$E,5,FALSE))</f>
        <v xml:space="preserve"> </v>
      </c>
      <c r="QH14" s="175" t="s">
        <v>133</v>
      </c>
      <c r="QI14" s="176" t="str">
        <f t="shared" si="122"/>
        <v xml:space="preserve"> </v>
      </c>
      <c r="QJ14" s="216" t="str">
        <f>IF(QL14=0," ",VLOOKUP(QL14,PROTOKOL!$A:$F,6,FALSE))</f>
        <v>PANTOGRAF LAVABO TAŞLAMA</v>
      </c>
      <c r="QK14" s="43">
        <v>105</v>
      </c>
      <c r="QL14" s="43">
        <v>9</v>
      </c>
      <c r="QM14" s="43">
        <v>7.5</v>
      </c>
      <c r="QN14" s="91">
        <f>IF(QL14=0," ",(VLOOKUP(QL14,PROTOKOL!$A$1:$E$29,2,FALSE))*QM14)</f>
        <v>65</v>
      </c>
      <c r="QO14" s="174">
        <f t="shared" si="41"/>
        <v>40</v>
      </c>
      <c r="QP14" s="175">
        <f>IF(QL14=0," ",VLOOKUP(QL14,PROTOKOL!$A:$E,5,FALSE))</f>
        <v>1.0273726785714283</v>
      </c>
      <c r="QQ14" s="211">
        <f t="shared" si="123"/>
        <v>41.094907142857132</v>
      </c>
      <c r="QR14" s="175">
        <f t="shared" si="124"/>
        <v>15</v>
      </c>
      <c r="QS14" s="176">
        <f t="shared" si="125"/>
        <v>82.189814285714263</v>
      </c>
    </row>
    <row r="15" spans="1:461" ht="13.8">
      <c r="A15" s="172">
        <v>29</v>
      </c>
      <c r="B15" s="225"/>
      <c r="C15" s="173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4" t="str">
        <f t="shared" si="0"/>
        <v xml:space="preserve"> </v>
      </c>
      <c r="I15" s="211" t="str">
        <f>IF(E15=0," ",VLOOKUP(E15,PROTOKOL!$A:$E,5,FALSE))</f>
        <v xml:space="preserve"> </v>
      </c>
      <c r="J15" s="175" t="s">
        <v>133</v>
      </c>
      <c r="K15" s="176" t="str">
        <f t="shared" si="42"/>
        <v xml:space="preserve"> </v>
      </c>
      <c r="L15" s="216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4" t="str">
        <f t="shared" si="1"/>
        <v xml:space="preserve"> </v>
      </c>
      <c r="R15" s="175" t="str">
        <f>IF(N15=0," ",VLOOKUP(N15,PROTOKOL!$A:$E,5,FALSE))</f>
        <v xml:space="preserve"> </v>
      </c>
      <c r="S15" s="211" t="str">
        <f t="shared" si="43"/>
        <v xml:space="preserve"> </v>
      </c>
      <c r="T15" s="175">
        <f t="shared" si="44"/>
        <v>0</v>
      </c>
      <c r="U15" s="176" t="str">
        <f t="shared" si="45"/>
        <v xml:space="preserve"> </v>
      </c>
      <c r="W15" s="172">
        <v>29</v>
      </c>
      <c r="X15" s="225"/>
      <c r="Y15" s="173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4" t="str">
        <f t="shared" si="2"/>
        <v xml:space="preserve"> </v>
      </c>
      <c r="AE15" s="211" t="str">
        <f>IF(AA15=0," ",VLOOKUP(AA15,PROTOKOL!$A:$E,5,FALSE))</f>
        <v xml:space="preserve"> </v>
      </c>
      <c r="AF15" s="175" t="s">
        <v>133</v>
      </c>
      <c r="AG15" s="176" t="str">
        <f t="shared" si="46"/>
        <v xml:space="preserve"> </v>
      </c>
      <c r="AH15" s="216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4" t="str">
        <f t="shared" si="3"/>
        <v xml:space="preserve"> </v>
      </c>
      <c r="AN15" s="175" t="str">
        <f>IF(AJ15=0," ",VLOOKUP(AJ15,PROTOKOL!$A:$E,5,FALSE))</f>
        <v xml:space="preserve"> </v>
      </c>
      <c r="AO15" s="211" t="str">
        <f t="shared" si="47"/>
        <v xml:space="preserve"> </v>
      </c>
      <c r="AP15" s="175">
        <f t="shared" si="48"/>
        <v>0</v>
      </c>
      <c r="AQ15" s="176" t="str">
        <f t="shared" si="49"/>
        <v xml:space="preserve"> </v>
      </c>
      <c r="AS15" s="172">
        <v>29</v>
      </c>
      <c r="AT15" s="225"/>
      <c r="AU15" s="173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4" t="str">
        <f t="shared" si="4"/>
        <v xml:space="preserve"> </v>
      </c>
      <c r="BA15" s="211" t="str">
        <f>IF(AW15=0," ",VLOOKUP(AW15,PROTOKOL!$A:$E,5,FALSE))</f>
        <v xml:space="preserve"> </v>
      </c>
      <c r="BB15" s="175" t="s">
        <v>133</v>
      </c>
      <c r="BC15" s="176" t="str">
        <f t="shared" si="50"/>
        <v xml:space="preserve"> </v>
      </c>
      <c r="BD15" s="216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4" t="str">
        <f t="shared" si="5"/>
        <v xml:space="preserve"> </v>
      </c>
      <c r="BJ15" s="175" t="str">
        <f>IF(BF15=0," ",VLOOKUP(BF15,PROTOKOL!$A:$E,5,FALSE))</f>
        <v xml:space="preserve"> </v>
      </c>
      <c r="BK15" s="211" t="str">
        <f t="shared" si="51"/>
        <v xml:space="preserve"> </v>
      </c>
      <c r="BL15" s="175">
        <f t="shared" si="52"/>
        <v>0</v>
      </c>
      <c r="BM15" s="176" t="str">
        <f t="shared" si="53"/>
        <v xml:space="preserve"> </v>
      </c>
      <c r="BO15" s="172">
        <v>29</v>
      </c>
      <c r="BP15" s="225"/>
      <c r="BQ15" s="173" t="str">
        <f>IF(BS15=0," ",VLOOKUP(BS15,PROTOKOL!$A:$F,6,FALSE))</f>
        <v>WNZL. LAV. VE DUV. ASMA KLZ</v>
      </c>
      <c r="BR15" s="43">
        <v>194</v>
      </c>
      <c r="BS15" s="43">
        <v>1</v>
      </c>
      <c r="BT15" s="43">
        <v>6.5</v>
      </c>
      <c r="BU15" s="42">
        <f>IF(BS15=0," ",(VLOOKUP(BS15,PROTOKOL!$A$1:$E$29,2,FALSE))*BT15)</f>
        <v>124.8</v>
      </c>
      <c r="BV15" s="174">
        <f t="shared" si="6"/>
        <v>69.2</v>
      </c>
      <c r="BW15" s="211">
        <f>IF(BS15=0," ",VLOOKUP(BS15,PROTOKOL!$A:$E,5,FALSE))</f>
        <v>0.4731321546052632</v>
      </c>
      <c r="BX15" s="175" t="s">
        <v>133</v>
      </c>
      <c r="BY15" s="176">
        <f t="shared" si="54"/>
        <v>32.740745098684215</v>
      </c>
      <c r="BZ15" s="216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4" t="str">
        <f t="shared" si="7"/>
        <v xml:space="preserve"> </v>
      </c>
      <c r="CF15" s="175" t="str">
        <f>IF(CB15=0," ",VLOOKUP(CB15,PROTOKOL!$A:$E,5,FALSE))</f>
        <v xml:space="preserve"> </v>
      </c>
      <c r="CG15" s="211" t="str">
        <f t="shared" si="55"/>
        <v xml:space="preserve"> </v>
      </c>
      <c r="CH15" s="175">
        <f t="shared" si="56"/>
        <v>0</v>
      </c>
      <c r="CI15" s="176" t="str">
        <f t="shared" si="57"/>
        <v xml:space="preserve"> </v>
      </c>
      <c r="CK15" s="172">
        <v>29</v>
      </c>
      <c r="CL15" s="225"/>
      <c r="CM15" s="173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4" t="str">
        <f t="shared" si="8"/>
        <v xml:space="preserve"> </v>
      </c>
      <c r="CS15" s="211" t="str">
        <f>IF(CO15=0," ",VLOOKUP(CO15,PROTOKOL!$A:$E,5,FALSE))</f>
        <v xml:space="preserve"> </v>
      </c>
      <c r="CT15" s="175" t="s">
        <v>133</v>
      </c>
      <c r="CU15" s="176" t="str">
        <f t="shared" si="58"/>
        <v xml:space="preserve"> </v>
      </c>
      <c r="CV15" s="216" t="str">
        <f>IF(CX15=0," ",VLOOKUP(CX15,PROTOKOL!$A:$F,6,FALSE))</f>
        <v>WNZL. LAV. VE DUV. ASMA KLZ</v>
      </c>
      <c r="CW15" s="43">
        <v>30</v>
      </c>
      <c r="CX15" s="43">
        <v>1</v>
      </c>
      <c r="CY15" s="43">
        <v>1</v>
      </c>
      <c r="CZ15" s="91">
        <f>IF(CX15=0," ",(VLOOKUP(CX15,PROTOKOL!$A$1:$E$29,2,FALSE))*CY15)</f>
        <v>19.2</v>
      </c>
      <c r="DA15" s="174">
        <f t="shared" si="9"/>
        <v>10.8</v>
      </c>
      <c r="DB15" s="175">
        <f>IF(CX15=0," ",VLOOKUP(CX15,PROTOKOL!$A:$E,5,FALSE))</f>
        <v>0.4731321546052632</v>
      </c>
      <c r="DC15" s="211">
        <f t="shared" si="59"/>
        <v>5.1098272697368428</v>
      </c>
      <c r="DD15" s="175">
        <f t="shared" si="60"/>
        <v>2</v>
      </c>
      <c r="DE15" s="176">
        <f t="shared" si="61"/>
        <v>10.219654539473686</v>
      </c>
      <c r="DG15" s="172">
        <v>29</v>
      </c>
      <c r="DH15" s="225"/>
      <c r="DI15" s="173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4" t="str">
        <f t="shared" si="10"/>
        <v xml:space="preserve"> </v>
      </c>
      <c r="DO15" s="211" t="str">
        <f>IF(DK15=0," ",VLOOKUP(DK15,PROTOKOL!$A:$E,5,FALSE))</f>
        <v xml:space="preserve"> </v>
      </c>
      <c r="DP15" s="175" t="s">
        <v>133</v>
      </c>
      <c r="DQ15" s="176" t="str">
        <f t="shared" si="62"/>
        <v xml:space="preserve"> </v>
      </c>
      <c r="DR15" s="216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4" t="str">
        <f t="shared" si="11"/>
        <v xml:space="preserve"> </v>
      </c>
      <c r="DX15" s="175" t="str">
        <f>IF(DT15=0," ",VLOOKUP(DT15,PROTOKOL!$A:$E,5,FALSE))</f>
        <v xml:space="preserve"> </v>
      </c>
      <c r="DY15" s="211" t="str">
        <f t="shared" si="63"/>
        <v xml:space="preserve"> </v>
      </c>
      <c r="DZ15" s="175">
        <f t="shared" si="64"/>
        <v>0</v>
      </c>
      <c r="EA15" s="176" t="str">
        <f t="shared" si="65"/>
        <v xml:space="preserve"> </v>
      </c>
      <c r="EC15" s="172">
        <v>29</v>
      </c>
      <c r="ED15" s="225"/>
      <c r="EE15" s="173" t="str">
        <f>IF(EG15=0," ",VLOOKUP(EG15,PROTOKOL!$A:$F,6,FALSE))</f>
        <v>ÜRÜN KONTROL</v>
      </c>
      <c r="EF15" s="43">
        <v>1</v>
      </c>
      <c r="EG15" s="43">
        <v>20</v>
      </c>
      <c r="EH15" s="43">
        <v>2.5</v>
      </c>
      <c r="EI15" s="42">
        <f>IF(EG15=0," ",(VLOOKUP(EG15,PROTOKOL!$A$1:$E$29,2,FALSE))*EH15)</f>
        <v>0</v>
      </c>
      <c r="EJ15" s="174">
        <f t="shared" si="12"/>
        <v>1</v>
      </c>
      <c r="EK15" s="211" t="e">
        <f>IF(EG15=0," ",VLOOKUP(EG15,PROTOKOL!$A:$E,5,FALSE))</f>
        <v>#DIV/0!</v>
      </c>
      <c r="EL15" s="175" t="s">
        <v>133</v>
      </c>
      <c r="EM15" s="176" t="e">
        <f>IF(EG15=0," ",(EK15*EJ15))/7.5*2.5</f>
        <v>#DIV/0!</v>
      </c>
      <c r="EN15" s="216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4" t="str">
        <f t="shared" si="13"/>
        <v xml:space="preserve"> </v>
      </c>
      <c r="ET15" s="175" t="str">
        <f>IF(EP15=0," ",VLOOKUP(EP15,PROTOKOL!$A:$E,5,FALSE))</f>
        <v xml:space="preserve"> </v>
      </c>
      <c r="EU15" s="211" t="str">
        <f t="shared" si="67"/>
        <v xml:space="preserve"> </v>
      </c>
      <c r="EV15" s="175">
        <f t="shared" si="68"/>
        <v>0</v>
      </c>
      <c r="EW15" s="176" t="str">
        <f t="shared" si="69"/>
        <v xml:space="preserve"> </v>
      </c>
      <c r="EY15" s="172">
        <v>29</v>
      </c>
      <c r="EZ15" s="225"/>
      <c r="FA15" s="173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4" t="str">
        <f t="shared" si="14"/>
        <v xml:space="preserve"> </v>
      </c>
      <c r="FG15" s="211" t="str">
        <f>IF(FC15=0," ",VLOOKUP(FC15,PROTOKOL!$A:$E,5,FALSE))</f>
        <v xml:space="preserve"> </v>
      </c>
      <c r="FH15" s="175" t="s">
        <v>133</v>
      </c>
      <c r="FI15" s="176" t="str">
        <f t="shared" si="70"/>
        <v xml:space="preserve"> </v>
      </c>
      <c r="FJ15" s="216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4" t="str">
        <f t="shared" si="15"/>
        <v xml:space="preserve"> </v>
      </c>
      <c r="FP15" s="175" t="str">
        <f>IF(FL15=0," ",VLOOKUP(FL15,PROTOKOL!$A:$E,5,FALSE))</f>
        <v xml:space="preserve"> </v>
      </c>
      <c r="FQ15" s="211" t="str">
        <f t="shared" si="71"/>
        <v xml:space="preserve"> </v>
      </c>
      <c r="FR15" s="175">
        <f t="shared" si="72"/>
        <v>0</v>
      </c>
      <c r="FS15" s="176" t="str">
        <f t="shared" si="73"/>
        <v xml:space="preserve"> </v>
      </c>
      <c r="FU15" s="172">
        <v>29</v>
      </c>
      <c r="FV15" s="225"/>
      <c r="FW15" s="173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4" t="str">
        <f t="shared" si="16"/>
        <v xml:space="preserve"> </v>
      </c>
      <c r="GC15" s="211" t="str">
        <f>IF(FY15=0," ",VLOOKUP(FY15,PROTOKOL!$A:$E,5,FALSE))</f>
        <v xml:space="preserve"> </v>
      </c>
      <c r="GD15" s="175" t="s">
        <v>133</v>
      </c>
      <c r="GE15" s="176" t="str">
        <f t="shared" si="74"/>
        <v xml:space="preserve"> </v>
      </c>
      <c r="GF15" s="216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4" t="str">
        <f t="shared" si="17"/>
        <v xml:space="preserve"> </v>
      </c>
      <c r="GL15" s="175" t="str">
        <f>IF(GH15=0," ",VLOOKUP(GH15,PROTOKOL!$A:$E,5,FALSE))</f>
        <v xml:space="preserve"> </v>
      </c>
      <c r="GM15" s="211" t="str">
        <f t="shared" si="75"/>
        <v xml:space="preserve"> </v>
      </c>
      <c r="GN15" s="175">
        <f t="shared" si="76"/>
        <v>0</v>
      </c>
      <c r="GO15" s="176" t="str">
        <f t="shared" si="77"/>
        <v xml:space="preserve"> </v>
      </c>
      <c r="GQ15" s="172">
        <v>29</v>
      </c>
      <c r="GR15" s="225"/>
      <c r="GS15" s="173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4" t="str">
        <f t="shared" si="18"/>
        <v xml:space="preserve"> </v>
      </c>
      <c r="GY15" s="211" t="str">
        <f>IF(GU15=0," ",VLOOKUP(GU15,PROTOKOL!$A:$E,5,FALSE))</f>
        <v xml:space="preserve"> </v>
      </c>
      <c r="GZ15" s="175" t="s">
        <v>133</v>
      </c>
      <c r="HA15" s="176" t="str">
        <f t="shared" si="78"/>
        <v xml:space="preserve"> </v>
      </c>
      <c r="HB15" s="216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4" t="str">
        <f t="shared" si="19"/>
        <v xml:space="preserve"> </v>
      </c>
      <c r="HH15" s="175" t="str">
        <f>IF(HD15=0," ",VLOOKUP(HD15,PROTOKOL!$A:$E,5,FALSE))</f>
        <v xml:space="preserve"> </v>
      </c>
      <c r="HI15" s="211" t="str">
        <f t="shared" si="79"/>
        <v xml:space="preserve"> </v>
      </c>
      <c r="HJ15" s="175">
        <f t="shared" si="80"/>
        <v>0</v>
      </c>
      <c r="HK15" s="176" t="str">
        <f t="shared" si="81"/>
        <v xml:space="preserve"> </v>
      </c>
      <c r="HM15" s="172">
        <v>29</v>
      </c>
      <c r="HN15" s="225"/>
      <c r="HO15" s="173" t="str">
        <f>IF(HQ15=0," ",VLOOKUP(HQ15,PROTOKOL!$A:$F,6,FALSE))</f>
        <v>PERDE KESME SULU SİST.</v>
      </c>
      <c r="HP15" s="43">
        <v>51</v>
      </c>
      <c r="HQ15" s="43">
        <v>8</v>
      </c>
      <c r="HR15" s="43">
        <v>2.5</v>
      </c>
      <c r="HS15" s="42">
        <f>IF(HQ15=0," ",(VLOOKUP(HQ15,PROTOKOL!$A$1:$E$29,2,FALSE))*HR15)</f>
        <v>32.666666666666664</v>
      </c>
      <c r="HT15" s="174">
        <f t="shared" si="20"/>
        <v>18.333333333333336</v>
      </c>
      <c r="HU15" s="211">
        <f>IF(HQ15=0," ",VLOOKUP(HQ15,PROTOKOL!$A:$E,5,FALSE))</f>
        <v>0.69150084134615386</v>
      </c>
      <c r="HV15" s="175" t="s">
        <v>133</v>
      </c>
      <c r="HW15" s="176">
        <f t="shared" si="82"/>
        <v>12.677515424679489</v>
      </c>
      <c r="HX15" s="216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4" t="str">
        <f t="shared" si="21"/>
        <v xml:space="preserve"> </v>
      </c>
      <c r="ID15" s="175" t="str">
        <f>IF(HZ15=0," ",VLOOKUP(HZ15,PROTOKOL!$A:$E,5,FALSE))</f>
        <v xml:space="preserve"> </v>
      </c>
      <c r="IE15" s="211" t="str">
        <f t="shared" si="83"/>
        <v xml:space="preserve"> </v>
      </c>
      <c r="IF15" s="175">
        <f t="shared" si="84"/>
        <v>0</v>
      </c>
      <c r="IG15" s="176" t="str">
        <f t="shared" si="85"/>
        <v xml:space="preserve"> </v>
      </c>
      <c r="II15" s="172">
        <v>29</v>
      </c>
      <c r="IJ15" s="225"/>
      <c r="IK15" s="173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4" t="str">
        <f t="shared" si="22"/>
        <v xml:space="preserve"> </v>
      </c>
      <c r="IQ15" s="211" t="str">
        <f>IF(IM15=0," ",VLOOKUP(IM15,PROTOKOL!$A:$E,5,FALSE))</f>
        <v xml:space="preserve"> </v>
      </c>
      <c r="IR15" s="175" t="s">
        <v>133</v>
      </c>
      <c r="IS15" s="176" t="str">
        <f t="shared" si="86"/>
        <v xml:space="preserve"> </v>
      </c>
      <c r="IT15" s="216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4" t="str">
        <f t="shared" si="23"/>
        <v xml:space="preserve"> </v>
      </c>
      <c r="IZ15" s="175" t="str">
        <f>IF(IV15=0," ",VLOOKUP(IV15,PROTOKOL!$A:$E,5,FALSE))</f>
        <v xml:space="preserve"> </v>
      </c>
      <c r="JA15" s="211" t="str">
        <f t="shared" si="87"/>
        <v xml:space="preserve"> </v>
      </c>
      <c r="JB15" s="175">
        <f t="shared" si="88"/>
        <v>0</v>
      </c>
      <c r="JC15" s="176" t="str">
        <f t="shared" si="89"/>
        <v xml:space="preserve"> </v>
      </c>
      <c r="JE15" s="172">
        <v>29</v>
      </c>
      <c r="JF15" s="225"/>
      <c r="JG15" s="173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4" t="str">
        <f t="shared" si="24"/>
        <v xml:space="preserve"> </v>
      </c>
      <c r="JM15" s="211" t="str">
        <f>IF(JI15=0," ",VLOOKUP(JI15,PROTOKOL!$A:$E,5,FALSE))</f>
        <v xml:space="preserve"> </v>
      </c>
      <c r="JN15" s="175" t="s">
        <v>133</v>
      </c>
      <c r="JO15" s="176" t="str">
        <f t="shared" si="90"/>
        <v xml:space="preserve"> </v>
      </c>
      <c r="JP15" s="216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4" t="str">
        <f t="shared" si="25"/>
        <v xml:space="preserve"> </v>
      </c>
      <c r="JV15" s="175" t="str">
        <f>IF(JR15=0," ",VLOOKUP(JR15,PROTOKOL!$A:$E,5,FALSE))</f>
        <v xml:space="preserve"> </v>
      </c>
      <c r="JW15" s="211" t="str">
        <f t="shared" si="91"/>
        <v xml:space="preserve"> </v>
      </c>
      <c r="JX15" s="175">
        <f t="shared" si="92"/>
        <v>0</v>
      </c>
      <c r="JY15" s="176" t="str">
        <f t="shared" si="93"/>
        <v xml:space="preserve"> </v>
      </c>
      <c r="KA15" s="172">
        <v>29</v>
      </c>
      <c r="KB15" s="225"/>
      <c r="KC15" s="173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4" t="str">
        <f t="shared" si="26"/>
        <v xml:space="preserve"> </v>
      </c>
      <c r="KI15" s="211" t="str">
        <f>IF(KE15=0," ",VLOOKUP(KE15,PROTOKOL!$A:$E,5,FALSE))</f>
        <v xml:space="preserve"> </v>
      </c>
      <c r="KJ15" s="175" t="s">
        <v>133</v>
      </c>
      <c r="KK15" s="176" t="str">
        <f t="shared" si="94"/>
        <v xml:space="preserve"> </v>
      </c>
      <c r="KL15" s="216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4" t="str">
        <f t="shared" si="27"/>
        <v xml:space="preserve"> </v>
      </c>
      <c r="KR15" s="175" t="str">
        <f>IF(KN15=0," ",VLOOKUP(KN15,PROTOKOL!$A:$E,5,FALSE))</f>
        <v xml:space="preserve"> </v>
      </c>
      <c r="KS15" s="211" t="str">
        <f t="shared" si="95"/>
        <v xml:space="preserve"> </v>
      </c>
      <c r="KT15" s="175">
        <f t="shared" si="96"/>
        <v>0</v>
      </c>
      <c r="KU15" s="176" t="str">
        <f t="shared" si="97"/>
        <v xml:space="preserve"> </v>
      </c>
      <c r="KW15" s="172">
        <v>29</v>
      </c>
      <c r="KX15" s="225"/>
      <c r="KY15" s="173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4" t="str">
        <f t="shared" si="28"/>
        <v xml:space="preserve"> </v>
      </c>
      <c r="LE15" s="211" t="str">
        <f>IF(LA15=0," ",VLOOKUP(LA15,PROTOKOL!$A:$E,5,FALSE))</f>
        <v xml:space="preserve"> </v>
      </c>
      <c r="LF15" s="175" t="s">
        <v>133</v>
      </c>
      <c r="LG15" s="176" t="str">
        <f t="shared" si="98"/>
        <v xml:space="preserve"> </v>
      </c>
      <c r="LH15" s="216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4" t="str">
        <f t="shared" si="29"/>
        <v xml:space="preserve"> </v>
      </c>
      <c r="LN15" s="175" t="str">
        <f>IF(LJ15=0," ",VLOOKUP(LJ15,PROTOKOL!$A:$E,5,FALSE))</f>
        <v xml:space="preserve"> </v>
      </c>
      <c r="LO15" s="211" t="str">
        <f t="shared" si="99"/>
        <v xml:space="preserve"> </v>
      </c>
      <c r="LP15" s="175">
        <f t="shared" si="100"/>
        <v>0</v>
      </c>
      <c r="LQ15" s="176" t="str">
        <f t="shared" si="101"/>
        <v xml:space="preserve"> </v>
      </c>
      <c r="LS15" s="172">
        <v>29</v>
      </c>
      <c r="LT15" s="225"/>
      <c r="LU15" s="173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4" t="str">
        <f t="shared" si="30"/>
        <v xml:space="preserve"> </v>
      </c>
      <c r="MA15" s="211" t="str">
        <f>IF(LW15=0," ",VLOOKUP(LW15,PROTOKOL!$A:$E,5,FALSE))</f>
        <v xml:space="preserve"> </v>
      </c>
      <c r="MB15" s="175" t="s">
        <v>133</v>
      </c>
      <c r="MC15" s="176" t="str">
        <f t="shared" si="102"/>
        <v xml:space="preserve"> </v>
      </c>
      <c r="MD15" s="216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4" t="str">
        <f t="shared" si="31"/>
        <v xml:space="preserve"> </v>
      </c>
      <c r="MJ15" s="175" t="str">
        <f>IF(MF15=0," ",VLOOKUP(MF15,PROTOKOL!$A:$E,5,FALSE))</f>
        <v xml:space="preserve"> </v>
      </c>
      <c r="MK15" s="211" t="str">
        <f t="shared" si="103"/>
        <v xml:space="preserve"> </v>
      </c>
      <c r="ML15" s="175">
        <f t="shared" si="104"/>
        <v>0</v>
      </c>
      <c r="MM15" s="176" t="str">
        <f t="shared" si="105"/>
        <v xml:space="preserve"> </v>
      </c>
      <c r="MO15" s="172">
        <v>29</v>
      </c>
      <c r="MP15" s="225"/>
      <c r="MQ15" s="173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4" t="str">
        <f t="shared" si="32"/>
        <v xml:space="preserve"> </v>
      </c>
      <c r="MW15" s="211" t="str">
        <f>IF(MS15=0," ",VLOOKUP(MS15,PROTOKOL!$A:$E,5,FALSE))</f>
        <v xml:space="preserve"> </v>
      </c>
      <c r="MX15" s="175" t="s">
        <v>133</v>
      </c>
      <c r="MY15" s="176" t="str">
        <f t="shared" si="106"/>
        <v xml:space="preserve"> </v>
      </c>
      <c r="MZ15" s="216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4" t="str">
        <f t="shared" si="33"/>
        <v xml:space="preserve"> </v>
      </c>
      <c r="NF15" s="175" t="str">
        <f>IF(NB15=0," ",VLOOKUP(NB15,PROTOKOL!$A:$E,5,FALSE))</f>
        <v xml:space="preserve"> </v>
      </c>
      <c r="NG15" s="211" t="str">
        <f t="shared" si="107"/>
        <v xml:space="preserve"> </v>
      </c>
      <c r="NH15" s="175">
        <f t="shared" si="108"/>
        <v>0</v>
      </c>
      <c r="NI15" s="176" t="str">
        <f t="shared" si="109"/>
        <v xml:space="preserve"> </v>
      </c>
      <c r="NK15" s="172">
        <v>29</v>
      </c>
      <c r="NL15" s="225"/>
      <c r="NM15" s="173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4" t="str">
        <f t="shared" si="34"/>
        <v xml:space="preserve"> </v>
      </c>
      <c r="NS15" s="211" t="str">
        <f>IF(NO15=0," ",VLOOKUP(NO15,PROTOKOL!$A:$E,5,FALSE))</f>
        <v xml:space="preserve"> </v>
      </c>
      <c r="NT15" s="175" t="s">
        <v>133</v>
      </c>
      <c r="NU15" s="176" t="str">
        <f t="shared" si="110"/>
        <v xml:space="preserve"> </v>
      </c>
      <c r="NV15" s="216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4" t="str">
        <f t="shared" si="35"/>
        <v xml:space="preserve"> </v>
      </c>
      <c r="OB15" s="175" t="str">
        <f>IF(NX15=0," ",VLOOKUP(NX15,PROTOKOL!$A:$E,5,FALSE))</f>
        <v xml:space="preserve"> </v>
      </c>
      <c r="OC15" s="211" t="str">
        <f t="shared" si="111"/>
        <v xml:space="preserve"> </v>
      </c>
      <c r="OD15" s="175">
        <f t="shared" si="112"/>
        <v>0</v>
      </c>
      <c r="OE15" s="176" t="str">
        <f t="shared" si="113"/>
        <v xml:space="preserve"> </v>
      </c>
      <c r="OG15" s="172">
        <v>29</v>
      </c>
      <c r="OH15" s="225"/>
      <c r="OI15" s="173" t="str">
        <f>IF(OK15=0," ",VLOOKUP(OK15,PROTOKOL!$A:$F,6,FALSE))</f>
        <v>PERDE KESME SULU SİST.</v>
      </c>
      <c r="OJ15" s="43">
        <v>28</v>
      </c>
      <c r="OK15" s="43">
        <v>8</v>
      </c>
      <c r="OL15" s="43">
        <v>1.5</v>
      </c>
      <c r="OM15" s="42">
        <f>IF(OK15=0," ",(VLOOKUP(OK15,PROTOKOL!$A$1:$E$29,2,FALSE))*OL15)</f>
        <v>19.600000000000001</v>
      </c>
      <c r="ON15" s="174">
        <f t="shared" si="36"/>
        <v>8.3999999999999986</v>
      </c>
      <c r="OO15" s="211">
        <f>IF(OK15=0," ",VLOOKUP(OK15,PROTOKOL!$A:$E,5,FALSE))</f>
        <v>0.69150084134615386</v>
      </c>
      <c r="OP15" s="175" t="s">
        <v>133</v>
      </c>
      <c r="OQ15" s="176">
        <f t="shared" si="114"/>
        <v>5.8086070673076913</v>
      </c>
      <c r="OR15" s="216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4" t="str">
        <f t="shared" si="37"/>
        <v xml:space="preserve"> </v>
      </c>
      <c r="OX15" s="175" t="str">
        <f>IF(OT15=0," ",VLOOKUP(OT15,PROTOKOL!$A:$E,5,FALSE))</f>
        <v xml:space="preserve"> </v>
      </c>
      <c r="OY15" s="211" t="str">
        <f t="shared" si="115"/>
        <v xml:space="preserve"> </v>
      </c>
      <c r="OZ15" s="175">
        <f t="shared" si="116"/>
        <v>0</v>
      </c>
      <c r="PA15" s="176" t="str">
        <f t="shared" si="117"/>
        <v xml:space="preserve"> </v>
      </c>
      <c r="PC15" s="172">
        <v>29</v>
      </c>
      <c r="PD15" s="225"/>
      <c r="PE15" s="173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4" t="str">
        <f t="shared" si="38"/>
        <v xml:space="preserve"> </v>
      </c>
      <c r="PK15" s="211" t="str">
        <f>IF(PG15=0," ",VLOOKUP(PG15,PROTOKOL!$A:$E,5,FALSE))</f>
        <v xml:space="preserve"> </v>
      </c>
      <c r="PL15" s="175" t="s">
        <v>133</v>
      </c>
      <c r="PM15" s="176" t="str">
        <f t="shared" si="118"/>
        <v xml:space="preserve"> </v>
      </c>
      <c r="PN15" s="216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4" t="str">
        <f t="shared" si="39"/>
        <v xml:space="preserve"> </v>
      </c>
      <c r="PT15" s="175" t="str">
        <f>IF(PP15=0," ",VLOOKUP(PP15,PROTOKOL!$A:$E,5,FALSE))</f>
        <v xml:space="preserve"> </v>
      </c>
      <c r="PU15" s="211" t="str">
        <f t="shared" si="119"/>
        <v xml:space="preserve"> </v>
      </c>
      <c r="PV15" s="175">
        <f t="shared" si="120"/>
        <v>0</v>
      </c>
      <c r="PW15" s="176" t="str">
        <f t="shared" si="121"/>
        <v xml:space="preserve"> </v>
      </c>
      <c r="PY15" s="172">
        <v>29</v>
      </c>
      <c r="PZ15" s="225"/>
      <c r="QA15" s="173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4" t="str">
        <f t="shared" si="40"/>
        <v xml:space="preserve"> </v>
      </c>
      <c r="QG15" s="211" t="str">
        <f>IF(QC15=0," ",VLOOKUP(QC15,PROTOKOL!$A:$E,5,FALSE))</f>
        <v xml:space="preserve"> </v>
      </c>
      <c r="QH15" s="175" t="s">
        <v>133</v>
      </c>
      <c r="QI15" s="176" t="str">
        <f t="shared" si="122"/>
        <v xml:space="preserve"> </v>
      </c>
      <c r="QJ15" s="216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4" t="str">
        <f t="shared" si="41"/>
        <v xml:space="preserve"> </v>
      </c>
      <c r="QP15" s="175" t="str">
        <f>IF(QL15=0," ",VLOOKUP(QL15,PROTOKOL!$A:$E,5,FALSE))</f>
        <v xml:space="preserve"> </v>
      </c>
      <c r="QQ15" s="211" t="str">
        <f t="shared" si="123"/>
        <v xml:space="preserve"> </v>
      </c>
      <c r="QR15" s="175">
        <f t="shared" si="124"/>
        <v>0</v>
      </c>
      <c r="QS15" s="176" t="str">
        <f t="shared" si="125"/>
        <v xml:space="preserve"> </v>
      </c>
    </row>
    <row r="16" spans="1:461" ht="13.8">
      <c r="A16" s="172">
        <v>29</v>
      </c>
      <c r="B16" s="226"/>
      <c r="C16" s="173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4" t="str">
        <f t="shared" si="0"/>
        <v xml:space="preserve"> </v>
      </c>
      <c r="I16" s="211" t="str">
        <f>IF(E16=0," ",VLOOKUP(E16,PROTOKOL!$A:$E,5,FALSE))</f>
        <v xml:space="preserve"> </v>
      </c>
      <c r="J16" s="175" t="s">
        <v>133</v>
      </c>
      <c r="K16" s="176" t="str">
        <f t="shared" si="42"/>
        <v xml:space="preserve"> </v>
      </c>
      <c r="L16" s="216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4" t="str">
        <f t="shared" si="1"/>
        <v xml:space="preserve"> </v>
      </c>
      <c r="R16" s="175" t="str">
        <f>IF(N16=0," ",VLOOKUP(N16,PROTOKOL!$A:$E,5,FALSE))</f>
        <v xml:space="preserve"> </v>
      </c>
      <c r="S16" s="211" t="str">
        <f t="shared" si="43"/>
        <v xml:space="preserve"> </v>
      </c>
      <c r="T16" s="175">
        <f t="shared" si="44"/>
        <v>0</v>
      </c>
      <c r="U16" s="176" t="str">
        <f t="shared" si="45"/>
        <v xml:space="preserve"> </v>
      </c>
      <c r="W16" s="172">
        <v>29</v>
      </c>
      <c r="X16" s="226"/>
      <c r="Y16" s="173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4" t="str">
        <f t="shared" si="2"/>
        <v xml:space="preserve"> </v>
      </c>
      <c r="AE16" s="211" t="str">
        <f>IF(AA16=0," ",VLOOKUP(AA16,PROTOKOL!$A:$E,5,FALSE))</f>
        <v xml:space="preserve"> </v>
      </c>
      <c r="AF16" s="175" t="s">
        <v>133</v>
      </c>
      <c r="AG16" s="176" t="str">
        <f t="shared" si="46"/>
        <v xml:space="preserve"> </v>
      </c>
      <c r="AH16" s="216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4" t="str">
        <f t="shared" si="3"/>
        <v xml:space="preserve"> </v>
      </c>
      <c r="AN16" s="175" t="str">
        <f>IF(AJ16=0," ",VLOOKUP(AJ16,PROTOKOL!$A:$E,5,FALSE))</f>
        <v xml:space="preserve"> </v>
      </c>
      <c r="AO16" s="211" t="str">
        <f t="shared" si="47"/>
        <v xml:space="preserve"> </v>
      </c>
      <c r="AP16" s="175">
        <f t="shared" si="48"/>
        <v>0</v>
      </c>
      <c r="AQ16" s="176" t="str">
        <f t="shared" si="49"/>
        <v xml:space="preserve"> </v>
      </c>
      <c r="AS16" s="172">
        <v>29</v>
      </c>
      <c r="AT16" s="226"/>
      <c r="AU16" s="173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4" t="str">
        <f t="shared" si="4"/>
        <v xml:space="preserve"> </v>
      </c>
      <c r="BA16" s="211" t="str">
        <f>IF(AW16=0," ",VLOOKUP(AW16,PROTOKOL!$A:$E,5,FALSE))</f>
        <v xml:space="preserve"> </v>
      </c>
      <c r="BB16" s="175" t="s">
        <v>133</v>
      </c>
      <c r="BC16" s="176" t="str">
        <f t="shared" si="50"/>
        <v xml:space="preserve"> </v>
      </c>
      <c r="BD16" s="216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4" t="str">
        <f t="shared" si="5"/>
        <v xml:space="preserve"> </v>
      </c>
      <c r="BJ16" s="175" t="str">
        <f>IF(BF16=0," ",VLOOKUP(BF16,PROTOKOL!$A:$E,5,FALSE))</f>
        <v xml:space="preserve"> </v>
      </c>
      <c r="BK16" s="211" t="str">
        <f t="shared" si="51"/>
        <v xml:space="preserve"> </v>
      </c>
      <c r="BL16" s="175">
        <f t="shared" si="52"/>
        <v>0</v>
      </c>
      <c r="BM16" s="176" t="str">
        <f t="shared" si="53"/>
        <v xml:space="preserve"> </v>
      </c>
      <c r="BO16" s="172">
        <v>29</v>
      </c>
      <c r="BP16" s="226"/>
      <c r="BQ16" s="173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4" t="str">
        <f t="shared" si="6"/>
        <v xml:space="preserve"> </v>
      </c>
      <c r="BW16" s="211" t="str">
        <f>IF(BS16=0," ",VLOOKUP(BS16,PROTOKOL!$A:$E,5,FALSE))</f>
        <v xml:space="preserve"> </v>
      </c>
      <c r="BX16" s="175" t="s">
        <v>133</v>
      </c>
      <c r="BY16" s="176" t="str">
        <f t="shared" si="54"/>
        <v xml:space="preserve"> </v>
      </c>
      <c r="BZ16" s="216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4" t="str">
        <f t="shared" si="7"/>
        <v xml:space="preserve"> </v>
      </c>
      <c r="CF16" s="175" t="str">
        <f>IF(CB16=0," ",VLOOKUP(CB16,PROTOKOL!$A:$E,5,FALSE))</f>
        <v xml:space="preserve"> </v>
      </c>
      <c r="CG16" s="211" t="str">
        <f t="shared" si="55"/>
        <v xml:space="preserve"> </v>
      </c>
      <c r="CH16" s="175">
        <f t="shared" si="56"/>
        <v>0</v>
      </c>
      <c r="CI16" s="176" t="str">
        <f t="shared" si="57"/>
        <v xml:space="preserve"> </v>
      </c>
      <c r="CK16" s="172">
        <v>29</v>
      </c>
      <c r="CL16" s="226"/>
      <c r="CM16" s="173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4" t="str">
        <f t="shared" si="8"/>
        <v xml:space="preserve"> </v>
      </c>
      <c r="CS16" s="211" t="str">
        <f>IF(CO16=0," ",VLOOKUP(CO16,PROTOKOL!$A:$E,5,FALSE))</f>
        <v xml:space="preserve"> </v>
      </c>
      <c r="CT16" s="175" t="s">
        <v>133</v>
      </c>
      <c r="CU16" s="176" t="str">
        <f t="shared" si="58"/>
        <v xml:space="preserve"> </v>
      </c>
      <c r="CV16" s="216" t="str">
        <f>IF(CX16=0," ",VLOOKUP(CX16,PROTOKOL!$A:$F,6,FALSE))</f>
        <v>KOKU TESTİ</v>
      </c>
      <c r="CW16" s="43">
        <v>1</v>
      </c>
      <c r="CX16" s="43">
        <v>17</v>
      </c>
      <c r="CY16" s="43">
        <v>1.5</v>
      </c>
      <c r="CZ16" s="91">
        <f>IF(CX16=0," ",(VLOOKUP(CX16,PROTOKOL!$A$1:$E$29,2,FALSE))*CY16)</f>
        <v>0</v>
      </c>
      <c r="DA16" s="174">
        <f t="shared" si="9"/>
        <v>1</v>
      </c>
      <c r="DB16" s="175" t="e">
        <f>IF(CX16=0," ",VLOOKUP(CX16,PROTOKOL!$A:$E,5,FALSE))</f>
        <v>#DIV/0!</v>
      </c>
      <c r="DC16" s="211" t="e">
        <f>IF(CX16=0," ",(DA16*DB16))/7.5*1.5</f>
        <v>#DIV/0!</v>
      </c>
      <c r="DD16" s="175">
        <f t="shared" si="60"/>
        <v>3</v>
      </c>
      <c r="DE16" s="176" t="e">
        <f t="shared" si="61"/>
        <v>#DIV/0!</v>
      </c>
      <c r="DG16" s="172">
        <v>29</v>
      </c>
      <c r="DH16" s="226"/>
      <c r="DI16" s="173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4" t="str">
        <f t="shared" si="10"/>
        <v xml:space="preserve"> </v>
      </c>
      <c r="DO16" s="211" t="str">
        <f>IF(DK16=0," ",VLOOKUP(DK16,PROTOKOL!$A:$E,5,FALSE))</f>
        <v xml:space="preserve"> </v>
      </c>
      <c r="DP16" s="175" t="s">
        <v>133</v>
      </c>
      <c r="DQ16" s="176" t="str">
        <f t="shared" si="62"/>
        <v xml:space="preserve"> </v>
      </c>
      <c r="DR16" s="216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4" t="str">
        <f t="shared" si="11"/>
        <v xml:space="preserve"> </v>
      </c>
      <c r="DX16" s="175" t="str">
        <f>IF(DT16=0," ",VLOOKUP(DT16,PROTOKOL!$A:$E,5,FALSE))</f>
        <v xml:space="preserve"> </v>
      </c>
      <c r="DY16" s="211" t="str">
        <f t="shared" si="63"/>
        <v xml:space="preserve"> </v>
      </c>
      <c r="DZ16" s="175">
        <f t="shared" si="64"/>
        <v>0</v>
      </c>
      <c r="EA16" s="176" t="str">
        <f t="shared" si="65"/>
        <v xml:space="preserve"> </v>
      </c>
      <c r="EC16" s="172">
        <v>29</v>
      </c>
      <c r="ED16" s="226"/>
      <c r="EE16" s="173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4" t="str">
        <f t="shared" si="12"/>
        <v xml:space="preserve"> </v>
      </c>
      <c r="EK16" s="211" t="str">
        <f>IF(EG16=0," ",VLOOKUP(EG16,PROTOKOL!$A:$E,5,FALSE))</f>
        <v xml:space="preserve"> </v>
      </c>
      <c r="EL16" s="175" t="s">
        <v>133</v>
      </c>
      <c r="EM16" s="176" t="str">
        <f t="shared" si="66"/>
        <v xml:space="preserve"> </v>
      </c>
      <c r="EN16" s="216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4" t="str">
        <f t="shared" si="13"/>
        <v xml:space="preserve"> </v>
      </c>
      <c r="ET16" s="175" t="str">
        <f>IF(EP16=0," ",VLOOKUP(EP16,PROTOKOL!$A:$E,5,FALSE))</f>
        <v xml:space="preserve"> </v>
      </c>
      <c r="EU16" s="211" t="str">
        <f t="shared" si="67"/>
        <v xml:space="preserve"> </v>
      </c>
      <c r="EV16" s="175">
        <f t="shared" si="68"/>
        <v>0</v>
      </c>
      <c r="EW16" s="176" t="str">
        <f t="shared" si="69"/>
        <v xml:space="preserve"> </v>
      </c>
      <c r="EY16" s="172">
        <v>29</v>
      </c>
      <c r="EZ16" s="226"/>
      <c r="FA16" s="173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4" t="str">
        <f t="shared" si="14"/>
        <v xml:space="preserve"> </v>
      </c>
      <c r="FG16" s="211" t="str">
        <f>IF(FC16=0," ",VLOOKUP(FC16,PROTOKOL!$A:$E,5,FALSE))</f>
        <v xml:space="preserve"> </v>
      </c>
      <c r="FH16" s="175" t="s">
        <v>133</v>
      </c>
      <c r="FI16" s="176" t="str">
        <f t="shared" si="70"/>
        <v xml:space="preserve"> </v>
      </c>
      <c r="FJ16" s="216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4" t="str">
        <f t="shared" si="15"/>
        <v xml:space="preserve"> </v>
      </c>
      <c r="FP16" s="175" t="str">
        <f>IF(FL16=0," ",VLOOKUP(FL16,PROTOKOL!$A:$E,5,FALSE))</f>
        <v xml:space="preserve"> </v>
      </c>
      <c r="FQ16" s="211" t="str">
        <f t="shared" si="71"/>
        <v xml:space="preserve"> </v>
      </c>
      <c r="FR16" s="175">
        <f t="shared" si="72"/>
        <v>0</v>
      </c>
      <c r="FS16" s="176" t="str">
        <f t="shared" si="73"/>
        <v xml:space="preserve"> </v>
      </c>
      <c r="FU16" s="172">
        <v>29</v>
      </c>
      <c r="FV16" s="226"/>
      <c r="FW16" s="173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4" t="str">
        <f t="shared" si="16"/>
        <v xml:space="preserve"> </v>
      </c>
      <c r="GC16" s="211" t="str">
        <f>IF(FY16=0," ",VLOOKUP(FY16,PROTOKOL!$A:$E,5,FALSE))</f>
        <v xml:space="preserve"> </v>
      </c>
      <c r="GD16" s="175" t="s">
        <v>133</v>
      </c>
      <c r="GE16" s="176" t="str">
        <f t="shared" si="74"/>
        <v xml:space="preserve"> </v>
      </c>
      <c r="GF16" s="216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4" t="str">
        <f t="shared" si="17"/>
        <v xml:space="preserve"> </v>
      </c>
      <c r="GL16" s="175" t="str">
        <f>IF(GH16=0," ",VLOOKUP(GH16,PROTOKOL!$A:$E,5,FALSE))</f>
        <v xml:space="preserve"> </v>
      </c>
      <c r="GM16" s="211" t="str">
        <f t="shared" si="75"/>
        <v xml:space="preserve"> </v>
      </c>
      <c r="GN16" s="175">
        <f t="shared" si="76"/>
        <v>0</v>
      </c>
      <c r="GO16" s="176" t="str">
        <f t="shared" si="77"/>
        <v xml:space="preserve"> </v>
      </c>
      <c r="GQ16" s="172">
        <v>29</v>
      </c>
      <c r="GR16" s="226"/>
      <c r="GS16" s="173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4" t="str">
        <f t="shared" si="18"/>
        <v xml:space="preserve"> </v>
      </c>
      <c r="GY16" s="211" t="str">
        <f>IF(GU16=0," ",VLOOKUP(GU16,PROTOKOL!$A:$E,5,FALSE))</f>
        <v xml:space="preserve"> </v>
      </c>
      <c r="GZ16" s="175" t="s">
        <v>133</v>
      </c>
      <c r="HA16" s="176" t="str">
        <f t="shared" si="78"/>
        <v xml:space="preserve"> </v>
      </c>
      <c r="HB16" s="216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4" t="str">
        <f t="shared" si="19"/>
        <v xml:space="preserve"> </v>
      </c>
      <c r="HH16" s="175" t="str">
        <f>IF(HD16=0," ",VLOOKUP(HD16,PROTOKOL!$A:$E,5,FALSE))</f>
        <v xml:space="preserve"> </v>
      </c>
      <c r="HI16" s="211" t="str">
        <f t="shared" si="79"/>
        <v xml:space="preserve"> </v>
      </c>
      <c r="HJ16" s="175">
        <f t="shared" si="80"/>
        <v>0</v>
      </c>
      <c r="HK16" s="176" t="str">
        <f t="shared" si="81"/>
        <v xml:space="preserve"> </v>
      </c>
      <c r="HM16" s="172">
        <v>29</v>
      </c>
      <c r="HN16" s="226"/>
      <c r="HO16" s="173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4" t="str">
        <f t="shared" si="20"/>
        <v xml:space="preserve"> </v>
      </c>
      <c r="HU16" s="211" t="str">
        <f>IF(HQ16=0," ",VLOOKUP(HQ16,PROTOKOL!$A:$E,5,FALSE))</f>
        <v xml:space="preserve"> </v>
      </c>
      <c r="HV16" s="175" t="s">
        <v>133</v>
      </c>
      <c r="HW16" s="176" t="str">
        <f t="shared" si="82"/>
        <v xml:space="preserve"> </v>
      </c>
      <c r="HX16" s="216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4" t="str">
        <f t="shared" si="21"/>
        <v xml:space="preserve"> </v>
      </c>
      <c r="ID16" s="175" t="str">
        <f>IF(HZ16=0," ",VLOOKUP(HZ16,PROTOKOL!$A:$E,5,FALSE))</f>
        <v xml:space="preserve"> </v>
      </c>
      <c r="IE16" s="211" t="str">
        <f t="shared" si="83"/>
        <v xml:space="preserve"> </v>
      </c>
      <c r="IF16" s="175">
        <f t="shared" si="84"/>
        <v>0</v>
      </c>
      <c r="IG16" s="176" t="str">
        <f t="shared" si="85"/>
        <v xml:space="preserve"> </v>
      </c>
      <c r="II16" s="172">
        <v>29</v>
      </c>
      <c r="IJ16" s="226"/>
      <c r="IK16" s="173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4" t="str">
        <f t="shared" si="22"/>
        <v xml:space="preserve"> </v>
      </c>
      <c r="IQ16" s="211" t="str">
        <f>IF(IM16=0," ",VLOOKUP(IM16,PROTOKOL!$A:$E,5,FALSE))</f>
        <v xml:space="preserve"> </v>
      </c>
      <c r="IR16" s="175" t="s">
        <v>133</v>
      </c>
      <c r="IS16" s="176" t="str">
        <f t="shared" si="86"/>
        <v xml:space="preserve"> </v>
      </c>
      <c r="IT16" s="216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4" t="str">
        <f t="shared" si="23"/>
        <v xml:space="preserve"> </v>
      </c>
      <c r="IZ16" s="175" t="str">
        <f>IF(IV16=0," ",VLOOKUP(IV16,PROTOKOL!$A:$E,5,FALSE))</f>
        <v xml:space="preserve"> </v>
      </c>
      <c r="JA16" s="211" t="str">
        <f t="shared" si="87"/>
        <v xml:space="preserve"> </v>
      </c>
      <c r="JB16" s="175">
        <f t="shared" si="88"/>
        <v>0</v>
      </c>
      <c r="JC16" s="176" t="str">
        <f t="shared" si="89"/>
        <v xml:space="preserve"> </v>
      </c>
      <c r="JE16" s="172">
        <v>29</v>
      </c>
      <c r="JF16" s="226"/>
      <c r="JG16" s="173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4" t="str">
        <f t="shared" si="24"/>
        <v xml:space="preserve"> </v>
      </c>
      <c r="JM16" s="211" t="str">
        <f>IF(JI16=0," ",VLOOKUP(JI16,PROTOKOL!$A:$E,5,FALSE))</f>
        <v xml:space="preserve"> </v>
      </c>
      <c r="JN16" s="175" t="s">
        <v>133</v>
      </c>
      <c r="JO16" s="176" t="str">
        <f t="shared" si="90"/>
        <v xml:space="preserve"> </v>
      </c>
      <c r="JP16" s="216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4" t="str">
        <f t="shared" si="25"/>
        <v xml:space="preserve"> </v>
      </c>
      <c r="JV16" s="175" t="str">
        <f>IF(JR16=0," ",VLOOKUP(JR16,PROTOKOL!$A:$E,5,FALSE))</f>
        <v xml:space="preserve"> </v>
      </c>
      <c r="JW16" s="211" t="str">
        <f t="shared" si="91"/>
        <v xml:space="preserve"> </v>
      </c>
      <c r="JX16" s="175">
        <f t="shared" si="92"/>
        <v>0</v>
      </c>
      <c r="JY16" s="176" t="str">
        <f t="shared" si="93"/>
        <v xml:space="preserve"> </v>
      </c>
      <c r="KA16" s="172">
        <v>29</v>
      </c>
      <c r="KB16" s="226"/>
      <c r="KC16" s="173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4" t="str">
        <f t="shared" si="26"/>
        <v xml:space="preserve"> </v>
      </c>
      <c r="KI16" s="211" t="str">
        <f>IF(KE16=0," ",VLOOKUP(KE16,PROTOKOL!$A:$E,5,FALSE))</f>
        <v xml:space="preserve"> </v>
      </c>
      <c r="KJ16" s="175" t="s">
        <v>133</v>
      </c>
      <c r="KK16" s="176" t="str">
        <f t="shared" si="94"/>
        <v xml:space="preserve"> </v>
      </c>
      <c r="KL16" s="216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4" t="str">
        <f t="shared" si="27"/>
        <v xml:space="preserve"> </v>
      </c>
      <c r="KR16" s="175" t="str">
        <f>IF(KN16=0," ",VLOOKUP(KN16,PROTOKOL!$A:$E,5,FALSE))</f>
        <v xml:space="preserve"> </v>
      </c>
      <c r="KS16" s="211" t="str">
        <f t="shared" si="95"/>
        <v xml:space="preserve"> </v>
      </c>
      <c r="KT16" s="175">
        <f t="shared" si="96"/>
        <v>0</v>
      </c>
      <c r="KU16" s="176" t="str">
        <f t="shared" si="97"/>
        <v xml:space="preserve"> </v>
      </c>
      <c r="KW16" s="172">
        <v>29</v>
      </c>
      <c r="KX16" s="226"/>
      <c r="KY16" s="173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4" t="str">
        <f t="shared" si="28"/>
        <v xml:space="preserve"> </v>
      </c>
      <c r="LE16" s="211" t="str">
        <f>IF(LA16=0," ",VLOOKUP(LA16,PROTOKOL!$A:$E,5,FALSE))</f>
        <v xml:space="preserve"> </v>
      </c>
      <c r="LF16" s="175" t="s">
        <v>133</v>
      </c>
      <c r="LG16" s="176" t="str">
        <f t="shared" si="98"/>
        <v xml:space="preserve"> </v>
      </c>
      <c r="LH16" s="216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4" t="str">
        <f t="shared" si="29"/>
        <v xml:space="preserve"> </v>
      </c>
      <c r="LN16" s="175" t="str">
        <f>IF(LJ16=0," ",VLOOKUP(LJ16,PROTOKOL!$A:$E,5,FALSE))</f>
        <v xml:space="preserve"> </v>
      </c>
      <c r="LO16" s="211" t="str">
        <f t="shared" si="99"/>
        <v xml:space="preserve"> </v>
      </c>
      <c r="LP16" s="175">
        <f t="shared" si="100"/>
        <v>0</v>
      </c>
      <c r="LQ16" s="176" t="str">
        <f t="shared" si="101"/>
        <v xml:space="preserve"> </v>
      </c>
      <c r="LS16" s="172">
        <v>29</v>
      </c>
      <c r="LT16" s="226"/>
      <c r="LU16" s="173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4" t="str">
        <f t="shared" si="30"/>
        <v xml:space="preserve"> </v>
      </c>
      <c r="MA16" s="211" t="str">
        <f>IF(LW16=0," ",VLOOKUP(LW16,PROTOKOL!$A:$E,5,FALSE))</f>
        <v xml:space="preserve"> </v>
      </c>
      <c r="MB16" s="175" t="s">
        <v>133</v>
      </c>
      <c r="MC16" s="176" t="str">
        <f t="shared" si="102"/>
        <v xml:space="preserve"> </v>
      </c>
      <c r="MD16" s="216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4" t="str">
        <f t="shared" si="31"/>
        <v xml:space="preserve"> </v>
      </c>
      <c r="MJ16" s="175" t="str">
        <f>IF(MF16=0," ",VLOOKUP(MF16,PROTOKOL!$A:$E,5,FALSE))</f>
        <v xml:space="preserve"> </v>
      </c>
      <c r="MK16" s="211" t="str">
        <f t="shared" si="103"/>
        <v xml:space="preserve"> </v>
      </c>
      <c r="ML16" s="175">
        <f t="shared" si="104"/>
        <v>0</v>
      </c>
      <c r="MM16" s="176" t="str">
        <f t="shared" si="105"/>
        <v xml:space="preserve"> </v>
      </c>
      <c r="MO16" s="172">
        <v>29</v>
      </c>
      <c r="MP16" s="226"/>
      <c r="MQ16" s="173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4" t="str">
        <f t="shared" si="32"/>
        <v xml:space="preserve"> </v>
      </c>
      <c r="MW16" s="211" t="str">
        <f>IF(MS16=0," ",VLOOKUP(MS16,PROTOKOL!$A:$E,5,FALSE))</f>
        <v xml:space="preserve"> </v>
      </c>
      <c r="MX16" s="175" t="s">
        <v>133</v>
      </c>
      <c r="MY16" s="176" t="str">
        <f t="shared" si="106"/>
        <v xml:space="preserve"> </v>
      </c>
      <c r="MZ16" s="216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4" t="str">
        <f t="shared" si="33"/>
        <v xml:space="preserve"> </v>
      </c>
      <c r="NF16" s="175" t="str">
        <f>IF(NB16=0," ",VLOOKUP(NB16,PROTOKOL!$A:$E,5,FALSE))</f>
        <v xml:space="preserve"> </v>
      </c>
      <c r="NG16" s="211" t="str">
        <f t="shared" si="107"/>
        <v xml:space="preserve"> </v>
      </c>
      <c r="NH16" s="175">
        <f t="shared" si="108"/>
        <v>0</v>
      </c>
      <c r="NI16" s="176" t="str">
        <f t="shared" si="109"/>
        <v xml:space="preserve"> </v>
      </c>
      <c r="NK16" s="172">
        <v>29</v>
      </c>
      <c r="NL16" s="226"/>
      <c r="NM16" s="173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4" t="str">
        <f t="shared" si="34"/>
        <v xml:space="preserve"> </v>
      </c>
      <c r="NS16" s="211" t="str">
        <f>IF(NO16=0," ",VLOOKUP(NO16,PROTOKOL!$A:$E,5,FALSE))</f>
        <v xml:space="preserve"> </v>
      </c>
      <c r="NT16" s="175" t="s">
        <v>133</v>
      </c>
      <c r="NU16" s="176" t="str">
        <f t="shared" si="110"/>
        <v xml:space="preserve"> </v>
      </c>
      <c r="NV16" s="216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4" t="str">
        <f t="shared" si="35"/>
        <v xml:space="preserve"> </v>
      </c>
      <c r="OB16" s="175" t="str">
        <f>IF(NX16=0," ",VLOOKUP(NX16,PROTOKOL!$A:$E,5,FALSE))</f>
        <v xml:space="preserve"> </v>
      </c>
      <c r="OC16" s="211" t="str">
        <f t="shared" si="111"/>
        <v xml:space="preserve"> </v>
      </c>
      <c r="OD16" s="175">
        <f t="shared" si="112"/>
        <v>0</v>
      </c>
      <c r="OE16" s="176" t="str">
        <f t="shared" si="113"/>
        <v xml:space="preserve"> </v>
      </c>
      <c r="OG16" s="172">
        <v>29</v>
      </c>
      <c r="OH16" s="226"/>
      <c r="OI16" s="173" t="str">
        <f>IF(OK16=0," ",VLOOKUP(OK16,PROTOKOL!$A:$F,6,FALSE))</f>
        <v>KOKU TESTİ</v>
      </c>
      <c r="OJ16" s="43">
        <v>1</v>
      </c>
      <c r="OK16" s="43">
        <v>17</v>
      </c>
      <c r="OL16" s="43">
        <v>1</v>
      </c>
      <c r="OM16" s="42">
        <f>IF(OK16=0," ",(VLOOKUP(OK16,PROTOKOL!$A$1:$E$29,2,FALSE))*OL16)</f>
        <v>0</v>
      </c>
      <c r="ON16" s="174">
        <f t="shared" si="36"/>
        <v>1</v>
      </c>
      <c r="OO16" s="211" t="e">
        <f>IF(OK16=0," ",VLOOKUP(OK16,PROTOKOL!$A:$E,5,FALSE))</f>
        <v>#DIV/0!</v>
      </c>
      <c r="OP16" s="175" t="s">
        <v>133</v>
      </c>
      <c r="OQ16" s="176" t="e">
        <f>IF(OK16=0," ",(OO16*ON16))/7.5*1</f>
        <v>#DIV/0!</v>
      </c>
      <c r="OR16" s="216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4" t="str">
        <f t="shared" si="37"/>
        <v xml:space="preserve"> </v>
      </c>
      <c r="OX16" s="175" t="str">
        <f>IF(OT16=0," ",VLOOKUP(OT16,PROTOKOL!$A:$E,5,FALSE))</f>
        <v xml:space="preserve"> </v>
      </c>
      <c r="OY16" s="211" t="str">
        <f t="shared" si="115"/>
        <v xml:space="preserve"> </v>
      </c>
      <c r="OZ16" s="175">
        <f t="shared" si="116"/>
        <v>0</v>
      </c>
      <c r="PA16" s="176" t="str">
        <f t="shared" si="117"/>
        <v xml:space="preserve"> </v>
      </c>
      <c r="PC16" s="172">
        <v>29</v>
      </c>
      <c r="PD16" s="226"/>
      <c r="PE16" s="173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4" t="str">
        <f t="shared" si="38"/>
        <v xml:space="preserve"> </v>
      </c>
      <c r="PK16" s="211" t="str">
        <f>IF(PG16=0," ",VLOOKUP(PG16,PROTOKOL!$A:$E,5,FALSE))</f>
        <v xml:space="preserve"> </v>
      </c>
      <c r="PL16" s="175" t="s">
        <v>133</v>
      </c>
      <c r="PM16" s="176" t="str">
        <f t="shared" si="118"/>
        <v xml:space="preserve"> </v>
      </c>
      <c r="PN16" s="216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4" t="str">
        <f t="shared" si="39"/>
        <v xml:space="preserve"> </v>
      </c>
      <c r="PT16" s="175" t="str">
        <f>IF(PP16=0," ",VLOOKUP(PP16,PROTOKOL!$A:$E,5,FALSE))</f>
        <v xml:space="preserve"> </v>
      </c>
      <c r="PU16" s="211" t="str">
        <f t="shared" si="119"/>
        <v xml:space="preserve"> </v>
      </c>
      <c r="PV16" s="175">
        <f t="shared" si="120"/>
        <v>0</v>
      </c>
      <c r="PW16" s="176" t="str">
        <f t="shared" si="121"/>
        <v xml:space="preserve"> </v>
      </c>
      <c r="PY16" s="172">
        <v>29</v>
      </c>
      <c r="PZ16" s="226"/>
      <c r="QA16" s="173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4" t="str">
        <f t="shared" si="40"/>
        <v xml:space="preserve"> </v>
      </c>
      <c r="QG16" s="211" t="str">
        <f>IF(QC16=0," ",VLOOKUP(QC16,PROTOKOL!$A:$E,5,FALSE))</f>
        <v xml:space="preserve"> </v>
      </c>
      <c r="QH16" s="175" t="s">
        <v>133</v>
      </c>
      <c r="QI16" s="176" t="str">
        <f t="shared" si="122"/>
        <v xml:space="preserve"> </v>
      </c>
      <c r="QJ16" s="216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4" t="str">
        <f t="shared" si="41"/>
        <v xml:space="preserve"> </v>
      </c>
      <c r="QP16" s="175" t="str">
        <f>IF(QL16=0," ",VLOOKUP(QL16,PROTOKOL!$A:$E,5,FALSE))</f>
        <v xml:space="preserve"> </v>
      </c>
      <c r="QQ16" s="211" t="str">
        <f t="shared" si="123"/>
        <v xml:space="preserve"> </v>
      </c>
      <c r="QR16" s="175">
        <f t="shared" si="124"/>
        <v>0</v>
      </c>
      <c r="QS16" s="176" t="str">
        <f t="shared" si="125"/>
        <v xml:space="preserve"> </v>
      </c>
    </row>
    <row r="17" spans="1:461" ht="13.8">
      <c r="A17" s="172">
        <v>30</v>
      </c>
      <c r="B17" s="224">
        <v>30</v>
      </c>
      <c r="C17" s="173" t="str">
        <f>IF(E17=0," ",VLOOKUP(E17,PROTOKOL!$A:$F,6,FALSE))</f>
        <v>VAKUM TEST</v>
      </c>
      <c r="D17" s="43">
        <v>232</v>
      </c>
      <c r="E17" s="43">
        <v>4</v>
      </c>
      <c r="F17" s="43">
        <v>7.5</v>
      </c>
      <c r="G17" s="42">
        <f>IF(E17=0," ",(VLOOKUP(E17,PROTOKOL!$A$1:$E$29,2,FALSE))*F17)</f>
        <v>150</v>
      </c>
      <c r="H17" s="174">
        <f t="shared" si="0"/>
        <v>82</v>
      </c>
      <c r="I17" s="211">
        <f>IF(E17=0," ",VLOOKUP(E17,PROTOKOL!$A:$E,5,FALSE))</f>
        <v>0.44947554687499996</v>
      </c>
      <c r="J17" s="175" t="s">
        <v>133</v>
      </c>
      <c r="K17" s="176">
        <f t="shared" si="42"/>
        <v>36.856994843749995</v>
      </c>
      <c r="L17" s="216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4" t="str">
        <f t="shared" si="1"/>
        <v xml:space="preserve"> </v>
      </c>
      <c r="R17" s="175" t="str">
        <f>IF(N17=0," ",VLOOKUP(N17,PROTOKOL!$A:$E,5,FALSE))</f>
        <v xml:space="preserve"> </v>
      </c>
      <c r="S17" s="211" t="str">
        <f>IF(N17=0," ",(Q17*R17))</f>
        <v xml:space="preserve"> </v>
      </c>
      <c r="T17" s="175">
        <f t="shared" si="44"/>
        <v>0</v>
      </c>
      <c r="U17" s="176" t="str">
        <f t="shared" si="45"/>
        <v xml:space="preserve"> </v>
      </c>
      <c r="W17" s="172">
        <v>30</v>
      </c>
      <c r="X17" s="224">
        <v>30</v>
      </c>
      <c r="Y17" s="173" t="str">
        <f>IF(AA17=0," ",VLOOKUP(AA17,PROTOKOL!$A:$F,6,FALSE))</f>
        <v>SIZDIRMAZLIK TAMİR</v>
      </c>
      <c r="Z17" s="43">
        <v>120</v>
      </c>
      <c r="AA17" s="43">
        <v>12</v>
      </c>
      <c r="AB17" s="43">
        <v>7.5</v>
      </c>
      <c r="AC17" s="42">
        <f>IF(AA17=0," ",(VLOOKUP(AA17,PROTOKOL!$A$1:$E$29,2,FALSE))*AB17)</f>
        <v>78</v>
      </c>
      <c r="AD17" s="174">
        <f t="shared" si="2"/>
        <v>42</v>
      </c>
      <c r="AE17" s="211">
        <f>IF(AA17=0," ",VLOOKUP(AA17,PROTOKOL!$A:$E,5,FALSE))</f>
        <v>0.8561438988095238</v>
      </c>
      <c r="AF17" s="175" t="s">
        <v>133</v>
      </c>
      <c r="AG17" s="176">
        <f t="shared" si="46"/>
        <v>35.958043750000002</v>
      </c>
      <c r="AH17" s="216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4" t="str">
        <f t="shared" si="3"/>
        <v xml:space="preserve"> </v>
      </c>
      <c r="AN17" s="175" t="str">
        <f>IF(AJ17=0," ",VLOOKUP(AJ17,PROTOKOL!$A:$E,5,FALSE))</f>
        <v xml:space="preserve"> </v>
      </c>
      <c r="AO17" s="211" t="str">
        <f>IF(AJ17=0," ",(AM17*AN17))</f>
        <v xml:space="preserve"> </v>
      </c>
      <c r="AP17" s="175">
        <f t="shared" si="48"/>
        <v>0</v>
      </c>
      <c r="AQ17" s="176" t="str">
        <f t="shared" si="49"/>
        <v xml:space="preserve"> </v>
      </c>
      <c r="AS17" s="172">
        <v>30</v>
      </c>
      <c r="AT17" s="224">
        <v>30</v>
      </c>
      <c r="AU17" s="173" t="s">
        <v>36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4" t="str">
        <f t="shared" si="4"/>
        <v xml:space="preserve"> </v>
      </c>
      <c r="BA17" s="211" t="str">
        <f>IF(AW17=0," ",VLOOKUP(AW17,PROTOKOL!$A:$E,5,FALSE))</f>
        <v xml:space="preserve"> </v>
      </c>
      <c r="BB17" s="175" t="s">
        <v>133</v>
      </c>
      <c r="BC17" s="176" t="str">
        <f t="shared" si="50"/>
        <v xml:space="preserve"> </v>
      </c>
      <c r="BD17" s="216" t="str">
        <f>IF(BF17=0," ",VLOOKUP(BF17,PROTOKOL!$A:$F,6,FALSE))</f>
        <v>VAKUM TEST</v>
      </c>
      <c r="BE17" s="43">
        <v>232</v>
      </c>
      <c r="BF17" s="43">
        <v>4</v>
      </c>
      <c r="BG17" s="43">
        <v>7.5</v>
      </c>
      <c r="BH17" s="91">
        <f>IF(BF17=0," ",(VLOOKUP(BF17,PROTOKOL!$A$1:$E$29,2,FALSE))*BG17)</f>
        <v>150</v>
      </c>
      <c r="BI17" s="174">
        <f t="shared" si="5"/>
        <v>82</v>
      </c>
      <c r="BJ17" s="175">
        <f>IF(BF17=0," ",VLOOKUP(BF17,PROTOKOL!$A:$E,5,FALSE))</f>
        <v>0.44947554687499996</v>
      </c>
      <c r="BK17" s="211">
        <f>IF(BF17=0," ",(BI17*BJ17))</f>
        <v>36.856994843749995</v>
      </c>
      <c r="BL17" s="175">
        <f t="shared" si="52"/>
        <v>15</v>
      </c>
      <c r="BM17" s="176">
        <f t="shared" si="53"/>
        <v>73.713989687499989</v>
      </c>
      <c r="BO17" s="172">
        <v>30</v>
      </c>
      <c r="BP17" s="224">
        <v>30</v>
      </c>
      <c r="BQ17" s="173" t="s">
        <v>36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4" t="str">
        <f t="shared" si="6"/>
        <v xml:space="preserve"> </v>
      </c>
      <c r="BW17" s="211" t="str">
        <f>IF(BS17=0," ",VLOOKUP(BS17,PROTOKOL!$A:$E,5,FALSE))</f>
        <v xml:space="preserve"> </v>
      </c>
      <c r="BX17" s="175" t="s">
        <v>133</v>
      </c>
      <c r="BY17" s="176" t="str">
        <f t="shared" si="54"/>
        <v xml:space="preserve"> </v>
      </c>
      <c r="BZ17" s="216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4" t="str">
        <f t="shared" si="7"/>
        <v xml:space="preserve"> </v>
      </c>
      <c r="CF17" s="175" t="str">
        <f>IF(CB17=0," ",VLOOKUP(CB17,PROTOKOL!$A:$E,5,FALSE))</f>
        <v xml:space="preserve"> </v>
      </c>
      <c r="CG17" s="211" t="str">
        <f>IF(CB17=0," ",(CE17*CF17))</f>
        <v xml:space="preserve"> </v>
      </c>
      <c r="CH17" s="175">
        <f t="shared" si="56"/>
        <v>0</v>
      </c>
      <c r="CI17" s="176" t="str">
        <f t="shared" si="57"/>
        <v xml:space="preserve"> </v>
      </c>
      <c r="CK17" s="172">
        <v>30</v>
      </c>
      <c r="CL17" s="224">
        <v>30</v>
      </c>
      <c r="CM17" s="173" t="str">
        <f>IF(CO17=0," ",VLOOKUP(CO17,PROTOKOL!$A:$F,6,FALSE))</f>
        <v>WNZL. LAV. VE DUV. ASMA KLZ</v>
      </c>
      <c r="CN17" s="43">
        <v>220</v>
      </c>
      <c r="CO17" s="43">
        <v>1</v>
      </c>
      <c r="CP17" s="43">
        <v>7.5</v>
      </c>
      <c r="CQ17" s="42">
        <f>IF(CO17=0," ",(VLOOKUP(CO17,PROTOKOL!$A$1:$E$29,2,FALSE))*CP17)</f>
        <v>144</v>
      </c>
      <c r="CR17" s="174">
        <f t="shared" si="8"/>
        <v>76</v>
      </c>
      <c r="CS17" s="211">
        <f>IF(CO17=0," ",VLOOKUP(CO17,PROTOKOL!$A:$E,5,FALSE))</f>
        <v>0.4731321546052632</v>
      </c>
      <c r="CT17" s="175" t="s">
        <v>133</v>
      </c>
      <c r="CU17" s="176">
        <f t="shared" si="58"/>
        <v>35.958043750000002</v>
      </c>
      <c r="CV17" s="216" t="str">
        <f>IF(CX17=0," ",VLOOKUP(CX17,PROTOKOL!$A:$F,6,FALSE))</f>
        <v>WNZL. LAV. VE DUV. ASMA KLZ</v>
      </c>
      <c r="CW17" s="43">
        <v>77</v>
      </c>
      <c r="CX17" s="43">
        <v>1</v>
      </c>
      <c r="CY17" s="43">
        <v>2.5</v>
      </c>
      <c r="CZ17" s="91">
        <f>IF(CX17=0," ",(VLOOKUP(CX17,PROTOKOL!$A$1:$E$29,2,FALSE))*CY17)</f>
        <v>48</v>
      </c>
      <c r="DA17" s="174">
        <f t="shared" si="9"/>
        <v>29</v>
      </c>
      <c r="DB17" s="175">
        <f>IF(CX17=0," ",VLOOKUP(CX17,PROTOKOL!$A:$E,5,FALSE))</f>
        <v>0.4731321546052632</v>
      </c>
      <c r="DC17" s="211">
        <f>IF(CX17=0," ",(DA17*DB17))</f>
        <v>13.720832483552632</v>
      </c>
      <c r="DD17" s="175">
        <f t="shared" si="60"/>
        <v>5</v>
      </c>
      <c r="DE17" s="176">
        <f t="shared" si="61"/>
        <v>27.441664967105265</v>
      </c>
      <c r="DG17" s="172">
        <v>30</v>
      </c>
      <c r="DH17" s="224">
        <v>30</v>
      </c>
      <c r="DI17" s="173" t="str">
        <f>IF(DK17=0," ",VLOOKUP(DK17,PROTOKOL!$A:$F,6,FALSE))</f>
        <v>SIZDIRMAZLIK TAMİR</v>
      </c>
      <c r="DJ17" s="43">
        <v>124</v>
      </c>
      <c r="DK17" s="43">
        <v>12</v>
      </c>
      <c r="DL17" s="43">
        <v>7.5</v>
      </c>
      <c r="DM17" s="42">
        <f>IF(DK17=0," ",(VLOOKUP(DK17,PROTOKOL!$A$1:$E$29,2,FALSE))*DL17)</f>
        <v>78</v>
      </c>
      <c r="DN17" s="174">
        <f t="shared" si="10"/>
        <v>46</v>
      </c>
      <c r="DO17" s="211">
        <f>IF(DK17=0," ",VLOOKUP(DK17,PROTOKOL!$A:$E,5,FALSE))</f>
        <v>0.8561438988095238</v>
      </c>
      <c r="DP17" s="175" t="s">
        <v>133</v>
      </c>
      <c r="DQ17" s="176">
        <f t="shared" si="62"/>
        <v>39.382619345238098</v>
      </c>
      <c r="DR17" s="216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4" t="str">
        <f t="shared" si="11"/>
        <v xml:space="preserve"> </v>
      </c>
      <c r="DX17" s="175" t="str">
        <f>IF(DT17=0," ",VLOOKUP(DT17,PROTOKOL!$A:$E,5,FALSE))</f>
        <v xml:space="preserve"> </v>
      </c>
      <c r="DY17" s="211" t="str">
        <f>IF(DT17=0," ",(DW17*DX17))</f>
        <v xml:space="preserve"> </v>
      </c>
      <c r="DZ17" s="175">
        <f t="shared" si="64"/>
        <v>0</v>
      </c>
      <c r="EA17" s="176" t="str">
        <f t="shared" si="65"/>
        <v xml:space="preserve"> </v>
      </c>
      <c r="EC17" s="172">
        <v>30</v>
      </c>
      <c r="ED17" s="224">
        <v>30</v>
      </c>
      <c r="EE17" s="173" t="s">
        <v>36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4" t="str">
        <f t="shared" si="12"/>
        <v xml:space="preserve"> </v>
      </c>
      <c r="EK17" s="211" t="str">
        <f>IF(EG17=0," ",VLOOKUP(EG17,PROTOKOL!$A:$E,5,FALSE))</f>
        <v xml:space="preserve"> </v>
      </c>
      <c r="EL17" s="175" t="s">
        <v>133</v>
      </c>
      <c r="EM17" s="176" t="str">
        <f t="shared" si="66"/>
        <v xml:space="preserve"> </v>
      </c>
      <c r="EN17" s="216" t="str">
        <f>IF(EP17=0," ",VLOOKUP(EP17,PROTOKOL!$A:$F,6,FALSE))</f>
        <v>SIZDIRMAZLIK TAMİR</v>
      </c>
      <c r="EO17" s="43">
        <v>102</v>
      </c>
      <c r="EP17" s="43">
        <v>12</v>
      </c>
      <c r="EQ17" s="43">
        <v>6</v>
      </c>
      <c r="ER17" s="91">
        <f>IF(EP17=0," ",(VLOOKUP(EP17,PROTOKOL!$A$1:$E$29,2,FALSE))*EQ17)</f>
        <v>62.400000000000006</v>
      </c>
      <c r="ES17" s="174">
        <f t="shared" si="13"/>
        <v>39.599999999999994</v>
      </c>
      <c r="ET17" s="175">
        <f>IF(EP17=0," ",VLOOKUP(EP17,PROTOKOL!$A:$E,5,FALSE))</f>
        <v>0.8561438988095238</v>
      </c>
      <c r="EU17" s="211">
        <f>IF(EP17=0," ",(ES17*ET17))</f>
        <v>33.903298392857138</v>
      </c>
      <c r="EV17" s="175">
        <f t="shared" si="68"/>
        <v>12</v>
      </c>
      <c r="EW17" s="176">
        <f t="shared" si="69"/>
        <v>67.806596785714277</v>
      </c>
      <c r="EY17" s="172">
        <v>30</v>
      </c>
      <c r="EZ17" s="224">
        <v>30</v>
      </c>
      <c r="FA17" s="173" t="s">
        <v>134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4" t="str">
        <f t="shared" si="14"/>
        <v xml:space="preserve"> </v>
      </c>
      <c r="FG17" s="211" t="str">
        <f>IF(FC17=0," ",VLOOKUP(FC17,PROTOKOL!$A:$E,5,FALSE))</f>
        <v xml:space="preserve"> </v>
      </c>
      <c r="FH17" s="175" t="s">
        <v>133</v>
      </c>
      <c r="FI17" s="176" t="str">
        <f t="shared" si="70"/>
        <v xml:space="preserve"> </v>
      </c>
      <c r="FJ17" s="216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4" t="str">
        <f t="shared" si="15"/>
        <v xml:space="preserve"> </v>
      </c>
      <c r="FP17" s="175" t="str">
        <f>IF(FL17=0," ",VLOOKUP(FL17,PROTOKOL!$A:$E,5,FALSE))</f>
        <v xml:space="preserve"> </v>
      </c>
      <c r="FQ17" s="211" t="str">
        <f>IF(FL17=0," ",(FO17*FP17))</f>
        <v xml:space="preserve"> </v>
      </c>
      <c r="FR17" s="175">
        <f t="shared" si="72"/>
        <v>0</v>
      </c>
      <c r="FS17" s="176" t="str">
        <f t="shared" si="73"/>
        <v xml:space="preserve"> </v>
      </c>
      <c r="FU17" s="172">
        <v>30</v>
      </c>
      <c r="FV17" s="224">
        <v>30</v>
      </c>
      <c r="FW17" s="173" t="s">
        <v>36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4" t="str">
        <f t="shared" si="16"/>
        <v xml:space="preserve"> </v>
      </c>
      <c r="GC17" s="211" t="str">
        <f>IF(FY17=0," ",VLOOKUP(FY17,PROTOKOL!$A:$E,5,FALSE))</f>
        <v xml:space="preserve"> </v>
      </c>
      <c r="GD17" s="175" t="s">
        <v>133</v>
      </c>
      <c r="GE17" s="176" t="str">
        <f t="shared" si="74"/>
        <v xml:space="preserve"> </v>
      </c>
      <c r="GF17" s="216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4" t="str">
        <f t="shared" si="17"/>
        <v xml:space="preserve"> </v>
      </c>
      <c r="GL17" s="175" t="str">
        <f>IF(GH17=0," ",VLOOKUP(GH17,PROTOKOL!$A:$E,5,FALSE))</f>
        <v xml:space="preserve"> </v>
      </c>
      <c r="GM17" s="211" t="str">
        <f>IF(GH17=0," ",(GK17*GL17))</f>
        <v xml:space="preserve"> </v>
      </c>
      <c r="GN17" s="175">
        <f t="shared" si="76"/>
        <v>0</v>
      </c>
      <c r="GO17" s="176" t="str">
        <f t="shared" si="77"/>
        <v xml:space="preserve"> </v>
      </c>
      <c r="GQ17" s="172">
        <v>30</v>
      </c>
      <c r="GR17" s="224">
        <v>30</v>
      </c>
      <c r="GS17" s="173" t="str">
        <f>IF(GU17=0," ",VLOOKUP(GU17,PROTOKOL!$A:$F,6,FALSE))</f>
        <v>VAKUM TEST</v>
      </c>
      <c r="GT17" s="43">
        <v>60</v>
      </c>
      <c r="GU17" s="43">
        <v>4</v>
      </c>
      <c r="GV17" s="43">
        <v>2</v>
      </c>
      <c r="GW17" s="42">
        <f>IF(GU17=0," ",(VLOOKUP(GU17,PROTOKOL!$A$1:$E$29,2,FALSE))*GV17)</f>
        <v>40</v>
      </c>
      <c r="GX17" s="174">
        <f t="shared" si="18"/>
        <v>20</v>
      </c>
      <c r="GY17" s="211">
        <f>IF(GU17=0," ",VLOOKUP(GU17,PROTOKOL!$A:$E,5,FALSE))</f>
        <v>0.44947554687499996</v>
      </c>
      <c r="GZ17" s="175" t="s">
        <v>133</v>
      </c>
      <c r="HA17" s="176">
        <f t="shared" si="78"/>
        <v>8.9895109374999986</v>
      </c>
      <c r="HB17" s="216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4" t="str">
        <f t="shared" si="19"/>
        <v xml:space="preserve"> </v>
      </c>
      <c r="HH17" s="175" t="str">
        <f>IF(HD17=0," ",VLOOKUP(HD17,PROTOKOL!$A:$E,5,FALSE))</f>
        <v xml:space="preserve"> </v>
      </c>
      <c r="HI17" s="211" t="str">
        <f>IF(HD17=0," ",(HG17*HH17))</f>
        <v xml:space="preserve"> </v>
      </c>
      <c r="HJ17" s="175">
        <f t="shared" si="80"/>
        <v>0</v>
      </c>
      <c r="HK17" s="176" t="str">
        <f t="shared" si="81"/>
        <v xml:space="preserve"> </v>
      </c>
      <c r="HM17" s="172">
        <v>30</v>
      </c>
      <c r="HN17" s="224">
        <v>30</v>
      </c>
      <c r="HO17" s="173" t="s">
        <v>36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4" t="str">
        <f t="shared" si="20"/>
        <v xml:space="preserve"> </v>
      </c>
      <c r="HU17" s="211" t="str">
        <f>IF(HQ17=0," ",VLOOKUP(HQ17,PROTOKOL!$A:$E,5,FALSE))</f>
        <v xml:space="preserve"> </v>
      </c>
      <c r="HV17" s="175" t="s">
        <v>133</v>
      </c>
      <c r="HW17" s="176" t="str">
        <f t="shared" si="82"/>
        <v xml:space="preserve"> </v>
      </c>
      <c r="HX17" s="216" t="str">
        <f>IF(HZ17=0," ",VLOOKUP(HZ17,PROTOKOL!$A:$F,6,FALSE))</f>
        <v>VAKUM TEST</v>
      </c>
      <c r="HY17" s="43">
        <v>125</v>
      </c>
      <c r="HZ17" s="43">
        <v>4</v>
      </c>
      <c r="IA17" s="43">
        <v>4</v>
      </c>
      <c r="IB17" s="91">
        <f>IF(HZ17=0," ",(VLOOKUP(HZ17,PROTOKOL!$A$1:$E$29,2,FALSE))*IA17)</f>
        <v>80</v>
      </c>
      <c r="IC17" s="174">
        <f t="shared" si="21"/>
        <v>45</v>
      </c>
      <c r="ID17" s="175">
        <f>IF(HZ17=0," ",VLOOKUP(HZ17,PROTOKOL!$A:$E,5,FALSE))</f>
        <v>0.44947554687499996</v>
      </c>
      <c r="IE17" s="211">
        <f>IF(HZ17=0," ",(IC17*ID17))</f>
        <v>20.226399609374997</v>
      </c>
      <c r="IF17" s="175">
        <f t="shared" si="84"/>
        <v>8</v>
      </c>
      <c r="IG17" s="176">
        <f t="shared" si="85"/>
        <v>40.452799218749995</v>
      </c>
      <c r="II17" s="172">
        <v>30</v>
      </c>
      <c r="IJ17" s="224">
        <v>30</v>
      </c>
      <c r="IK17" s="173" t="str">
        <f>IF(IM17=0," ",VLOOKUP(IM17,PROTOKOL!$A:$F,6,FALSE))</f>
        <v>VAKUM TEST</v>
      </c>
      <c r="IL17" s="43">
        <v>237</v>
      </c>
      <c r="IM17" s="43">
        <v>4</v>
      </c>
      <c r="IN17" s="43">
        <v>7.5</v>
      </c>
      <c r="IO17" s="42">
        <f>IF(IM17=0," ",(VLOOKUP(IM17,PROTOKOL!$A$1:$E$29,2,FALSE))*IN17)</f>
        <v>150</v>
      </c>
      <c r="IP17" s="174">
        <f t="shared" si="22"/>
        <v>87</v>
      </c>
      <c r="IQ17" s="211">
        <f>IF(IM17=0," ",VLOOKUP(IM17,PROTOKOL!$A:$E,5,FALSE))</f>
        <v>0.44947554687499996</v>
      </c>
      <c r="IR17" s="175" t="s">
        <v>133</v>
      </c>
      <c r="IS17" s="176">
        <f t="shared" si="86"/>
        <v>39.104372578124995</v>
      </c>
      <c r="IT17" s="216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4" t="str">
        <f t="shared" si="23"/>
        <v xml:space="preserve"> </v>
      </c>
      <c r="IZ17" s="175" t="str">
        <f>IF(IV17=0," ",VLOOKUP(IV17,PROTOKOL!$A:$E,5,FALSE))</f>
        <v xml:space="preserve"> </v>
      </c>
      <c r="JA17" s="211" t="str">
        <f>IF(IV17=0," ",(IY17*IZ17))</f>
        <v xml:space="preserve"> </v>
      </c>
      <c r="JB17" s="175">
        <f t="shared" si="88"/>
        <v>0</v>
      </c>
      <c r="JC17" s="176" t="str">
        <f t="shared" si="89"/>
        <v xml:space="preserve"> </v>
      </c>
      <c r="JE17" s="172">
        <v>30</v>
      </c>
      <c r="JF17" s="224">
        <v>30</v>
      </c>
      <c r="JG17" s="173" t="str">
        <f>IF(JI17=0," ",VLOOKUP(JI17,PROTOKOL!$A:$F,6,FALSE))</f>
        <v>VAKUM TEST</v>
      </c>
      <c r="JH17" s="43">
        <v>238</v>
      </c>
      <c r="JI17" s="43">
        <v>4</v>
      </c>
      <c r="JJ17" s="43">
        <v>7.5</v>
      </c>
      <c r="JK17" s="42">
        <f>IF(JI17=0," ",(VLOOKUP(JI17,PROTOKOL!$A$1:$E$29,2,FALSE))*JJ17)</f>
        <v>150</v>
      </c>
      <c r="JL17" s="174">
        <f t="shared" si="24"/>
        <v>88</v>
      </c>
      <c r="JM17" s="211">
        <f>IF(JI17=0," ",VLOOKUP(JI17,PROTOKOL!$A:$E,5,FALSE))</f>
        <v>0.44947554687499996</v>
      </c>
      <c r="JN17" s="175" t="s">
        <v>133</v>
      </c>
      <c r="JO17" s="176">
        <f t="shared" si="90"/>
        <v>39.553848124999995</v>
      </c>
      <c r="JP17" s="216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4" t="str">
        <f t="shared" si="25"/>
        <v xml:space="preserve"> </v>
      </c>
      <c r="JV17" s="175" t="str">
        <f>IF(JR17=0," ",VLOOKUP(JR17,PROTOKOL!$A:$E,5,FALSE))</f>
        <v xml:space="preserve"> </v>
      </c>
      <c r="JW17" s="211" t="str">
        <f>IF(JR17=0," ",(JU17*JV17))</f>
        <v xml:space="preserve"> </v>
      </c>
      <c r="JX17" s="175">
        <f t="shared" si="92"/>
        <v>0</v>
      </c>
      <c r="JY17" s="176" t="str">
        <f t="shared" si="93"/>
        <v xml:space="preserve"> </v>
      </c>
      <c r="KA17" s="172">
        <v>30</v>
      </c>
      <c r="KB17" s="224">
        <v>30</v>
      </c>
      <c r="KC17" s="173" t="str">
        <f>IF(KE17=0," ",VLOOKUP(KE17,PROTOKOL!$A:$F,6,FALSE))</f>
        <v>VAKUM TEST</v>
      </c>
      <c r="KD17" s="43">
        <v>231</v>
      </c>
      <c r="KE17" s="43">
        <v>4</v>
      </c>
      <c r="KF17" s="43">
        <v>7.5</v>
      </c>
      <c r="KG17" s="42">
        <f>IF(KE17=0," ",(VLOOKUP(KE17,PROTOKOL!$A$1:$E$29,2,FALSE))*KF17)</f>
        <v>150</v>
      </c>
      <c r="KH17" s="174">
        <f t="shared" si="26"/>
        <v>81</v>
      </c>
      <c r="KI17" s="211">
        <f>IF(KE17=0," ",VLOOKUP(KE17,PROTOKOL!$A:$E,5,FALSE))</f>
        <v>0.44947554687499996</v>
      </c>
      <c r="KJ17" s="175" t="s">
        <v>133</v>
      </c>
      <c r="KK17" s="176">
        <f t="shared" si="94"/>
        <v>36.407519296874995</v>
      </c>
      <c r="KL17" s="216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4" t="str">
        <f t="shared" si="27"/>
        <v xml:space="preserve"> </v>
      </c>
      <c r="KR17" s="175" t="str">
        <f>IF(KN17=0," ",VLOOKUP(KN17,PROTOKOL!$A:$E,5,FALSE))</f>
        <v xml:space="preserve"> </v>
      </c>
      <c r="KS17" s="211" t="str">
        <f>IF(KN17=0," ",(KQ17*KR17))</f>
        <v xml:space="preserve"> </v>
      </c>
      <c r="KT17" s="175">
        <f t="shared" si="96"/>
        <v>0</v>
      </c>
      <c r="KU17" s="176" t="str">
        <f t="shared" si="97"/>
        <v xml:space="preserve"> </v>
      </c>
      <c r="KW17" s="172">
        <v>30</v>
      </c>
      <c r="KX17" s="224">
        <v>30</v>
      </c>
      <c r="KY17" s="173" t="s">
        <v>134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4" t="str">
        <f t="shared" si="28"/>
        <v xml:space="preserve"> </v>
      </c>
      <c r="LE17" s="211" t="str">
        <f>IF(LA17=0," ",VLOOKUP(LA17,PROTOKOL!$A:$E,5,FALSE))</f>
        <v xml:space="preserve"> </v>
      </c>
      <c r="LF17" s="175" t="s">
        <v>133</v>
      </c>
      <c r="LG17" s="176" t="str">
        <f t="shared" si="98"/>
        <v xml:space="preserve"> </v>
      </c>
      <c r="LH17" s="216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4" t="str">
        <f t="shared" si="29"/>
        <v xml:space="preserve"> </v>
      </c>
      <c r="LN17" s="175" t="str">
        <f>IF(LJ17=0," ",VLOOKUP(LJ17,PROTOKOL!$A:$E,5,FALSE))</f>
        <v xml:space="preserve"> </v>
      </c>
      <c r="LO17" s="211" t="str">
        <f>IF(LJ17=0," ",(LM17*LN17))</f>
        <v xml:space="preserve"> </v>
      </c>
      <c r="LP17" s="175">
        <f t="shared" si="100"/>
        <v>0</v>
      </c>
      <c r="LQ17" s="176" t="str">
        <f t="shared" si="101"/>
        <v xml:space="preserve"> </v>
      </c>
      <c r="LS17" s="172">
        <v>30</v>
      </c>
      <c r="LT17" s="224">
        <v>30</v>
      </c>
      <c r="LU17" s="173" t="s">
        <v>36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4" t="str">
        <f t="shared" si="30"/>
        <v xml:space="preserve"> </v>
      </c>
      <c r="MA17" s="211" t="str">
        <f>IF(LW17=0," ",VLOOKUP(LW17,PROTOKOL!$A:$E,5,FALSE))</f>
        <v xml:space="preserve"> </v>
      </c>
      <c r="MB17" s="175" t="s">
        <v>133</v>
      </c>
      <c r="MC17" s="176" t="str">
        <f t="shared" si="102"/>
        <v xml:space="preserve"> </v>
      </c>
      <c r="MD17" s="216" t="str">
        <f>IF(MF17=0," ",VLOOKUP(MF17,PROTOKOL!$A:$F,6,FALSE))</f>
        <v>PANTOGRAF LAVABO TAŞLAMA</v>
      </c>
      <c r="ME17" s="43">
        <v>103</v>
      </c>
      <c r="MF17" s="43">
        <v>9</v>
      </c>
      <c r="MG17" s="43">
        <v>7.5</v>
      </c>
      <c r="MH17" s="91">
        <f>IF(MF17=0," ",(VLOOKUP(MF17,PROTOKOL!$A$1:$E$29,2,FALSE))*MG17)</f>
        <v>65</v>
      </c>
      <c r="MI17" s="174">
        <f t="shared" si="31"/>
        <v>38</v>
      </c>
      <c r="MJ17" s="175">
        <f>IF(MF17=0," ",VLOOKUP(MF17,PROTOKOL!$A:$E,5,FALSE))</f>
        <v>1.0273726785714283</v>
      </c>
      <c r="MK17" s="211">
        <f>IF(MF17=0," ",(MI17*MJ17))</f>
        <v>39.040161785714275</v>
      </c>
      <c r="ML17" s="175">
        <f t="shared" si="104"/>
        <v>15</v>
      </c>
      <c r="MM17" s="176">
        <f t="shared" si="105"/>
        <v>78.080323571428551</v>
      </c>
      <c r="MO17" s="172">
        <v>30</v>
      </c>
      <c r="MP17" s="224">
        <v>30</v>
      </c>
      <c r="MQ17" s="173" t="s">
        <v>36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4" t="str">
        <f t="shared" si="32"/>
        <v xml:space="preserve"> </v>
      </c>
      <c r="MW17" s="211" t="str">
        <f>IF(MS17=0," ",VLOOKUP(MS17,PROTOKOL!$A:$E,5,FALSE))</f>
        <v xml:space="preserve"> </v>
      </c>
      <c r="MX17" s="175" t="s">
        <v>133</v>
      </c>
      <c r="MY17" s="176" t="str">
        <f t="shared" si="106"/>
        <v xml:space="preserve"> </v>
      </c>
      <c r="MZ17" s="216" t="str">
        <f>IF(NB17=0," ",VLOOKUP(NB17,PROTOKOL!$A:$F,6,FALSE))</f>
        <v>PANTOGRAF LAVABO TAŞLAMA</v>
      </c>
      <c r="NA17" s="43">
        <v>103</v>
      </c>
      <c r="NB17" s="43">
        <v>9</v>
      </c>
      <c r="NC17" s="43">
        <v>7.5</v>
      </c>
      <c r="ND17" s="91">
        <f>IF(NB17=0," ",(VLOOKUP(NB17,PROTOKOL!$A$1:$E$29,2,FALSE))*NC17)</f>
        <v>65</v>
      </c>
      <c r="NE17" s="174">
        <f t="shared" si="33"/>
        <v>38</v>
      </c>
      <c r="NF17" s="175">
        <f>IF(NB17=0," ",VLOOKUP(NB17,PROTOKOL!$A:$E,5,FALSE))</f>
        <v>1.0273726785714283</v>
      </c>
      <c r="NG17" s="211">
        <f>IF(NB17=0," ",(NE17*NF17))</f>
        <v>39.040161785714275</v>
      </c>
      <c r="NH17" s="175">
        <f t="shared" si="108"/>
        <v>15</v>
      </c>
      <c r="NI17" s="176">
        <f t="shared" si="109"/>
        <v>78.080323571428551</v>
      </c>
      <c r="NK17" s="172">
        <v>30</v>
      </c>
      <c r="NL17" s="224">
        <v>30</v>
      </c>
      <c r="NM17" s="173" t="s">
        <v>36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4" t="str">
        <f t="shared" si="34"/>
        <v xml:space="preserve"> </v>
      </c>
      <c r="NS17" s="211" t="str">
        <f>IF(NO17=0," ",VLOOKUP(NO17,PROTOKOL!$A:$E,5,FALSE))</f>
        <v xml:space="preserve"> </v>
      </c>
      <c r="NT17" s="175" t="s">
        <v>133</v>
      </c>
      <c r="NU17" s="176" t="str">
        <f t="shared" si="110"/>
        <v xml:space="preserve"> </v>
      </c>
      <c r="NV17" s="216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4" t="str">
        <f t="shared" si="35"/>
        <v xml:space="preserve"> </v>
      </c>
      <c r="OB17" s="175" t="str">
        <f>IF(NX17=0," ",VLOOKUP(NX17,PROTOKOL!$A:$E,5,FALSE))</f>
        <v xml:space="preserve"> </v>
      </c>
      <c r="OC17" s="211" t="str">
        <f>IF(NX17=0," ",(OA17*OB17))</f>
        <v xml:space="preserve"> </v>
      </c>
      <c r="OD17" s="175">
        <f t="shared" si="112"/>
        <v>0</v>
      </c>
      <c r="OE17" s="176" t="str">
        <f t="shared" si="113"/>
        <v xml:space="preserve"> </v>
      </c>
      <c r="OG17" s="172">
        <v>30</v>
      </c>
      <c r="OH17" s="224">
        <v>30</v>
      </c>
      <c r="OI17" s="173" t="s">
        <v>36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4" t="str">
        <f t="shared" si="36"/>
        <v xml:space="preserve"> </v>
      </c>
      <c r="OO17" s="211" t="str">
        <f>IF(OK17=0," ",VLOOKUP(OK17,PROTOKOL!$A:$E,5,FALSE))</f>
        <v xml:space="preserve"> </v>
      </c>
      <c r="OP17" s="175" t="s">
        <v>133</v>
      </c>
      <c r="OQ17" s="176" t="str">
        <f t="shared" si="114"/>
        <v xml:space="preserve"> </v>
      </c>
      <c r="OR17" s="216" t="str">
        <f>IF(OT17=0," ",VLOOKUP(OT17,PROTOKOL!$A:$F,6,FALSE))</f>
        <v>VAKUM TEST</v>
      </c>
      <c r="OS17" s="43">
        <v>108</v>
      </c>
      <c r="OT17" s="43">
        <v>4</v>
      </c>
      <c r="OU17" s="43">
        <v>3.5</v>
      </c>
      <c r="OV17" s="91">
        <f>IF(OT17=0," ",(VLOOKUP(OT17,PROTOKOL!$A$1:$E$29,2,FALSE))*OU17)</f>
        <v>70</v>
      </c>
      <c r="OW17" s="174">
        <f t="shared" si="37"/>
        <v>38</v>
      </c>
      <c r="OX17" s="175">
        <f>IF(OT17=0," ",VLOOKUP(OT17,PROTOKOL!$A:$E,5,FALSE))</f>
        <v>0.44947554687499996</v>
      </c>
      <c r="OY17" s="211">
        <f>IF(OT17=0," ",(OW17*OX17))</f>
        <v>17.080070781249997</v>
      </c>
      <c r="OZ17" s="175">
        <f t="shared" si="116"/>
        <v>7</v>
      </c>
      <c r="PA17" s="176">
        <f t="shared" si="117"/>
        <v>34.160141562499994</v>
      </c>
      <c r="PC17" s="172">
        <v>30</v>
      </c>
      <c r="PD17" s="224">
        <v>30</v>
      </c>
      <c r="PE17" s="173" t="str">
        <f>IF(PG17=0," ",VLOOKUP(PG17,PROTOKOL!$A:$F,6,FALSE))</f>
        <v>VAKUM TEST</v>
      </c>
      <c r="PF17" s="43">
        <v>236</v>
      </c>
      <c r="PG17" s="43">
        <v>4</v>
      </c>
      <c r="PH17" s="43">
        <v>7.5</v>
      </c>
      <c r="PI17" s="42">
        <f>IF(PG17=0," ",(VLOOKUP(PG17,PROTOKOL!$A$1:$E$29,2,FALSE))*PH17)</f>
        <v>150</v>
      </c>
      <c r="PJ17" s="174">
        <f t="shared" si="38"/>
        <v>86</v>
      </c>
      <c r="PK17" s="211">
        <f>IF(PG17=0," ",VLOOKUP(PG17,PROTOKOL!$A:$E,5,FALSE))</f>
        <v>0.44947554687499996</v>
      </c>
      <c r="PL17" s="175" t="s">
        <v>133</v>
      </c>
      <c r="PM17" s="176">
        <f t="shared" si="118"/>
        <v>38.654897031249995</v>
      </c>
      <c r="PN17" s="216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4" t="str">
        <f t="shared" si="39"/>
        <v xml:space="preserve"> </v>
      </c>
      <c r="PT17" s="175" t="str">
        <f>IF(PP17=0," ",VLOOKUP(PP17,PROTOKOL!$A:$E,5,FALSE))</f>
        <v xml:space="preserve"> </v>
      </c>
      <c r="PU17" s="211" t="str">
        <f>IF(PP17=0," ",(PS17*PT17))</f>
        <v xml:space="preserve"> </v>
      </c>
      <c r="PV17" s="175">
        <f t="shared" si="120"/>
        <v>0</v>
      </c>
      <c r="PW17" s="176" t="str">
        <f t="shared" si="121"/>
        <v xml:space="preserve"> </v>
      </c>
      <c r="PY17" s="172">
        <v>30</v>
      </c>
      <c r="PZ17" s="224">
        <v>30</v>
      </c>
      <c r="QA17" s="173" t="str">
        <f>IF(QC17=0," ",VLOOKUP(QC17,PROTOKOL!$A:$F,6,FALSE))</f>
        <v>PANTOGRAF LAVABO TAŞLAMA</v>
      </c>
      <c r="QB17" s="43">
        <v>107</v>
      </c>
      <c r="QC17" s="43">
        <v>9</v>
      </c>
      <c r="QD17" s="43">
        <v>7.5</v>
      </c>
      <c r="QE17" s="42">
        <f>IF(QC17=0," ",(VLOOKUP(QC17,PROTOKOL!$A$1:$E$29,2,FALSE))*QD17)</f>
        <v>65</v>
      </c>
      <c r="QF17" s="174">
        <f t="shared" si="40"/>
        <v>42</v>
      </c>
      <c r="QG17" s="211">
        <f>IF(QC17=0," ",VLOOKUP(QC17,PROTOKOL!$A:$E,5,FALSE))</f>
        <v>1.0273726785714283</v>
      </c>
      <c r="QH17" s="175" t="s">
        <v>133</v>
      </c>
      <c r="QI17" s="176">
        <f t="shared" si="122"/>
        <v>43.149652499999988</v>
      </c>
      <c r="QJ17" s="216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4" t="str">
        <f t="shared" si="41"/>
        <v xml:space="preserve"> </v>
      </c>
      <c r="QP17" s="175" t="str">
        <f>IF(QL17=0," ",VLOOKUP(QL17,PROTOKOL!$A:$E,5,FALSE))</f>
        <v xml:space="preserve"> </v>
      </c>
      <c r="QQ17" s="211" t="str">
        <f>IF(QL17=0," ",(QO17*QP17))</f>
        <v xml:space="preserve"> </v>
      </c>
      <c r="QR17" s="175">
        <f t="shared" si="124"/>
        <v>0</v>
      </c>
      <c r="QS17" s="176" t="str">
        <f t="shared" si="125"/>
        <v xml:space="preserve"> </v>
      </c>
    </row>
    <row r="18" spans="1:461" ht="13.8">
      <c r="A18" s="172">
        <v>30</v>
      </c>
      <c r="B18" s="225"/>
      <c r="C18" s="173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4" t="str">
        <f t="shared" si="0"/>
        <v xml:space="preserve"> </v>
      </c>
      <c r="I18" s="211" t="str">
        <f>IF(E18=0," ",VLOOKUP(E18,PROTOKOL!$A:$E,5,FALSE))</f>
        <v xml:space="preserve"> </v>
      </c>
      <c r="J18" s="175" t="s">
        <v>133</v>
      </c>
      <c r="K18" s="176" t="str">
        <f t="shared" si="42"/>
        <v xml:space="preserve"> </v>
      </c>
      <c r="L18" s="216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4" t="str">
        <f t="shared" si="1"/>
        <v xml:space="preserve"> </v>
      </c>
      <c r="R18" s="175" t="str">
        <f>IF(N18=0," ",VLOOKUP(N18,PROTOKOL!$A:$E,5,FALSE))</f>
        <v xml:space="preserve"> </v>
      </c>
      <c r="S18" s="211" t="str">
        <f t="shared" si="43"/>
        <v xml:space="preserve"> </v>
      </c>
      <c r="T18" s="175">
        <f t="shared" si="44"/>
        <v>0</v>
      </c>
      <c r="U18" s="176" t="str">
        <f t="shared" si="45"/>
        <v xml:space="preserve"> </v>
      </c>
      <c r="W18" s="172">
        <v>30</v>
      </c>
      <c r="X18" s="225"/>
      <c r="Y18" s="173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4" t="str">
        <f t="shared" si="2"/>
        <v xml:space="preserve"> </v>
      </c>
      <c r="AE18" s="211" t="str">
        <f>IF(AA18=0," ",VLOOKUP(AA18,PROTOKOL!$A:$E,5,FALSE))</f>
        <v xml:space="preserve"> </v>
      </c>
      <c r="AF18" s="175" t="s">
        <v>133</v>
      </c>
      <c r="AG18" s="176" t="str">
        <f t="shared" si="46"/>
        <v xml:space="preserve"> </v>
      </c>
      <c r="AH18" s="216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4" t="str">
        <f t="shared" si="3"/>
        <v xml:space="preserve"> </v>
      </c>
      <c r="AN18" s="175" t="str">
        <f>IF(AJ18=0," ",VLOOKUP(AJ18,PROTOKOL!$A:$E,5,FALSE))</f>
        <v xml:space="preserve"> </v>
      </c>
      <c r="AO18" s="211" t="str">
        <f t="shared" ref="AO18:AO81" si="126">IF(AJ18=0," ",(AM18*AN18))</f>
        <v xml:space="preserve"> </v>
      </c>
      <c r="AP18" s="175">
        <f t="shared" si="48"/>
        <v>0</v>
      </c>
      <c r="AQ18" s="176" t="str">
        <f t="shared" si="49"/>
        <v xml:space="preserve"> </v>
      </c>
      <c r="AS18" s="172">
        <v>30</v>
      </c>
      <c r="AT18" s="225"/>
      <c r="AU18" s="173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4" t="str">
        <f t="shared" si="4"/>
        <v xml:space="preserve"> </v>
      </c>
      <c r="BA18" s="211" t="str">
        <f>IF(AW18=0," ",VLOOKUP(AW18,PROTOKOL!$A:$E,5,FALSE))</f>
        <v xml:space="preserve"> </v>
      </c>
      <c r="BB18" s="175" t="s">
        <v>133</v>
      </c>
      <c r="BC18" s="176" t="str">
        <f t="shared" si="50"/>
        <v xml:space="preserve"> </v>
      </c>
      <c r="BD18" s="216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4" t="str">
        <f t="shared" si="5"/>
        <v xml:space="preserve"> </v>
      </c>
      <c r="BJ18" s="175" t="str">
        <f>IF(BF18=0," ",VLOOKUP(BF18,PROTOKOL!$A:$E,5,FALSE))</f>
        <v xml:space="preserve"> </v>
      </c>
      <c r="BK18" s="211" t="str">
        <f t="shared" ref="BK18:BK81" si="127">IF(BF18=0," ",(BI18*BJ18))</f>
        <v xml:space="preserve"> </v>
      </c>
      <c r="BL18" s="175">
        <f t="shared" si="52"/>
        <v>0</v>
      </c>
      <c r="BM18" s="176" t="str">
        <f t="shared" si="53"/>
        <v xml:space="preserve"> </v>
      </c>
      <c r="BO18" s="172">
        <v>30</v>
      </c>
      <c r="BP18" s="225"/>
      <c r="BQ18" s="173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4" t="str">
        <f t="shared" si="6"/>
        <v xml:space="preserve"> </v>
      </c>
      <c r="BW18" s="211" t="str">
        <f>IF(BS18=0," ",VLOOKUP(BS18,PROTOKOL!$A:$E,5,FALSE))</f>
        <v xml:space="preserve"> </v>
      </c>
      <c r="BX18" s="175" t="s">
        <v>133</v>
      </c>
      <c r="BY18" s="176" t="str">
        <f t="shared" si="54"/>
        <v xml:space="preserve"> </v>
      </c>
      <c r="BZ18" s="216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4" t="str">
        <f t="shared" si="7"/>
        <v xml:space="preserve"> </v>
      </c>
      <c r="CF18" s="175" t="str">
        <f>IF(CB18=0," ",VLOOKUP(CB18,PROTOKOL!$A:$E,5,FALSE))</f>
        <v xml:space="preserve"> </v>
      </c>
      <c r="CG18" s="211" t="str">
        <f t="shared" ref="CG18:CG81" si="128">IF(CB18=0," ",(CE18*CF18))</f>
        <v xml:space="preserve"> </v>
      </c>
      <c r="CH18" s="175">
        <f t="shared" si="56"/>
        <v>0</v>
      </c>
      <c r="CI18" s="176" t="str">
        <f t="shared" si="57"/>
        <v xml:space="preserve"> </v>
      </c>
      <c r="CK18" s="172">
        <v>30</v>
      </c>
      <c r="CL18" s="225"/>
      <c r="CM18" s="173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4" t="str">
        <f t="shared" si="8"/>
        <v xml:space="preserve"> </v>
      </c>
      <c r="CS18" s="211" t="str">
        <f>IF(CO18=0," ",VLOOKUP(CO18,PROTOKOL!$A:$E,5,FALSE))</f>
        <v xml:space="preserve"> </v>
      </c>
      <c r="CT18" s="175" t="s">
        <v>133</v>
      </c>
      <c r="CU18" s="176" t="str">
        <f t="shared" si="58"/>
        <v xml:space="preserve"> </v>
      </c>
      <c r="CV18" s="216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4" t="str">
        <f t="shared" si="9"/>
        <v xml:space="preserve"> </v>
      </c>
      <c r="DB18" s="175" t="str">
        <f>IF(CX18=0," ",VLOOKUP(CX18,PROTOKOL!$A:$E,5,FALSE))</f>
        <v xml:space="preserve"> </v>
      </c>
      <c r="DC18" s="211" t="str">
        <f t="shared" ref="DC18:DC81" si="129">IF(CX18=0," ",(DA18*DB18))</f>
        <v xml:space="preserve"> </v>
      </c>
      <c r="DD18" s="175">
        <f t="shared" si="60"/>
        <v>0</v>
      </c>
      <c r="DE18" s="176" t="str">
        <f t="shared" si="61"/>
        <v xml:space="preserve"> </v>
      </c>
      <c r="DG18" s="172">
        <v>30</v>
      </c>
      <c r="DH18" s="225"/>
      <c r="DI18" s="173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4" t="str">
        <f t="shared" si="10"/>
        <v xml:space="preserve"> </v>
      </c>
      <c r="DO18" s="211" t="str">
        <f>IF(DK18=0," ",VLOOKUP(DK18,PROTOKOL!$A:$E,5,FALSE))</f>
        <v xml:space="preserve"> </v>
      </c>
      <c r="DP18" s="175" t="s">
        <v>133</v>
      </c>
      <c r="DQ18" s="176" t="str">
        <f t="shared" si="62"/>
        <v xml:space="preserve"> </v>
      </c>
      <c r="DR18" s="216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4" t="str">
        <f t="shared" si="11"/>
        <v xml:space="preserve"> </v>
      </c>
      <c r="DX18" s="175" t="str">
        <f>IF(DT18=0," ",VLOOKUP(DT18,PROTOKOL!$A:$E,5,FALSE))</f>
        <v xml:space="preserve"> </v>
      </c>
      <c r="DY18" s="211" t="str">
        <f t="shared" ref="DY18:DY81" si="130">IF(DT18=0," ",(DW18*DX18))</f>
        <v xml:space="preserve"> </v>
      </c>
      <c r="DZ18" s="175">
        <f t="shared" si="64"/>
        <v>0</v>
      </c>
      <c r="EA18" s="176" t="str">
        <f t="shared" si="65"/>
        <v xml:space="preserve"> </v>
      </c>
      <c r="EC18" s="172">
        <v>30</v>
      </c>
      <c r="ED18" s="225"/>
      <c r="EE18" s="173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4" t="str">
        <f t="shared" si="12"/>
        <v xml:space="preserve"> </v>
      </c>
      <c r="EK18" s="211" t="str">
        <f>IF(EG18=0," ",VLOOKUP(EG18,PROTOKOL!$A:$E,5,FALSE))</f>
        <v xml:space="preserve"> </v>
      </c>
      <c r="EL18" s="175" t="s">
        <v>133</v>
      </c>
      <c r="EM18" s="176" t="str">
        <f t="shared" si="66"/>
        <v xml:space="preserve"> </v>
      </c>
      <c r="EN18" s="216" t="str">
        <f>IF(EP18=0," ",VLOOKUP(EP18,PROTOKOL!$A:$F,6,FALSE))</f>
        <v>ÜRÜN KONTROL</v>
      </c>
      <c r="EO18" s="43">
        <v>1</v>
      </c>
      <c r="EP18" s="43">
        <v>20</v>
      </c>
      <c r="EQ18" s="43">
        <v>1.5</v>
      </c>
      <c r="ER18" s="91">
        <f>IF(EP18=0," ",(VLOOKUP(EP18,PROTOKOL!$A$1:$E$29,2,FALSE))*EQ18)</f>
        <v>0</v>
      </c>
      <c r="ES18" s="174">
        <f t="shared" si="13"/>
        <v>1</v>
      </c>
      <c r="ET18" s="175" t="e">
        <f>IF(EP18=0," ",VLOOKUP(EP18,PROTOKOL!$A:$E,5,FALSE))</f>
        <v>#DIV/0!</v>
      </c>
      <c r="EU18" s="211" t="e">
        <f>IF(EP18=0," ",(ES18*ET18))/7.5*1.5</f>
        <v>#DIV/0!</v>
      </c>
      <c r="EV18" s="175">
        <f t="shared" si="68"/>
        <v>3</v>
      </c>
      <c r="EW18" s="176" t="e">
        <f t="shared" si="69"/>
        <v>#DIV/0!</v>
      </c>
      <c r="EY18" s="172">
        <v>30</v>
      </c>
      <c r="EZ18" s="225"/>
      <c r="FA18" s="173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4" t="str">
        <f t="shared" si="14"/>
        <v xml:space="preserve"> </v>
      </c>
      <c r="FG18" s="211" t="str">
        <f>IF(FC18=0," ",VLOOKUP(FC18,PROTOKOL!$A:$E,5,FALSE))</f>
        <v xml:space="preserve"> </v>
      </c>
      <c r="FH18" s="175" t="s">
        <v>133</v>
      </c>
      <c r="FI18" s="176" t="str">
        <f t="shared" si="70"/>
        <v xml:space="preserve"> </v>
      </c>
      <c r="FJ18" s="216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4" t="str">
        <f t="shared" si="15"/>
        <v xml:space="preserve"> </v>
      </c>
      <c r="FP18" s="175" t="str">
        <f>IF(FL18=0," ",VLOOKUP(FL18,PROTOKOL!$A:$E,5,FALSE))</f>
        <v xml:space="preserve"> </v>
      </c>
      <c r="FQ18" s="211" t="str">
        <f t="shared" ref="FQ18:FQ81" si="131">IF(FL18=0," ",(FO18*FP18))</f>
        <v xml:space="preserve"> </v>
      </c>
      <c r="FR18" s="175">
        <f t="shared" si="72"/>
        <v>0</v>
      </c>
      <c r="FS18" s="176" t="str">
        <f t="shared" si="73"/>
        <v xml:space="preserve"> </v>
      </c>
      <c r="FU18" s="172">
        <v>30</v>
      </c>
      <c r="FV18" s="225"/>
      <c r="FW18" s="173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4" t="str">
        <f t="shared" si="16"/>
        <v xml:space="preserve"> </v>
      </c>
      <c r="GC18" s="211" t="str">
        <f>IF(FY18=0," ",VLOOKUP(FY18,PROTOKOL!$A:$E,5,FALSE))</f>
        <v xml:space="preserve"> </v>
      </c>
      <c r="GD18" s="175" t="s">
        <v>133</v>
      </c>
      <c r="GE18" s="176" t="str">
        <f t="shared" si="74"/>
        <v xml:space="preserve"> </v>
      </c>
      <c r="GF18" s="216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4" t="str">
        <f t="shared" si="17"/>
        <v xml:space="preserve"> </v>
      </c>
      <c r="GL18" s="175" t="str">
        <f>IF(GH18=0," ",VLOOKUP(GH18,PROTOKOL!$A:$E,5,FALSE))</f>
        <v xml:space="preserve"> </v>
      </c>
      <c r="GM18" s="211" t="str">
        <f t="shared" ref="GM18:GM81" si="132">IF(GH18=0," ",(GK18*GL18))</f>
        <v xml:space="preserve"> </v>
      </c>
      <c r="GN18" s="175">
        <f t="shared" si="76"/>
        <v>0</v>
      </c>
      <c r="GO18" s="176" t="str">
        <f t="shared" si="77"/>
        <v xml:space="preserve"> </v>
      </c>
      <c r="GQ18" s="172">
        <v>30</v>
      </c>
      <c r="GR18" s="225"/>
      <c r="GS18" s="173" t="str">
        <f>IF(GU18=0," ",VLOOKUP(GU18,PROTOKOL!$A:$F,6,FALSE))</f>
        <v>PERDE KESME SULU SİST.</v>
      </c>
      <c r="GT18" s="43">
        <v>81</v>
      </c>
      <c r="GU18" s="43">
        <v>8</v>
      </c>
      <c r="GV18" s="43">
        <v>4</v>
      </c>
      <c r="GW18" s="42">
        <f>IF(GU18=0," ",(VLOOKUP(GU18,PROTOKOL!$A$1:$E$29,2,FALSE))*GV18)</f>
        <v>52.266666666666666</v>
      </c>
      <c r="GX18" s="174">
        <f t="shared" si="18"/>
        <v>28.733333333333334</v>
      </c>
      <c r="GY18" s="211">
        <f>IF(GU18=0," ",VLOOKUP(GU18,PROTOKOL!$A:$E,5,FALSE))</f>
        <v>0.69150084134615386</v>
      </c>
      <c r="GZ18" s="175" t="s">
        <v>133</v>
      </c>
      <c r="HA18" s="176">
        <f t="shared" si="78"/>
        <v>19.869124174679488</v>
      </c>
      <c r="HB18" s="216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4" t="str">
        <f t="shared" si="19"/>
        <v xml:space="preserve"> </v>
      </c>
      <c r="HH18" s="175" t="str">
        <f>IF(HD18=0," ",VLOOKUP(HD18,PROTOKOL!$A:$E,5,FALSE))</f>
        <v xml:space="preserve"> </v>
      </c>
      <c r="HI18" s="211" t="str">
        <f t="shared" ref="HI18:HI81" si="133">IF(HD18=0," ",(HG18*HH18))</f>
        <v xml:space="preserve"> </v>
      </c>
      <c r="HJ18" s="175">
        <f t="shared" si="80"/>
        <v>0</v>
      </c>
      <c r="HK18" s="176" t="str">
        <f t="shared" si="81"/>
        <v xml:space="preserve"> </v>
      </c>
      <c r="HM18" s="172">
        <v>30</v>
      </c>
      <c r="HN18" s="225"/>
      <c r="HO18" s="173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4" t="str">
        <f t="shared" si="20"/>
        <v xml:space="preserve"> </v>
      </c>
      <c r="HU18" s="211" t="str">
        <f>IF(HQ18=0," ",VLOOKUP(HQ18,PROTOKOL!$A:$E,5,FALSE))</f>
        <v xml:space="preserve"> </v>
      </c>
      <c r="HV18" s="175" t="s">
        <v>133</v>
      </c>
      <c r="HW18" s="176" t="str">
        <f t="shared" si="82"/>
        <v xml:space="preserve"> </v>
      </c>
      <c r="HX18" s="216" t="str">
        <f>IF(HZ18=0," ",VLOOKUP(HZ18,PROTOKOL!$A:$F,6,FALSE))</f>
        <v>PERDE KESME SULU SİST.</v>
      </c>
      <c r="HY18" s="43">
        <v>50</v>
      </c>
      <c r="HZ18" s="43">
        <v>8</v>
      </c>
      <c r="IA18" s="43">
        <v>2.5</v>
      </c>
      <c r="IB18" s="91">
        <f>IF(HZ18=0," ",(VLOOKUP(HZ18,PROTOKOL!$A$1:$E$29,2,FALSE))*IA18)</f>
        <v>32.666666666666664</v>
      </c>
      <c r="IC18" s="174">
        <f t="shared" si="21"/>
        <v>17.333333333333336</v>
      </c>
      <c r="ID18" s="175">
        <f>IF(HZ18=0," ",VLOOKUP(HZ18,PROTOKOL!$A:$E,5,FALSE))</f>
        <v>0.69150084134615386</v>
      </c>
      <c r="IE18" s="211">
        <f t="shared" ref="IE18:IE81" si="134">IF(HZ18=0," ",(IC18*ID18))</f>
        <v>11.986014583333334</v>
      </c>
      <c r="IF18" s="175">
        <f t="shared" si="84"/>
        <v>5</v>
      </c>
      <c r="IG18" s="176">
        <f t="shared" si="85"/>
        <v>23.972029166666672</v>
      </c>
      <c r="II18" s="172">
        <v>30</v>
      </c>
      <c r="IJ18" s="225"/>
      <c r="IK18" s="173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4" t="str">
        <f t="shared" si="22"/>
        <v xml:space="preserve"> </v>
      </c>
      <c r="IQ18" s="211" t="str">
        <f>IF(IM18=0," ",VLOOKUP(IM18,PROTOKOL!$A:$E,5,FALSE))</f>
        <v xml:space="preserve"> </v>
      </c>
      <c r="IR18" s="175" t="s">
        <v>133</v>
      </c>
      <c r="IS18" s="176" t="str">
        <f t="shared" si="86"/>
        <v xml:space="preserve"> </v>
      </c>
      <c r="IT18" s="216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4" t="str">
        <f t="shared" si="23"/>
        <v xml:space="preserve"> </v>
      </c>
      <c r="IZ18" s="175" t="str">
        <f>IF(IV18=0," ",VLOOKUP(IV18,PROTOKOL!$A:$E,5,FALSE))</f>
        <v xml:space="preserve"> </v>
      </c>
      <c r="JA18" s="211" t="str">
        <f t="shared" ref="JA18:JA81" si="135">IF(IV18=0," ",(IY18*IZ18))</f>
        <v xml:space="preserve"> </v>
      </c>
      <c r="JB18" s="175">
        <f t="shared" si="88"/>
        <v>0</v>
      </c>
      <c r="JC18" s="176" t="str">
        <f t="shared" si="89"/>
        <v xml:space="preserve"> </v>
      </c>
      <c r="JE18" s="172">
        <v>30</v>
      </c>
      <c r="JF18" s="225"/>
      <c r="JG18" s="173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4" t="str">
        <f t="shared" si="24"/>
        <v xml:space="preserve"> </v>
      </c>
      <c r="JM18" s="211" t="str">
        <f>IF(JI18=0," ",VLOOKUP(JI18,PROTOKOL!$A:$E,5,FALSE))</f>
        <v xml:space="preserve"> </v>
      </c>
      <c r="JN18" s="175" t="s">
        <v>133</v>
      </c>
      <c r="JO18" s="176" t="str">
        <f t="shared" si="90"/>
        <v xml:space="preserve"> </v>
      </c>
      <c r="JP18" s="216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4" t="str">
        <f t="shared" si="25"/>
        <v xml:space="preserve"> </v>
      </c>
      <c r="JV18" s="175" t="str">
        <f>IF(JR18=0," ",VLOOKUP(JR18,PROTOKOL!$A:$E,5,FALSE))</f>
        <v xml:space="preserve"> </v>
      </c>
      <c r="JW18" s="211" t="str">
        <f t="shared" ref="JW18:JW81" si="136">IF(JR18=0," ",(JU18*JV18))</f>
        <v xml:space="preserve"> </v>
      </c>
      <c r="JX18" s="175">
        <f t="shared" si="92"/>
        <v>0</v>
      </c>
      <c r="JY18" s="176" t="str">
        <f t="shared" si="93"/>
        <v xml:space="preserve"> </v>
      </c>
      <c r="KA18" s="172">
        <v>30</v>
      </c>
      <c r="KB18" s="225"/>
      <c r="KC18" s="173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4" t="str">
        <f t="shared" si="26"/>
        <v xml:space="preserve"> </v>
      </c>
      <c r="KI18" s="211" t="str">
        <f>IF(KE18=0," ",VLOOKUP(KE18,PROTOKOL!$A:$E,5,FALSE))</f>
        <v xml:space="preserve"> </v>
      </c>
      <c r="KJ18" s="175" t="s">
        <v>133</v>
      </c>
      <c r="KK18" s="176" t="str">
        <f t="shared" si="94"/>
        <v xml:space="preserve"> </v>
      </c>
      <c r="KL18" s="216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4" t="str">
        <f t="shared" si="27"/>
        <v xml:space="preserve"> </v>
      </c>
      <c r="KR18" s="175" t="str">
        <f>IF(KN18=0," ",VLOOKUP(KN18,PROTOKOL!$A:$E,5,FALSE))</f>
        <v xml:space="preserve"> </v>
      </c>
      <c r="KS18" s="211" t="str">
        <f t="shared" ref="KS18:KS81" si="137">IF(KN18=0," ",(KQ18*KR18))</f>
        <v xml:space="preserve"> </v>
      </c>
      <c r="KT18" s="175">
        <f t="shared" si="96"/>
        <v>0</v>
      </c>
      <c r="KU18" s="176" t="str">
        <f t="shared" si="97"/>
        <v xml:space="preserve"> </v>
      </c>
      <c r="KW18" s="172">
        <v>30</v>
      </c>
      <c r="KX18" s="225"/>
      <c r="KY18" s="173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4" t="str">
        <f t="shared" si="28"/>
        <v xml:space="preserve"> </v>
      </c>
      <c r="LE18" s="211" t="str">
        <f>IF(LA18=0," ",VLOOKUP(LA18,PROTOKOL!$A:$E,5,FALSE))</f>
        <v xml:space="preserve"> </v>
      </c>
      <c r="LF18" s="175" t="s">
        <v>133</v>
      </c>
      <c r="LG18" s="176" t="str">
        <f t="shared" si="98"/>
        <v xml:space="preserve"> </v>
      </c>
      <c r="LH18" s="216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4" t="str">
        <f t="shared" si="29"/>
        <v xml:space="preserve"> </v>
      </c>
      <c r="LN18" s="175" t="str">
        <f>IF(LJ18=0," ",VLOOKUP(LJ18,PROTOKOL!$A:$E,5,FALSE))</f>
        <v xml:space="preserve"> </v>
      </c>
      <c r="LO18" s="211" t="str">
        <f t="shared" ref="LO18:LO81" si="138">IF(LJ18=0," ",(LM18*LN18))</f>
        <v xml:space="preserve"> </v>
      </c>
      <c r="LP18" s="175">
        <f t="shared" si="100"/>
        <v>0</v>
      </c>
      <c r="LQ18" s="176" t="str">
        <f t="shared" si="101"/>
        <v xml:space="preserve"> </v>
      </c>
      <c r="LS18" s="172">
        <v>30</v>
      </c>
      <c r="LT18" s="225"/>
      <c r="LU18" s="173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4" t="str">
        <f t="shared" si="30"/>
        <v xml:space="preserve"> </v>
      </c>
      <c r="MA18" s="211" t="str">
        <f>IF(LW18=0," ",VLOOKUP(LW18,PROTOKOL!$A:$E,5,FALSE))</f>
        <v xml:space="preserve"> </v>
      </c>
      <c r="MB18" s="175" t="s">
        <v>133</v>
      </c>
      <c r="MC18" s="176" t="str">
        <f t="shared" si="102"/>
        <v xml:space="preserve"> </v>
      </c>
      <c r="MD18" s="216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4" t="str">
        <f t="shared" si="31"/>
        <v xml:space="preserve"> </v>
      </c>
      <c r="MJ18" s="175" t="str">
        <f>IF(MF18=0," ",VLOOKUP(MF18,PROTOKOL!$A:$E,5,FALSE))</f>
        <v xml:space="preserve"> </v>
      </c>
      <c r="MK18" s="211" t="str">
        <f t="shared" ref="MK18:MK81" si="139">IF(MF18=0," ",(MI18*MJ18))</f>
        <v xml:space="preserve"> </v>
      </c>
      <c r="ML18" s="175">
        <f t="shared" si="104"/>
        <v>0</v>
      </c>
      <c r="MM18" s="176" t="str">
        <f t="shared" si="105"/>
        <v xml:space="preserve"> </v>
      </c>
      <c r="MO18" s="172">
        <v>30</v>
      </c>
      <c r="MP18" s="225"/>
      <c r="MQ18" s="173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4" t="str">
        <f t="shared" si="32"/>
        <v xml:space="preserve"> </v>
      </c>
      <c r="MW18" s="211" t="str">
        <f>IF(MS18=0," ",VLOOKUP(MS18,PROTOKOL!$A:$E,5,FALSE))</f>
        <v xml:space="preserve"> </v>
      </c>
      <c r="MX18" s="175" t="s">
        <v>133</v>
      </c>
      <c r="MY18" s="176" t="str">
        <f t="shared" si="106"/>
        <v xml:space="preserve"> </v>
      </c>
      <c r="MZ18" s="216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4" t="str">
        <f t="shared" si="33"/>
        <v xml:space="preserve"> </v>
      </c>
      <c r="NF18" s="175" t="str">
        <f>IF(NB18=0," ",VLOOKUP(NB18,PROTOKOL!$A:$E,5,FALSE))</f>
        <v xml:space="preserve"> </v>
      </c>
      <c r="NG18" s="211" t="str">
        <f t="shared" ref="NG18:NG81" si="140">IF(NB18=0," ",(NE18*NF18))</f>
        <v xml:space="preserve"> </v>
      </c>
      <c r="NH18" s="175">
        <f t="shared" si="108"/>
        <v>0</v>
      </c>
      <c r="NI18" s="176" t="str">
        <f t="shared" si="109"/>
        <v xml:space="preserve"> </v>
      </c>
      <c r="NK18" s="172">
        <v>30</v>
      </c>
      <c r="NL18" s="225"/>
      <c r="NM18" s="173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4" t="str">
        <f t="shared" si="34"/>
        <v xml:space="preserve"> </v>
      </c>
      <c r="NS18" s="211" t="str">
        <f>IF(NO18=0," ",VLOOKUP(NO18,PROTOKOL!$A:$E,5,FALSE))</f>
        <v xml:space="preserve"> </v>
      </c>
      <c r="NT18" s="175" t="s">
        <v>133</v>
      </c>
      <c r="NU18" s="176" t="str">
        <f t="shared" si="110"/>
        <v xml:space="preserve"> </v>
      </c>
      <c r="NV18" s="216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4" t="str">
        <f t="shared" si="35"/>
        <v xml:space="preserve"> </v>
      </c>
      <c r="OB18" s="175" t="str">
        <f>IF(NX18=0," ",VLOOKUP(NX18,PROTOKOL!$A:$E,5,FALSE))</f>
        <v xml:space="preserve"> </v>
      </c>
      <c r="OC18" s="211" t="str">
        <f t="shared" ref="OC18:OC81" si="141">IF(NX18=0," ",(OA18*OB18))</f>
        <v xml:space="preserve"> </v>
      </c>
      <c r="OD18" s="175">
        <f t="shared" si="112"/>
        <v>0</v>
      </c>
      <c r="OE18" s="176" t="str">
        <f t="shared" si="113"/>
        <v xml:space="preserve"> </v>
      </c>
      <c r="OG18" s="172">
        <v>30</v>
      </c>
      <c r="OH18" s="225"/>
      <c r="OI18" s="173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4" t="str">
        <f t="shared" si="36"/>
        <v xml:space="preserve"> </v>
      </c>
      <c r="OO18" s="211" t="str">
        <f>IF(OK18=0," ",VLOOKUP(OK18,PROTOKOL!$A:$E,5,FALSE))</f>
        <v xml:space="preserve"> </v>
      </c>
      <c r="OP18" s="175" t="s">
        <v>133</v>
      </c>
      <c r="OQ18" s="176" t="str">
        <f t="shared" si="114"/>
        <v xml:space="preserve"> </v>
      </c>
      <c r="OR18" s="216" t="str">
        <f>IF(OT18=0," ",VLOOKUP(OT18,PROTOKOL!$A:$F,6,FALSE))</f>
        <v>PERDE KESME SULU SİST.</v>
      </c>
      <c r="OS18" s="43">
        <v>70</v>
      </c>
      <c r="OT18" s="43">
        <v>8</v>
      </c>
      <c r="OU18" s="43">
        <v>3.5</v>
      </c>
      <c r="OV18" s="91">
        <f>IF(OT18=0," ",(VLOOKUP(OT18,PROTOKOL!$A$1:$E$29,2,FALSE))*OU18)</f>
        <v>45.733333333333334</v>
      </c>
      <c r="OW18" s="174">
        <f t="shared" si="37"/>
        <v>24.266666666666666</v>
      </c>
      <c r="OX18" s="175">
        <f>IF(OT18=0," ",VLOOKUP(OT18,PROTOKOL!$A:$E,5,FALSE))</f>
        <v>0.69150084134615386</v>
      </c>
      <c r="OY18" s="211">
        <f t="shared" ref="OY18:OY81" si="142">IF(OT18=0," ",(OW18*OX18))</f>
        <v>16.780420416666665</v>
      </c>
      <c r="OZ18" s="175">
        <f t="shared" si="116"/>
        <v>7</v>
      </c>
      <c r="PA18" s="176">
        <f t="shared" si="117"/>
        <v>33.56084083333333</v>
      </c>
      <c r="PC18" s="172">
        <v>30</v>
      </c>
      <c r="PD18" s="225"/>
      <c r="PE18" s="173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4" t="str">
        <f t="shared" si="38"/>
        <v xml:space="preserve"> </v>
      </c>
      <c r="PK18" s="211" t="str">
        <f>IF(PG18=0," ",VLOOKUP(PG18,PROTOKOL!$A:$E,5,FALSE))</f>
        <v xml:space="preserve"> </v>
      </c>
      <c r="PL18" s="175" t="s">
        <v>133</v>
      </c>
      <c r="PM18" s="176" t="str">
        <f t="shared" si="118"/>
        <v xml:space="preserve"> </v>
      </c>
      <c r="PN18" s="216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4" t="str">
        <f t="shared" si="39"/>
        <v xml:space="preserve"> </v>
      </c>
      <c r="PT18" s="175" t="str">
        <f>IF(PP18=0," ",VLOOKUP(PP18,PROTOKOL!$A:$E,5,FALSE))</f>
        <v xml:space="preserve"> </v>
      </c>
      <c r="PU18" s="211" t="str">
        <f t="shared" ref="PU18:PU81" si="143">IF(PP18=0," ",(PS18*PT18))</f>
        <v xml:space="preserve"> </v>
      </c>
      <c r="PV18" s="175">
        <f t="shared" si="120"/>
        <v>0</v>
      </c>
      <c r="PW18" s="176" t="str">
        <f t="shared" si="121"/>
        <v xml:space="preserve"> </v>
      </c>
      <c r="PY18" s="172">
        <v>30</v>
      </c>
      <c r="PZ18" s="225"/>
      <c r="QA18" s="173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4" t="str">
        <f t="shared" si="40"/>
        <v xml:space="preserve"> </v>
      </c>
      <c r="QG18" s="211" t="str">
        <f>IF(QC18=0," ",VLOOKUP(QC18,PROTOKOL!$A:$E,5,FALSE))</f>
        <v xml:space="preserve"> </v>
      </c>
      <c r="QH18" s="175" t="s">
        <v>133</v>
      </c>
      <c r="QI18" s="176" t="str">
        <f t="shared" si="122"/>
        <v xml:space="preserve"> </v>
      </c>
      <c r="QJ18" s="216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4" t="str">
        <f t="shared" si="41"/>
        <v xml:space="preserve"> </v>
      </c>
      <c r="QP18" s="175" t="str">
        <f>IF(QL18=0," ",VLOOKUP(QL18,PROTOKOL!$A:$E,5,FALSE))</f>
        <v xml:space="preserve"> </v>
      </c>
      <c r="QQ18" s="211" t="str">
        <f t="shared" ref="QQ18:QQ81" si="144">IF(QL18=0," ",(QO18*QP18))</f>
        <v xml:space="preserve"> </v>
      </c>
      <c r="QR18" s="175">
        <f t="shared" si="124"/>
        <v>0</v>
      </c>
      <c r="QS18" s="176" t="str">
        <f t="shared" si="125"/>
        <v xml:space="preserve"> </v>
      </c>
    </row>
    <row r="19" spans="1:461" ht="13.8">
      <c r="A19" s="172">
        <v>30</v>
      </c>
      <c r="B19" s="226"/>
      <c r="C19" s="173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4" t="str">
        <f t="shared" si="0"/>
        <v xml:space="preserve"> </v>
      </c>
      <c r="I19" s="211" t="str">
        <f>IF(E19=0," ",VLOOKUP(E19,PROTOKOL!$A:$E,5,FALSE))</f>
        <v xml:space="preserve"> </v>
      </c>
      <c r="J19" s="175" t="s">
        <v>133</v>
      </c>
      <c r="K19" s="176" t="str">
        <f t="shared" si="42"/>
        <v xml:space="preserve"> </v>
      </c>
      <c r="L19" s="216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4" t="str">
        <f t="shared" si="1"/>
        <v xml:space="preserve"> </v>
      </c>
      <c r="R19" s="175" t="str">
        <f>IF(N19=0," ",VLOOKUP(N19,PROTOKOL!$A:$E,5,FALSE))</f>
        <v xml:space="preserve"> </v>
      </c>
      <c r="S19" s="211" t="str">
        <f t="shared" si="43"/>
        <v xml:space="preserve"> </v>
      </c>
      <c r="T19" s="175">
        <f t="shared" si="44"/>
        <v>0</v>
      </c>
      <c r="U19" s="176" t="str">
        <f t="shared" si="45"/>
        <v xml:space="preserve"> </v>
      </c>
      <c r="W19" s="172">
        <v>30</v>
      </c>
      <c r="X19" s="226"/>
      <c r="Y19" s="173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4" t="str">
        <f t="shared" si="2"/>
        <v xml:space="preserve"> </v>
      </c>
      <c r="AE19" s="211" t="str">
        <f>IF(AA19=0," ",VLOOKUP(AA19,PROTOKOL!$A:$E,5,FALSE))</f>
        <v xml:space="preserve"> </v>
      </c>
      <c r="AF19" s="175" t="s">
        <v>133</v>
      </c>
      <c r="AG19" s="176" t="str">
        <f t="shared" si="46"/>
        <v xml:space="preserve"> </v>
      </c>
      <c r="AH19" s="216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4" t="str">
        <f t="shared" si="3"/>
        <v xml:space="preserve"> </v>
      </c>
      <c r="AN19" s="175" t="str">
        <f>IF(AJ19=0," ",VLOOKUP(AJ19,PROTOKOL!$A:$E,5,FALSE))</f>
        <v xml:space="preserve"> </v>
      </c>
      <c r="AO19" s="211" t="str">
        <f t="shared" si="126"/>
        <v xml:space="preserve"> </v>
      </c>
      <c r="AP19" s="175">
        <f t="shared" si="48"/>
        <v>0</v>
      </c>
      <c r="AQ19" s="176" t="str">
        <f t="shared" si="49"/>
        <v xml:space="preserve"> </v>
      </c>
      <c r="AS19" s="172">
        <v>30</v>
      </c>
      <c r="AT19" s="226"/>
      <c r="AU19" s="173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4" t="str">
        <f t="shared" si="4"/>
        <v xml:space="preserve"> </v>
      </c>
      <c r="BA19" s="211" t="str">
        <f>IF(AW19=0," ",VLOOKUP(AW19,PROTOKOL!$A:$E,5,FALSE))</f>
        <v xml:space="preserve"> </v>
      </c>
      <c r="BB19" s="175" t="s">
        <v>133</v>
      </c>
      <c r="BC19" s="176" t="str">
        <f t="shared" si="50"/>
        <v xml:space="preserve"> </v>
      </c>
      <c r="BD19" s="216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4" t="str">
        <f t="shared" si="5"/>
        <v xml:space="preserve"> </v>
      </c>
      <c r="BJ19" s="175" t="str">
        <f>IF(BF19=0," ",VLOOKUP(BF19,PROTOKOL!$A:$E,5,FALSE))</f>
        <v xml:space="preserve"> </v>
      </c>
      <c r="BK19" s="211" t="str">
        <f t="shared" si="127"/>
        <v xml:space="preserve"> </v>
      </c>
      <c r="BL19" s="175">
        <f t="shared" si="52"/>
        <v>0</v>
      </c>
      <c r="BM19" s="176" t="str">
        <f t="shared" si="53"/>
        <v xml:space="preserve"> </v>
      </c>
      <c r="BO19" s="172">
        <v>30</v>
      </c>
      <c r="BP19" s="226"/>
      <c r="BQ19" s="173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4" t="str">
        <f t="shared" si="6"/>
        <v xml:space="preserve"> </v>
      </c>
      <c r="BW19" s="211" t="str">
        <f>IF(BS19=0," ",VLOOKUP(BS19,PROTOKOL!$A:$E,5,FALSE))</f>
        <v xml:space="preserve"> </v>
      </c>
      <c r="BX19" s="175" t="s">
        <v>133</v>
      </c>
      <c r="BY19" s="176" t="str">
        <f t="shared" si="54"/>
        <v xml:space="preserve"> </v>
      </c>
      <c r="BZ19" s="216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4" t="str">
        <f t="shared" si="7"/>
        <v xml:space="preserve"> </v>
      </c>
      <c r="CF19" s="175" t="str">
        <f>IF(CB19=0," ",VLOOKUP(CB19,PROTOKOL!$A:$E,5,FALSE))</f>
        <v xml:space="preserve"> </v>
      </c>
      <c r="CG19" s="211" t="str">
        <f t="shared" si="128"/>
        <v xml:space="preserve"> </v>
      </c>
      <c r="CH19" s="175">
        <f t="shared" si="56"/>
        <v>0</v>
      </c>
      <c r="CI19" s="176" t="str">
        <f t="shared" si="57"/>
        <v xml:space="preserve"> </v>
      </c>
      <c r="CK19" s="172">
        <v>30</v>
      </c>
      <c r="CL19" s="226"/>
      <c r="CM19" s="173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4" t="str">
        <f t="shared" si="8"/>
        <v xml:space="preserve"> </v>
      </c>
      <c r="CS19" s="211" t="str">
        <f>IF(CO19=0," ",VLOOKUP(CO19,PROTOKOL!$A:$E,5,FALSE))</f>
        <v xml:space="preserve"> </v>
      </c>
      <c r="CT19" s="175" t="s">
        <v>133</v>
      </c>
      <c r="CU19" s="176" t="str">
        <f t="shared" si="58"/>
        <v xml:space="preserve"> </v>
      </c>
      <c r="CV19" s="216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4" t="str">
        <f t="shared" si="9"/>
        <v xml:space="preserve"> </v>
      </c>
      <c r="DB19" s="175" t="str">
        <f>IF(CX19=0," ",VLOOKUP(CX19,PROTOKOL!$A:$E,5,FALSE))</f>
        <v xml:space="preserve"> </v>
      </c>
      <c r="DC19" s="211" t="str">
        <f t="shared" si="129"/>
        <v xml:space="preserve"> </v>
      </c>
      <c r="DD19" s="175">
        <f t="shared" si="60"/>
        <v>0</v>
      </c>
      <c r="DE19" s="176" t="str">
        <f t="shared" si="61"/>
        <v xml:space="preserve"> </v>
      </c>
      <c r="DG19" s="172">
        <v>30</v>
      </c>
      <c r="DH19" s="226"/>
      <c r="DI19" s="173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4" t="str">
        <f t="shared" si="10"/>
        <v xml:space="preserve"> </v>
      </c>
      <c r="DO19" s="211" t="str">
        <f>IF(DK19=0," ",VLOOKUP(DK19,PROTOKOL!$A:$E,5,FALSE))</f>
        <v xml:space="preserve"> </v>
      </c>
      <c r="DP19" s="175" t="s">
        <v>133</v>
      </c>
      <c r="DQ19" s="176" t="str">
        <f t="shared" si="62"/>
        <v xml:space="preserve"> </v>
      </c>
      <c r="DR19" s="216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4" t="str">
        <f t="shared" si="11"/>
        <v xml:space="preserve"> </v>
      </c>
      <c r="DX19" s="175" t="str">
        <f>IF(DT19=0," ",VLOOKUP(DT19,PROTOKOL!$A:$E,5,FALSE))</f>
        <v xml:space="preserve"> </v>
      </c>
      <c r="DY19" s="211" t="str">
        <f t="shared" si="130"/>
        <v xml:space="preserve"> </v>
      </c>
      <c r="DZ19" s="175">
        <f t="shared" si="64"/>
        <v>0</v>
      </c>
      <c r="EA19" s="176" t="str">
        <f t="shared" si="65"/>
        <v xml:space="preserve"> </v>
      </c>
      <c r="EC19" s="172">
        <v>30</v>
      </c>
      <c r="ED19" s="226"/>
      <c r="EE19" s="173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4" t="str">
        <f t="shared" si="12"/>
        <v xml:space="preserve"> </v>
      </c>
      <c r="EK19" s="211" t="str">
        <f>IF(EG19=0," ",VLOOKUP(EG19,PROTOKOL!$A:$E,5,FALSE))</f>
        <v xml:space="preserve"> </v>
      </c>
      <c r="EL19" s="175" t="s">
        <v>133</v>
      </c>
      <c r="EM19" s="176" t="str">
        <f t="shared" si="66"/>
        <v xml:space="preserve"> </v>
      </c>
      <c r="EN19" s="216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4" t="str">
        <f t="shared" si="13"/>
        <v xml:space="preserve"> </v>
      </c>
      <c r="ET19" s="175" t="str">
        <f>IF(EP19=0," ",VLOOKUP(EP19,PROTOKOL!$A:$E,5,FALSE))</f>
        <v xml:space="preserve"> </v>
      </c>
      <c r="EU19" s="211" t="str">
        <f t="shared" ref="EU19:EU81" si="145">IF(EP19=0," ",(ES19*ET19))</f>
        <v xml:space="preserve"> </v>
      </c>
      <c r="EV19" s="175">
        <f t="shared" si="68"/>
        <v>0</v>
      </c>
      <c r="EW19" s="176" t="str">
        <f t="shared" si="69"/>
        <v xml:space="preserve"> </v>
      </c>
      <c r="EY19" s="172">
        <v>30</v>
      </c>
      <c r="EZ19" s="226"/>
      <c r="FA19" s="173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4" t="str">
        <f t="shared" si="14"/>
        <v xml:space="preserve"> </v>
      </c>
      <c r="FG19" s="211" t="str">
        <f>IF(FC19=0," ",VLOOKUP(FC19,PROTOKOL!$A:$E,5,FALSE))</f>
        <v xml:space="preserve"> </v>
      </c>
      <c r="FH19" s="175" t="s">
        <v>133</v>
      </c>
      <c r="FI19" s="176" t="str">
        <f t="shared" si="70"/>
        <v xml:space="preserve"> </v>
      </c>
      <c r="FJ19" s="216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4" t="str">
        <f t="shared" si="15"/>
        <v xml:space="preserve"> </v>
      </c>
      <c r="FP19" s="175" t="str">
        <f>IF(FL19=0," ",VLOOKUP(FL19,PROTOKOL!$A:$E,5,FALSE))</f>
        <v xml:space="preserve"> </v>
      </c>
      <c r="FQ19" s="211" t="str">
        <f t="shared" si="131"/>
        <v xml:space="preserve"> </v>
      </c>
      <c r="FR19" s="175">
        <f t="shared" si="72"/>
        <v>0</v>
      </c>
      <c r="FS19" s="176" t="str">
        <f t="shared" si="73"/>
        <v xml:space="preserve"> </v>
      </c>
      <c r="FU19" s="172">
        <v>30</v>
      </c>
      <c r="FV19" s="226"/>
      <c r="FW19" s="173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4" t="str">
        <f t="shared" si="16"/>
        <v xml:space="preserve"> </v>
      </c>
      <c r="GC19" s="211" t="str">
        <f>IF(FY19=0," ",VLOOKUP(FY19,PROTOKOL!$A:$E,5,FALSE))</f>
        <v xml:space="preserve"> </v>
      </c>
      <c r="GD19" s="175" t="s">
        <v>133</v>
      </c>
      <c r="GE19" s="176" t="str">
        <f t="shared" si="74"/>
        <v xml:space="preserve"> </v>
      </c>
      <c r="GF19" s="216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4" t="str">
        <f t="shared" si="17"/>
        <v xml:space="preserve"> </v>
      </c>
      <c r="GL19" s="175" t="str">
        <f>IF(GH19=0," ",VLOOKUP(GH19,PROTOKOL!$A:$E,5,FALSE))</f>
        <v xml:space="preserve"> </v>
      </c>
      <c r="GM19" s="211" t="str">
        <f t="shared" si="132"/>
        <v xml:space="preserve"> </v>
      </c>
      <c r="GN19" s="175">
        <f t="shared" si="76"/>
        <v>0</v>
      </c>
      <c r="GO19" s="176" t="str">
        <f t="shared" si="77"/>
        <v xml:space="preserve"> </v>
      </c>
      <c r="GQ19" s="172">
        <v>30</v>
      </c>
      <c r="GR19" s="226"/>
      <c r="GS19" s="173" t="str">
        <f>IF(GU19=0," ",VLOOKUP(GU19,PROTOKOL!$A:$F,6,FALSE))</f>
        <v>KOKU TESTİ</v>
      </c>
      <c r="GT19" s="43">
        <v>1</v>
      </c>
      <c r="GU19" s="43">
        <v>17</v>
      </c>
      <c r="GV19" s="43">
        <v>1.5</v>
      </c>
      <c r="GW19" s="42">
        <f>IF(GU19=0," ",(VLOOKUP(GU19,PROTOKOL!$A$1:$E$29,2,FALSE))*GV19)</f>
        <v>0</v>
      </c>
      <c r="GX19" s="174">
        <f t="shared" si="18"/>
        <v>1</v>
      </c>
      <c r="GY19" s="211" t="e">
        <f>IF(GU19=0," ",VLOOKUP(GU19,PROTOKOL!$A:$E,5,FALSE))</f>
        <v>#DIV/0!</v>
      </c>
      <c r="GZ19" s="175" t="s">
        <v>133</v>
      </c>
      <c r="HA19" s="176" t="e">
        <f>IF(GU19=0," ",(GY19*GX19))/7.5*1.5</f>
        <v>#DIV/0!</v>
      </c>
      <c r="HB19" s="216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4" t="str">
        <f t="shared" si="19"/>
        <v xml:space="preserve"> </v>
      </c>
      <c r="HH19" s="175" t="str">
        <f>IF(HD19=0," ",VLOOKUP(HD19,PROTOKOL!$A:$E,5,FALSE))</f>
        <v xml:space="preserve"> </v>
      </c>
      <c r="HI19" s="211" t="str">
        <f t="shared" si="133"/>
        <v xml:space="preserve"> </v>
      </c>
      <c r="HJ19" s="175">
        <f t="shared" si="80"/>
        <v>0</v>
      </c>
      <c r="HK19" s="176" t="str">
        <f t="shared" si="81"/>
        <v xml:space="preserve"> </v>
      </c>
      <c r="HM19" s="172">
        <v>30</v>
      </c>
      <c r="HN19" s="226"/>
      <c r="HO19" s="173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4" t="str">
        <f t="shared" si="20"/>
        <v xml:space="preserve"> </v>
      </c>
      <c r="HU19" s="211" t="str">
        <f>IF(HQ19=0," ",VLOOKUP(HQ19,PROTOKOL!$A:$E,5,FALSE))</f>
        <v xml:space="preserve"> </v>
      </c>
      <c r="HV19" s="175" t="s">
        <v>133</v>
      </c>
      <c r="HW19" s="176" t="str">
        <f t="shared" si="82"/>
        <v xml:space="preserve"> </v>
      </c>
      <c r="HX19" s="216" t="str">
        <f>IF(HZ19=0," ",VLOOKUP(HZ19,PROTOKOL!$A:$F,6,FALSE))</f>
        <v>KOKU TESTİ</v>
      </c>
      <c r="HY19" s="43">
        <v>1</v>
      </c>
      <c r="HZ19" s="43">
        <v>17</v>
      </c>
      <c r="IA19" s="43">
        <v>1</v>
      </c>
      <c r="IB19" s="91">
        <f>IF(HZ19=0," ",(VLOOKUP(HZ19,PROTOKOL!$A$1:$E$29,2,FALSE))*IA19)</f>
        <v>0</v>
      </c>
      <c r="IC19" s="174">
        <f t="shared" si="21"/>
        <v>1</v>
      </c>
      <c r="ID19" s="175" t="e">
        <f>IF(HZ19=0," ",VLOOKUP(HZ19,PROTOKOL!$A:$E,5,FALSE))</f>
        <v>#DIV/0!</v>
      </c>
      <c r="IE19" s="211" t="e">
        <f>IF(HZ19=0," ",(IC19*ID19))/7.5*1</f>
        <v>#DIV/0!</v>
      </c>
      <c r="IF19" s="175">
        <f t="shared" si="84"/>
        <v>2</v>
      </c>
      <c r="IG19" s="176" t="e">
        <f t="shared" si="85"/>
        <v>#DIV/0!</v>
      </c>
      <c r="II19" s="172">
        <v>30</v>
      </c>
      <c r="IJ19" s="226"/>
      <c r="IK19" s="173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4" t="str">
        <f t="shared" si="22"/>
        <v xml:space="preserve"> </v>
      </c>
      <c r="IQ19" s="211" t="str">
        <f>IF(IM19=0," ",VLOOKUP(IM19,PROTOKOL!$A:$E,5,FALSE))</f>
        <v xml:space="preserve"> </v>
      </c>
      <c r="IR19" s="175" t="s">
        <v>133</v>
      </c>
      <c r="IS19" s="176" t="str">
        <f t="shared" si="86"/>
        <v xml:space="preserve"> </v>
      </c>
      <c r="IT19" s="216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4" t="str">
        <f t="shared" si="23"/>
        <v xml:space="preserve"> </v>
      </c>
      <c r="IZ19" s="175" t="str">
        <f>IF(IV19=0," ",VLOOKUP(IV19,PROTOKOL!$A:$E,5,FALSE))</f>
        <v xml:space="preserve"> </v>
      </c>
      <c r="JA19" s="211" t="str">
        <f t="shared" si="135"/>
        <v xml:space="preserve"> </v>
      </c>
      <c r="JB19" s="175">
        <f t="shared" si="88"/>
        <v>0</v>
      </c>
      <c r="JC19" s="176" t="str">
        <f t="shared" si="89"/>
        <v xml:space="preserve"> </v>
      </c>
      <c r="JE19" s="172">
        <v>30</v>
      </c>
      <c r="JF19" s="226"/>
      <c r="JG19" s="173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4" t="str">
        <f t="shared" si="24"/>
        <v xml:space="preserve"> </v>
      </c>
      <c r="JM19" s="211" t="str">
        <f>IF(JI19=0," ",VLOOKUP(JI19,PROTOKOL!$A:$E,5,FALSE))</f>
        <v xml:space="preserve"> </v>
      </c>
      <c r="JN19" s="175" t="s">
        <v>133</v>
      </c>
      <c r="JO19" s="176" t="str">
        <f t="shared" si="90"/>
        <v xml:space="preserve"> </v>
      </c>
      <c r="JP19" s="216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4" t="str">
        <f t="shared" si="25"/>
        <v xml:space="preserve"> </v>
      </c>
      <c r="JV19" s="175" t="str">
        <f>IF(JR19=0," ",VLOOKUP(JR19,PROTOKOL!$A:$E,5,FALSE))</f>
        <v xml:space="preserve"> </v>
      </c>
      <c r="JW19" s="211" t="str">
        <f t="shared" si="136"/>
        <v xml:space="preserve"> </v>
      </c>
      <c r="JX19" s="175">
        <f t="shared" si="92"/>
        <v>0</v>
      </c>
      <c r="JY19" s="176" t="str">
        <f t="shared" si="93"/>
        <v xml:space="preserve"> </v>
      </c>
      <c r="KA19" s="172">
        <v>30</v>
      </c>
      <c r="KB19" s="226"/>
      <c r="KC19" s="173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4" t="str">
        <f t="shared" si="26"/>
        <v xml:space="preserve"> </v>
      </c>
      <c r="KI19" s="211" t="str">
        <f>IF(KE19=0," ",VLOOKUP(KE19,PROTOKOL!$A:$E,5,FALSE))</f>
        <v xml:space="preserve"> </v>
      </c>
      <c r="KJ19" s="175" t="s">
        <v>133</v>
      </c>
      <c r="KK19" s="176" t="str">
        <f t="shared" si="94"/>
        <v xml:space="preserve"> </v>
      </c>
      <c r="KL19" s="216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4" t="str">
        <f t="shared" si="27"/>
        <v xml:space="preserve"> </v>
      </c>
      <c r="KR19" s="175" t="str">
        <f>IF(KN19=0," ",VLOOKUP(KN19,PROTOKOL!$A:$E,5,FALSE))</f>
        <v xml:space="preserve"> </v>
      </c>
      <c r="KS19" s="211" t="str">
        <f t="shared" si="137"/>
        <v xml:space="preserve"> </v>
      </c>
      <c r="KT19" s="175">
        <f t="shared" si="96"/>
        <v>0</v>
      </c>
      <c r="KU19" s="176" t="str">
        <f t="shared" si="97"/>
        <v xml:space="preserve"> </v>
      </c>
      <c r="KW19" s="172">
        <v>30</v>
      </c>
      <c r="KX19" s="226"/>
      <c r="KY19" s="173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4" t="str">
        <f t="shared" si="28"/>
        <v xml:space="preserve"> </v>
      </c>
      <c r="LE19" s="211" t="str">
        <f>IF(LA19=0," ",VLOOKUP(LA19,PROTOKOL!$A:$E,5,FALSE))</f>
        <v xml:space="preserve"> </v>
      </c>
      <c r="LF19" s="175" t="s">
        <v>133</v>
      </c>
      <c r="LG19" s="176" t="str">
        <f t="shared" si="98"/>
        <v xml:space="preserve"> </v>
      </c>
      <c r="LH19" s="216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4" t="str">
        <f t="shared" si="29"/>
        <v xml:space="preserve"> </v>
      </c>
      <c r="LN19" s="175" t="str">
        <f>IF(LJ19=0," ",VLOOKUP(LJ19,PROTOKOL!$A:$E,5,FALSE))</f>
        <v xml:space="preserve"> </v>
      </c>
      <c r="LO19" s="211" t="str">
        <f t="shared" si="138"/>
        <v xml:space="preserve"> </v>
      </c>
      <c r="LP19" s="175">
        <f t="shared" si="100"/>
        <v>0</v>
      </c>
      <c r="LQ19" s="176" t="str">
        <f t="shared" si="101"/>
        <v xml:space="preserve"> </v>
      </c>
      <c r="LS19" s="172">
        <v>30</v>
      </c>
      <c r="LT19" s="226"/>
      <c r="LU19" s="173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4" t="str">
        <f t="shared" si="30"/>
        <v xml:space="preserve"> </v>
      </c>
      <c r="MA19" s="211" t="str">
        <f>IF(LW19=0," ",VLOOKUP(LW19,PROTOKOL!$A:$E,5,FALSE))</f>
        <v xml:space="preserve"> </v>
      </c>
      <c r="MB19" s="175" t="s">
        <v>133</v>
      </c>
      <c r="MC19" s="176" t="str">
        <f t="shared" si="102"/>
        <v xml:space="preserve"> </v>
      </c>
      <c r="MD19" s="216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4" t="str">
        <f t="shared" si="31"/>
        <v xml:space="preserve"> </v>
      </c>
      <c r="MJ19" s="175" t="str">
        <f>IF(MF19=0," ",VLOOKUP(MF19,PROTOKOL!$A:$E,5,FALSE))</f>
        <v xml:space="preserve"> </v>
      </c>
      <c r="MK19" s="211" t="str">
        <f t="shared" si="139"/>
        <v xml:space="preserve"> </v>
      </c>
      <c r="ML19" s="175">
        <f t="shared" si="104"/>
        <v>0</v>
      </c>
      <c r="MM19" s="176" t="str">
        <f t="shared" si="105"/>
        <v xml:space="preserve"> </v>
      </c>
      <c r="MO19" s="172">
        <v>30</v>
      </c>
      <c r="MP19" s="226"/>
      <c r="MQ19" s="173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4" t="str">
        <f t="shared" si="32"/>
        <v xml:space="preserve"> </v>
      </c>
      <c r="MW19" s="211" t="str">
        <f>IF(MS19=0," ",VLOOKUP(MS19,PROTOKOL!$A:$E,5,FALSE))</f>
        <v xml:space="preserve"> </v>
      </c>
      <c r="MX19" s="175" t="s">
        <v>133</v>
      </c>
      <c r="MY19" s="176" t="str">
        <f t="shared" si="106"/>
        <v xml:space="preserve"> </v>
      </c>
      <c r="MZ19" s="216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4" t="str">
        <f t="shared" si="33"/>
        <v xml:space="preserve"> </v>
      </c>
      <c r="NF19" s="175" t="str">
        <f>IF(NB19=0," ",VLOOKUP(NB19,PROTOKOL!$A:$E,5,FALSE))</f>
        <v xml:space="preserve"> </v>
      </c>
      <c r="NG19" s="211" t="str">
        <f t="shared" si="140"/>
        <v xml:space="preserve"> </v>
      </c>
      <c r="NH19" s="175">
        <f t="shared" si="108"/>
        <v>0</v>
      </c>
      <c r="NI19" s="176" t="str">
        <f t="shared" si="109"/>
        <v xml:space="preserve"> </v>
      </c>
      <c r="NK19" s="172">
        <v>30</v>
      </c>
      <c r="NL19" s="226"/>
      <c r="NM19" s="173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4" t="str">
        <f t="shared" si="34"/>
        <v xml:space="preserve"> </v>
      </c>
      <c r="NS19" s="211" t="str">
        <f>IF(NO19=0," ",VLOOKUP(NO19,PROTOKOL!$A:$E,5,FALSE))</f>
        <v xml:space="preserve"> </v>
      </c>
      <c r="NT19" s="175" t="s">
        <v>133</v>
      </c>
      <c r="NU19" s="176" t="str">
        <f t="shared" si="110"/>
        <v xml:space="preserve"> </v>
      </c>
      <c r="NV19" s="216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4" t="str">
        <f t="shared" si="35"/>
        <v xml:space="preserve"> </v>
      </c>
      <c r="OB19" s="175" t="str">
        <f>IF(NX19=0," ",VLOOKUP(NX19,PROTOKOL!$A:$E,5,FALSE))</f>
        <v xml:space="preserve"> </v>
      </c>
      <c r="OC19" s="211" t="str">
        <f t="shared" si="141"/>
        <v xml:space="preserve"> </v>
      </c>
      <c r="OD19" s="175">
        <f t="shared" si="112"/>
        <v>0</v>
      </c>
      <c r="OE19" s="176" t="str">
        <f t="shared" si="113"/>
        <v xml:space="preserve"> </v>
      </c>
      <c r="OG19" s="172">
        <v>30</v>
      </c>
      <c r="OH19" s="226"/>
      <c r="OI19" s="173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4" t="str">
        <f t="shared" si="36"/>
        <v xml:space="preserve"> </v>
      </c>
      <c r="OO19" s="211" t="str">
        <f>IF(OK19=0," ",VLOOKUP(OK19,PROTOKOL!$A:$E,5,FALSE))</f>
        <v xml:space="preserve"> </v>
      </c>
      <c r="OP19" s="175" t="s">
        <v>133</v>
      </c>
      <c r="OQ19" s="176" t="str">
        <f t="shared" si="114"/>
        <v xml:space="preserve"> </v>
      </c>
      <c r="OR19" s="216" t="str">
        <f>IF(OT19=0," ",VLOOKUP(OT19,PROTOKOL!$A:$F,6,FALSE))</f>
        <v>KOKU TESTİ</v>
      </c>
      <c r="OS19" s="43">
        <v>1</v>
      </c>
      <c r="OT19" s="43">
        <v>17</v>
      </c>
      <c r="OU19" s="43">
        <v>0.5</v>
      </c>
      <c r="OV19" s="91">
        <f>IF(OT19=0," ",(VLOOKUP(OT19,PROTOKOL!$A$1:$E$29,2,FALSE))*OU19)</f>
        <v>0</v>
      </c>
      <c r="OW19" s="174">
        <f t="shared" si="37"/>
        <v>1</v>
      </c>
      <c r="OX19" s="175" t="e">
        <f>IF(OT19=0," ",VLOOKUP(OT19,PROTOKOL!$A:$E,5,FALSE))</f>
        <v>#DIV/0!</v>
      </c>
      <c r="OY19" s="211" t="e">
        <f>IF(OT19=0," ",(OW19*OX19))/7.5*0.5</f>
        <v>#DIV/0!</v>
      </c>
      <c r="OZ19" s="175">
        <f t="shared" si="116"/>
        <v>1</v>
      </c>
      <c r="PA19" s="176" t="e">
        <f t="shared" si="117"/>
        <v>#DIV/0!</v>
      </c>
      <c r="PC19" s="172">
        <v>30</v>
      </c>
      <c r="PD19" s="226"/>
      <c r="PE19" s="173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4" t="str">
        <f t="shared" si="38"/>
        <v xml:space="preserve"> </v>
      </c>
      <c r="PK19" s="211" t="str">
        <f>IF(PG19=0," ",VLOOKUP(PG19,PROTOKOL!$A:$E,5,FALSE))</f>
        <v xml:space="preserve"> </v>
      </c>
      <c r="PL19" s="175" t="s">
        <v>133</v>
      </c>
      <c r="PM19" s="176" t="str">
        <f t="shared" si="118"/>
        <v xml:space="preserve"> </v>
      </c>
      <c r="PN19" s="216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4" t="str">
        <f t="shared" si="39"/>
        <v xml:space="preserve"> </v>
      </c>
      <c r="PT19" s="175" t="str">
        <f>IF(PP19=0," ",VLOOKUP(PP19,PROTOKOL!$A:$E,5,FALSE))</f>
        <v xml:space="preserve"> </v>
      </c>
      <c r="PU19" s="211" t="str">
        <f t="shared" si="143"/>
        <v xml:space="preserve"> </v>
      </c>
      <c r="PV19" s="175">
        <f t="shared" si="120"/>
        <v>0</v>
      </c>
      <c r="PW19" s="176" t="str">
        <f t="shared" si="121"/>
        <v xml:space="preserve"> </v>
      </c>
      <c r="PY19" s="172">
        <v>30</v>
      </c>
      <c r="PZ19" s="226"/>
      <c r="QA19" s="173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4" t="str">
        <f t="shared" si="40"/>
        <v xml:space="preserve"> </v>
      </c>
      <c r="QG19" s="211" t="str">
        <f>IF(QC19=0," ",VLOOKUP(QC19,PROTOKOL!$A:$E,5,FALSE))</f>
        <v xml:space="preserve"> </v>
      </c>
      <c r="QH19" s="175" t="s">
        <v>133</v>
      </c>
      <c r="QI19" s="176" t="str">
        <f t="shared" si="122"/>
        <v xml:space="preserve"> </v>
      </c>
      <c r="QJ19" s="216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4" t="str">
        <f t="shared" si="41"/>
        <v xml:space="preserve"> </v>
      </c>
      <c r="QP19" s="175" t="str">
        <f>IF(QL19=0," ",VLOOKUP(QL19,PROTOKOL!$A:$E,5,FALSE))</f>
        <v xml:space="preserve"> </v>
      </c>
      <c r="QQ19" s="211" t="str">
        <f t="shared" si="144"/>
        <v xml:space="preserve"> </v>
      </c>
      <c r="QR19" s="175">
        <f t="shared" si="124"/>
        <v>0</v>
      </c>
      <c r="QS19" s="176" t="str">
        <f t="shared" si="125"/>
        <v xml:space="preserve"> </v>
      </c>
    </row>
    <row r="20" spans="1:461" ht="13.8">
      <c r="A20" s="172">
        <v>31</v>
      </c>
      <c r="B20" s="224">
        <v>31</v>
      </c>
      <c r="C20" s="173" t="str">
        <f>IF(E20=0," ",VLOOKUP(E20,PROTOKOL!$A:$F,6,FALSE))</f>
        <v>VAKUM TEST</v>
      </c>
      <c r="D20" s="43">
        <v>230</v>
      </c>
      <c r="E20" s="43">
        <v>4</v>
      </c>
      <c r="F20" s="43">
        <v>7.5</v>
      </c>
      <c r="G20" s="42">
        <f>IF(E20=0," ",(VLOOKUP(E20,PROTOKOL!$A$1:$E$29,2,FALSE))*F20)</f>
        <v>150</v>
      </c>
      <c r="H20" s="174">
        <f t="shared" si="0"/>
        <v>80</v>
      </c>
      <c r="I20" s="211">
        <f>IF(E20=0," ",VLOOKUP(E20,PROTOKOL!$A:$E,5,FALSE))</f>
        <v>0.44947554687499996</v>
      </c>
      <c r="J20" s="175" t="s">
        <v>133</v>
      </c>
      <c r="K20" s="176">
        <f t="shared" si="42"/>
        <v>35.958043749999995</v>
      </c>
      <c r="L20" s="216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4" t="str">
        <f t="shared" si="1"/>
        <v xml:space="preserve"> </v>
      </c>
      <c r="R20" s="175" t="str">
        <f>IF(N20=0," ",VLOOKUP(N20,PROTOKOL!$A:$E,5,FALSE))</f>
        <v xml:space="preserve"> </v>
      </c>
      <c r="S20" s="211" t="str">
        <f t="shared" si="43"/>
        <v xml:space="preserve"> </v>
      </c>
      <c r="T20" s="175">
        <f t="shared" si="44"/>
        <v>0</v>
      </c>
      <c r="U20" s="176" t="str">
        <f t="shared" si="45"/>
        <v xml:space="preserve"> </v>
      </c>
      <c r="W20" s="172">
        <v>31</v>
      </c>
      <c r="X20" s="224">
        <v>31</v>
      </c>
      <c r="Y20" s="173" t="str">
        <f>IF(AA20=0," ",VLOOKUP(AA20,PROTOKOL!$A:$F,6,FALSE))</f>
        <v>SIZDIRMAZLIK TAMİR</v>
      </c>
      <c r="Z20" s="43">
        <v>122</v>
      </c>
      <c r="AA20" s="43">
        <v>12</v>
      </c>
      <c r="AB20" s="43">
        <v>7.5</v>
      </c>
      <c r="AC20" s="42">
        <f>IF(AA20=0," ",(VLOOKUP(AA20,PROTOKOL!$A$1:$E$29,2,FALSE))*AB20)</f>
        <v>78</v>
      </c>
      <c r="AD20" s="174">
        <f t="shared" si="2"/>
        <v>44</v>
      </c>
      <c r="AE20" s="211">
        <f>IF(AA20=0," ",VLOOKUP(AA20,PROTOKOL!$A:$E,5,FALSE))</f>
        <v>0.8561438988095238</v>
      </c>
      <c r="AF20" s="175" t="s">
        <v>133</v>
      </c>
      <c r="AG20" s="176">
        <f t="shared" si="46"/>
        <v>37.67033154761905</v>
      </c>
      <c r="AH20" s="216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4" t="str">
        <f t="shared" si="3"/>
        <v xml:space="preserve"> </v>
      </c>
      <c r="AN20" s="175" t="str">
        <f>IF(AJ20=0," ",VLOOKUP(AJ20,PROTOKOL!$A:$E,5,FALSE))</f>
        <v xml:space="preserve"> </v>
      </c>
      <c r="AO20" s="211" t="str">
        <f t="shared" si="126"/>
        <v xml:space="preserve"> </v>
      </c>
      <c r="AP20" s="175">
        <f t="shared" si="48"/>
        <v>0</v>
      </c>
      <c r="AQ20" s="176" t="str">
        <f t="shared" si="49"/>
        <v xml:space="preserve"> </v>
      </c>
      <c r="AS20" s="172">
        <v>31</v>
      </c>
      <c r="AT20" s="224">
        <v>31</v>
      </c>
      <c r="AU20" s="173" t="str">
        <f>IF(AW20=0," ",VLOOKUP(AW20,PROTOKOL!$A:$F,6,FALSE))</f>
        <v>VAKUM TEST</v>
      </c>
      <c r="AV20" s="43">
        <v>243</v>
      </c>
      <c r="AW20" s="43">
        <v>4</v>
      </c>
      <c r="AX20" s="43">
        <v>7.5</v>
      </c>
      <c r="AY20" s="42">
        <f>IF(AW20=0," ",(VLOOKUP(AW20,PROTOKOL!$A$1:$E$29,2,FALSE))*AX20)</f>
        <v>150</v>
      </c>
      <c r="AZ20" s="174">
        <f t="shared" si="4"/>
        <v>93</v>
      </c>
      <c r="BA20" s="211">
        <f>IF(AW20=0," ",VLOOKUP(AW20,PROTOKOL!$A:$E,5,FALSE))</f>
        <v>0.44947554687499996</v>
      </c>
      <c r="BB20" s="175" t="s">
        <v>133</v>
      </c>
      <c r="BC20" s="176">
        <f t="shared" si="50"/>
        <v>41.801225859374995</v>
      </c>
      <c r="BD20" s="216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4" t="str">
        <f t="shared" si="5"/>
        <v xml:space="preserve"> </v>
      </c>
      <c r="BJ20" s="175" t="str">
        <f>IF(BF20=0," ",VLOOKUP(BF20,PROTOKOL!$A:$E,5,FALSE))</f>
        <v xml:space="preserve"> </v>
      </c>
      <c r="BK20" s="211" t="str">
        <f t="shared" si="127"/>
        <v xml:space="preserve"> </v>
      </c>
      <c r="BL20" s="175">
        <f t="shared" si="52"/>
        <v>0</v>
      </c>
      <c r="BM20" s="176" t="str">
        <f t="shared" si="53"/>
        <v xml:space="preserve"> </v>
      </c>
      <c r="BO20" s="172">
        <v>31</v>
      </c>
      <c r="BP20" s="224">
        <v>31</v>
      </c>
      <c r="BQ20" s="173" t="str">
        <f>IF(BS20=0," ",VLOOKUP(BS20,PROTOKOL!$A:$F,6,FALSE))</f>
        <v>WNZL. LAV. VE DUV. ASMA KLZ</v>
      </c>
      <c r="BR20" s="43">
        <v>222</v>
      </c>
      <c r="BS20" s="43">
        <v>1</v>
      </c>
      <c r="BT20" s="43">
        <v>7.5</v>
      </c>
      <c r="BU20" s="42">
        <f>IF(BS20=0," ",(VLOOKUP(BS20,PROTOKOL!$A$1:$E$29,2,FALSE))*BT20)</f>
        <v>144</v>
      </c>
      <c r="BV20" s="174">
        <f t="shared" si="6"/>
        <v>78</v>
      </c>
      <c r="BW20" s="211">
        <f>IF(BS20=0," ",VLOOKUP(BS20,PROTOKOL!$A:$E,5,FALSE))</f>
        <v>0.4731321546052632</v>
      </c>
      <c r="BX20" s="175" t="s">
        <v>133</v>
      </c>
      <c r="BY20" s="176">
        <f t="shared" si="54"/>
        <v>36.904308059210528</v>
      </c>
      <c r="BZ20" s="216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4" t="str">
        <f t="shared" si="7"/>
        <v xml:space="preserve"> </v>
      </c>
      <c r="CF20" s="175" t="str">
        <f>IF(CB20=0," ",VLOOKUP(CB20,PROTOKOL!$A:$E,5,FALSE))</f>
        <v xml:space="preserve"> </v>
      </c>
      <c r="CG20" s="211" t="str">
        <f t="shared" si="128"/>
        <v xml:space="preserve"> </v>
      </c>
      <c r="CH20" s="175">
        <f t="shared" si="56"/>
        <v>0</v>
      </c>
      <c r="CI20" s="176" t="str">
        <f t="shared" si="57"/>
        <v xml:space="preserve"> </v>
      </c>
      <c r="CK20" s="172">
        <v>31</v>
      </c>
      <c r="CL20" s="224">
        <v>31</v>
      </c>
      <c r="CM20" s="173" t="str">
        <f>IF(CO20=0," ",VLOOKUP(CO20,PROTOKOL!$A:$F,6,FALSE))</f>
        <v>PERDE KESME SULU SİST.</v>
      </c>
      <c r="CN20" s="43">
        <v>30</v>
      </c>
      <c r="CO20" s="43">
        <v>8</v>
      </c>
      <c r="CP20" s="43">
        <v>1.5</v>
      </c>
      <c r="CQ20" s="42">
        <f>IF(CO20=0," ",(VLOOKUP(CO20,PROTOKOL!$A$1:$E$29,2,FALSE))*CP20)</f>
        <v>19.600000000000001</v>
      </c>
      <c r="CR20" s="174">
        <f t="shared" si="8"/>
        <v>10.399999999999999</v>
      </c>
      <c r="CS20" s="211">
        <f>IF(CO20=0," ",VLOOKUP(CO20,PROTOKOL!$A:$E,5,FALSE))</f>
        <v>0.69150084134615386</v>
      </c>
      <c r="CT20" s="175" t="s">
        <v>133</v>
      </c>
      <c r="CU20" s="176">
        <f t="shared" si="58"/>
        <v>7.1916087499999994</v>
      </c>
      <c r="CV20" s="216" t="str">
        <f>IF(CX20=0," ",VLOOKUP(CX20,PROTOKOL!$A:$F,6,FALSE))</f>
        <v>SIZDIRMAZLIK TAMİR</v>
      </c>
      <c r="CW20" s="43">
        <v>57</v>
      </c>
      <c r="CX20" s="43">
        <v>12</v>
      </c>
      <c r="CY20" s="43">
        <v>3.5</v>
      </c>
      <c r="CZ20" s="91">
        <f>IF(CX20=0," ",(VLOOKUP(CX20,PROTOKOL!$A$1:$E$29,2,FALSE))*CY20)</f>
        <v>36.4</v>
      </c>
      <c r="DA20" s="174">
        <f t="shared" si="9"/>
        <v>20.6</v>
      </c>
      <c r="DB20" s="175">
        <f>IF(CX20=0," ",VLOOKUP(CX20,PROTOKOL!$A:$E,5,FALSE))</f>
        <v>0.8561438988095238</v>
      </c>
      <c r="DC20" s="211">
        <f t="shared" si="129"/>
        <v>17.636564315476193</v>
      </c>
      <c r="DD20" s="175">
        <f t="shared" si="60"/>
        <v>7</v>
      </c>
      <c r="DE20" s="176">
        <f t="shared" si="61"/>
        <v>35.273128630952385</v>
      </c>
      <c r="DG20" s="172">
        <v>31</v>
      </c>
      <c r="DH20" s="224">
        <v>31</v>
      </c>
      <c r="DI20" s="173" t="str">
        <f>IF(DK20=0," ",VLOOKUP(DK20,PROTOKOL!$A:$F,6,FALSE))</f>
        <v>SIZDIRMAZLIK TAMİR</v>
      </c>
      <c r="DJ20" s="43">
        <v>125</v>
      </c>
      <c r="DK20" s="43">
        <v>12</v>
      </c>
      <c r="DL20" s="43">
        <v>7.5</v>
      </c>
      <c r="DM20" s="42">
        <f>IF(DK20=0," ",(VLOOKUP(DK20,PROTOKOL!$A$1:$E$29,2,FALSE))*DL20)</f>
        <v>78</v>
      </c>
      <c r="DN20" s="174">
        <f t="shared" si="10"/>
        <v>47</v>
      </c>
      <c r="DO20" s="211">
        <f>IF(DK20=0," ",VLOOKUP(DK20,PROTOKOL!$A:$E,5,FALSE))</f>
        <v>0.8561438988095238</v>
      </c>
      <c r="DP20" s="175" t="s">
        <v>133</v>
      </c>
      <c r="DQ20" s="176">
        <f t="shared" si="62"/>
        <v>40.238763244047618</v>
      </c>
      <c r="DR20" s="216" t="str">
        <f>IF(DT20=0," ",VLOOKUP(DT20,PROTOKOL!$A:$F,6,FALSE))</f>
        <v>SIZDIRMAZLIK TAMİR</v>
      </c>
      <c r="DS20" s="43">
        <v>56</v>
      </c>
      <c r="DT20" s="43">
        <v>12</v>
      </c>
      <c r="DU20" s="43">
        <v>3.5</v>
      </c>
      <c r="DV20" s="91">
        <f>IF(DT20=0," ",(VLOOKUP(DT20,PROTOKOL!$A$1:$E$29,2,FALSE))*DU20)</f>
        <v>36.4</v>
      </c>
      <c r="DW20" s="174">
        <f t="shared" si="11"/>
        <v>19.600000000000001</v>
      </c>
      <c r="DX20" s="175">
        <f>IF(DT20=0," ",VLOOKUP(DT20,PROTOKOL!$A:$E,5,FALSE))</f>
        <v>0.8561438988095238</v>
      </c>
      <c r="DY20" s="211">
        <f t="shared" si="130"/>
        <v>16.780420416666669</v>
      </c>
      <c r="DZ20" s="175">
        <f t="shared" si="64"/>
        <v>7</v>
      </c>
      <c r="EA20" s="176">
        <f t="shared" si="65"/>
        <v>33.560840833333337</v>
      </c>
      <c r="EC20" s="172">
        <v>31</v>
      </c>
      <c r="ED20" s="224">
        <v>31</v>
      </c>
      <c r="EE20" s="173" t="str">
        <f>IF(EG20=0," ",VLOOKUP(EG20,PROTOKOL!$A:$F,6,FALSE))</f>
        <v>SIZDIRMAZLIK TAMİR</v>
      </c>
      <c r="EF20" s="43">
        <v>67</v>
      </c>
      <c r="EG20" s="43">
        <v>12</v>
      </c>
      <c r="EH20" s="43">
        <v>5</v>
      </c>
      <c r="EI20" s="42">
        <f>IF(EG20=0," ",(VLOOKUP(EG20,PROTOKOL!$A$1:$E$29,2,FALSE))*EH20)</f>
        <v>52</v>
      </c>
      <c r="EJ20" s="174">
        <f t="shared" si="12"/>
        <v>15</v>
      </c>
      <c r="EK20" s="211">
        <f>IF(EG20=0," ",VLOOKUP(EG20,PROTOKOL!$A:$E,5,FALSE))</f>
        <v>0.8561438988095238</v>
      </c>
      <c r="EL20" s="175" t="s">
        <v>133</v>
      </c>
      <c r="EM20" s="176">
        <f t="shared" si="66"/>
        <v>12.842158482142857</v>
      </c>
      <c r="EN20" s="216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4" t="str">
        <f t="shared" si="13"/>
        <v xml:space="preserve"> </v>
      </c>
      <c r="ET20" s="175" t="str">
        <f>IF(EP20=0," ",VLOOKUP(EP20,PROTOKOL!$A:$E,5,FALSE))</f>
        <v xml:space="preserve"> </v>
      </c>
      <c r="EU20" s="211" t="str">
        <f t="shared" si="145"/>
        <v xml:space="preserve"> </v>
      </c>
      <c r="EV20" s="175">
        <f t="shared" si="68"/>
        <v>0</v>
      </c>
      <c r="EW20" s="176" t="str">
        <f t="shared" si="69"/>
        <v xml:space="preserve"> </v>
      </c>
      <c r="EY20" s="172">
        <v>31</v>
      </c>
      <c r="EZ20" s="224">
        <v>31</v>
      </c>
      <c r="FA20" s="173" t="str">
        <f>IF(FC20=0," ",VLOOKUP(FC20,PROTOKOL!$A:$F,6,FALSE))</f>
        <v>VAKUM TEST</v>
      </c>
      <c r="FB20" s="43">
        <v>239</v>
      </c>
      <c r="FC20" s="43">
        <v>4</v>
      </c>
      <c r="FD20" s="43">
        <v>7.5</v>
      </c>
      <c r="FE20" s="42">
        <f>IF(FC20=0," ",(VLOOKUP(FC20,PROTOKOL!$A$1:$E$29,2,FALSE))*FD20)</f>
        <v>150</v>
      </c>
      <c r="FF20" s="174">
        <f t="shared" si="14"/>
        <v>89</v>
      </c>
      <c r="FG20" s="211">
        <f>IF(FC20=0," ",VLOOKUP(FC20,PROTOKOL!$A:$E,5,FALSE))</f>
        <v>0.44947554687499996</v>
      </c>
      <c r="FH20" s="175" t="s">
        <v>133</v>
      </c>
      <c r="FI20" s="176">
        <f t="shared" si="70"/>
        <v>40.003323671874995</v>
      </c>
      <c r="FJ20" s="216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4" t="str">
        <f t="shared" si="15"/>
        <v xml:space="preserve"> </v>
      </c>
      <c r="FP20" s="175" t="str">
        <f>IF(FL20=0," ",VLOOKUP(FL20,PROTOKOL!$A:$E,5,FALSE))</f>
        <v xml:space="preserve"> </v>
      </c>
      <c r="FQ20" s="211" t="str">
        <f t="shared" si="131"/>
        <v xml:space="preserve"> </v>
      </c>
      <c r="FR20" s="175">
        <f t="shared" si="72"/>
        <v>0</v>
      </c>
      <c r="FS20" s="176" t="str">
        <f t="shared" si="73"/>
        <v xml:space="preserve"> </v>
      </c>
      <c r="FU20" s="172">
        <v>31</v>
      </c>
      <c r="FV20" s="224">
        <v>31</v>
      </c>
      <c r="FW20" s="173" t="str">
        <f>IF(FY20=0," ",VLOOKUP(FY20,PROTOKOL!$A:$F,6,FALSE))</f>
        <v>PANTOGRAF LAVABO TAŞLAMA</v>
      </c>
      <c r="FX20" s="43">
        <v>93</v>
      </c>
      <c r="FY20" s="43">
        <v>9</v>
      </c>
      <c r="FZ20" s="43">
        <v>7.5</v>
      </c>
      <c r="GA20" s="42">
        <f>IF(FY20=0," ",(VLOOKUP(FY20,PROTOKOL!$A$1:$E$29,2,FALSE))*FZ20)</f>
        <v>65</v>
      </c>
      <c r="GB20" s="174">
        <f t="shared" si="16"/>
        <v>28</v>
      </c>
      <c r="GC20" s="211">
        <f>IF(FY20=0," ",VLOOKUP(FY20,PROTOKOL!$A:$E,5,FALSE))</f>
        <v>1.0273726785714283</v>
      </c>
      <c r="GD20" s="175" t="s">
        <v>133</v>
      </c>
      <c r="GE20" s="176">
        <f t="shared" si="74"/>
        <v>28.766434999999994</v>
      </c>
      <c r="GF20" s="216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4" t="str">
        <f t="shared" si="17"/>
        <v xml:space="preserve"> </v>
      </c>
      <c r="GL20" s="175" t="str">
        <f>IF(GH20=0," ",VLOOKUP(GH20,PROTOKOL!$A:$E,5,FALSE))</f>
        <v xml:space="preserve"> </v>
      </c>
      <c r="GM20" s="211" t="str">
        <f t="shared" si="132"/>
        <v xml:space="preserve"> </v>
      </c>
      <c r="GN20" s="175">
        <f t="shared" si="76"/>
        <v>0</v>
      </c>
      <c r="GO20" s="176" t="str">
        <f t="shared" si="77"/>
        <v xml:space="preserve"> </v>
      </c>
      <c r="GQ20" s="172">
        <v>31</v>
      </c>
      <c r="GR20" s="224">
        <v>31</v>
      </c>
      <c r="GS20" s="173" t="str">
        <f>IF(GU20=0," ",VLOOKUP(GU20,PROTOKOL!$A:$F,6,FALSE))</f>
        <v>PERDE KESME SULU SİST.</v>
      </c>
      <c r="GT20" s="43">
        <v>50</v>
      </c>
      <c r="GU20" s="43">
        <v>8</v>
      </c>
      <c r="GV20" s="43">
        <v>2.5</v>
      </c>
      <c r="GW20" s="42">
        <f>IF(GU20=0," ",(VLOOKUP(GU20,PROTOKOL!$A$1:$E$29,2,FALSE))*GV20)</f>
        <v>32.666666666666664</v>
      </c>
      <c r="GX20" s="174">
        <f t="shared" si="18"/>
        <v>17.333333333333336</v>
      </c>
      <c r="GY20" s="211">
        <f>IF(GU20=0," ",VLOOKUP(GU20,PROTOKOL!$A:$E,5,FALSE))</f>
        <v>0.69150084134615386</v>
      </c>
      <c r="GZ20" s="175" t="s">
        <v>133</v>
      </c>
      <c r="HA20" s="176">
        <f t="shared" si="78"/>
        <v>11.986014583333334</v>
      </c>
      <c r="HB20" s="216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4" t="str">
        <f t="shared" si="19"/>
        <v xml:space="preserve"> </v>
      </c>
      <c r="HH20" s="175" t="str">
        <f>IF(HD20=0," ",VLOOKUP(HD20,PROTOKOL!$A:$E,5,FALSE))</f>
        <v xml:space="preserve"> </v>
      </c>
      <c r="HI20" s="211" t="str">
        <f t="shared" si="133"/>
        <v xml:space="preserve"> </v>
      </c>
      <c r="HJ20" s="175">
        <f t="shared" si="80"/>
        <v>0</v>
      </c>
      <c r="HK20" s="176" t="str">
        <f t="shared" si="81"/>
        <v xml:space="preserve"> </v>
      </c>
      <c r="HM20" s="172">
        <v>31</v>
      </c>
      <c r="HN20" s="224">
        <v>31</v>
      </c>
      <c r="HO20" s="173" t="str">
        <f>IF(HQ20=0," ",VLOOKUP(HQ20,PROTOKOL!$A:$F,6,FALSE))</f>
        <v>VAKUM TEST</v>
      </c>
      <c r="HP20" s="43">
        <v>236</v>
      </c>
      <c r="HQ20" s="43">
        <v>4</v>
      </c>
      <c r="HR20" s="43">
        <v>7.5</v>
      </c>
      <c r="HS20" s="42">
        <f>IF(HQ20=0," ",(VLOOKUP(HQ20,PROTOKOL!$A$1:$E$29,2,FALSE))*HR20)</f>
        <v>150</v>
      </c>
      <c r="HT20" s="174">
        <f t="shared" si="20"/>
        <v>86</v>
      </c>
      <c r="HU20" s="211">
        <f>IF(HQ20=0," ",VLOOKUP(HQ20,PROTOKOL!$A:$E,5,FALSE))</f>
        <v>0.44947554687499996</v>
      </c>
      <c r="HV20" s="175" t="s">
        <v>133</v>
      </c>
      <c r="HW20" s="176">
        <f t="shared" si="82"/>
        <v>38.654897031249995</v>
      </c>
      <c r="HX20" s="216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4" t="str">
        <f t="shared" si="21"/>
        <v xml:space="preserve"> </v>
      </c>
      <c r="ID20" s="175" t="str">
        <f>IF(HZ20=0," ",VLOOKUP(HZ20,PROTOKOL!$A:$E,5,FALSE))</f>
        <v xml:space="preserve"> </v>
      </c>
      <c r="IE20" s="211" t="str">
        <f t="shared" si="134"/>
        <v xml:space="preserve"> </v>
      </c>
      <c r="IF20" s="175">
        <f t="shared" si="84"/>
        <v>0</v>
      </c>
      <c r="IG20" s="176" t="str">
        <f t="shared" si="85"/>
        <v xml:space="preserve"> </v>
      </c>
      <c r="II20" s="172">
        <v>31</v>
      </c>
      <c r="IJ20" s="224">
        <v>31</v>
      </c>
      <c r="IK20" s="173" t="str">
        <f>IF(IM20=0," ",VLOOKUP(IM20,PROTOKOL!$A:$F,6,FALSE))</f>
        <v>VAKUM TEST</v>
      </c>
      <c r="IL20" s="43">
        <v>124</v>
      </c>
      <c r="IM20" s="43">
        <v>4</v>
      </c>
      <c r="IN20" s="43">
        <v>4</v>
      </c>
      <c r="IO20" s="42">
        <f>IF(IM20=0," ",(VLOOKUP(IM20,PROTOKOL!$A$1:$E$29,2,FALSE))*IN20)</f>
        <v>80</v>
      </c>
      <c r="IP20" s="174">
        <f t="shared" si="22"/>
        <v>44</v>
      </c>
      <c r="IQ20" s="211">
        <f>IF(IM20=0," ",VLOOKUP(IM20,PROTOKOL!$A:$E,5,FALSE))</f>
        <v>0.44947554687499996</v>
      </c>
      <c r="IR20" s="175" t="s">
        <v>133</v>
      </c>
      <c r="IS20" s="176">
        <f t="shared" si="86"/>
        <v>19.776924062499997</v>
      </c>
      <c r="IT20" s="216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4" t="str">
        <f t="shared" si="23"/>
        <v xml:space="preserve"> </v>
      </c>
      <c r="IZ20" s="175" t="str">
        <f>IF(IV20=0," ",VLOOKUP(IV20,PROTOKOL!$A:$E,5,FALSE))</f>
        <v xml:space="preserve"> </v>
      </c>
      <c r="JA20" s="211" t="str">
        <f t="shared" si="135"/>
        <v xml:space="preserve"> </v>
      </c>
      <c r="JB20" s="175">
        <f t="shared" si="88"/>
        <v>0</v>
      </c>
      <c r="JC20" s="176" t="str">
        <f t="shared" si="89"/>
        <v xml:space="preserve"> </v>
      </c>
      <c r="JE20" s="172">
        <v>31</v>
      </c>
      <c r="JF20" s="224">
        <v>31</v>
      </c>
      <c r="JG20" s="173" t="str">
        <f>IF(JI20=0," ",VLOOKUP(JI20,PROTOKOL!$A:$F,6,FALSE))</f>
        <v>PANTOGRAF LAVABO TAŞLAMA</v>
      </c>
      <c r="JH20" s="43">
        <v>92</v>
      </c>
      <c r="JI20" s="43">
        <v>9</v>
      </c>
      <c r="JJ20" s="43">
        <v>7.5</v>
      </c>
      <c r="JK20" s="42">
        <f>IF(JI20=0," ",(VLOOKUP(JI20,PROTOKOL!$A$1:$E$29,2,FALSE))*JJ20)</f>
        <v>65</v>
      </c>
      <c r="JL20" s="174">
        <f t="shared" si="24"/>
        <v>27</v>
      </c>
      <c r="JM20" s="211">
        <f>IF(JI20=0," ",VLOOKUP(JI20,PROTOKOL!$A:$E,5,FALSE))</f>
        <v>1.0273726785714283</v>
      </c>
      <c r="JN20" s="175" t="s">
        <v>133</v>
      </c>
      <c r="JO20" s="176">
        <f t="shared" si="90"/>
        <v>27.739062321428566</v>
      </c>
      <c r="JP20" s="216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4" t="str">
        <f t="shared" si="25"/>
        <v xml:space="preserve"> </v>
      </c>
      <c r="JV20" s="175" t="str">
        <f>IF(JR20=0," ",VLOOKUP(JR20,PROTOKOL!$A:$E,5,FALSE))</f>
        <v xml:space="preserve"> </v>
      </c>
      <c r="JW20" s="211" t="str">
        <f t="shared" si="136"/>
        <v xml:space="preserve"> </v>
      </c>
      <c r="JX20" s="175">
        <f t="shared" si="92"/>
        <v>0</v>
      </c>
      <c r="JY20" s="176" t="str">
        <f t="shared" si="93"/>
        <v xml:space="preserve"> </v>
      </c>
      <c r="KA20" s="172">
        <v>31</v>
      </c>
      <c r="KB20" s="224">
        <v>31</v>
      </c>
      <c r="KC20" s="173" t="str">
        <f>IF(KE20=0," ",VLOOKUP(KE20,PROTOKOL!$A:$F,6,FALSE))</f>
        <v>VAKUM TEST</v>
      </c>
      <c r="KD20" s="43">
        <v>230</v>
      </c>
      <c r="KE20" s="43">
        <v>4</v>
      </c>
      <c r="KF20" s="43">
        <v>7.5</v>
      </c>
      <c r="KG20" s="42">
        <f>IF(KE20=0," ",(VLOOKUP(KE20,PROTOKOL!$A$1:$E$29,2,FALSE))*KF20)</f>
        <v>150</v>
      </c>
      <c r="KH20" s="174">
        <f t="shared" si="26"/>
        <v>80</v>
      </c>
      <c r="KI20" s="211">
        <f>IF(KE20=0," ",VLOOKUP(KE20,PROTOKOL!$A:$E,5,FALSE))</f>
        <v>0.44947554687499996</v>
      </c>
      <c r="KJ20" s="175" t="s">
        <v>133</v>
      </c>
      <c r="KK20" s="176">
        <f t="shared" si="94"/>
        <v>35.958043749999995</v>
      </c>
      <c r="KL20" s="216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4" t="str">
        <f t="shared" si="27"/>
        <v xml:space="preserve"> </v>
      </c>
      <c r="KR20" s="175" t="str">
        <f>IF(KN20=0," ",VLOOKUP(KN20,PROTOKOL!$A:$E,5,FALSE))</f>
        <v xml:space="preserve"> </v>
      </c>
      <c r="KS20" s="211" t="str">
        <f t="shared" si="137"/>
        <v xml:space="preserve"> </v>
      </c>
      <c r="KT20" s="175">
        <f t="shared" si="96"/>
        <v>0</v>
      </c>
      <c r="KU20" s="176" t="str">
        <f t="shared" si="97"/>
        <v xml:space="preserve"> </v>
      </c>
      <c r="KW20" s="172">
        <v>31</v>
      </c>
      <c r="KX20" s="224">
        <v>31</v>
      </c>
      <c r="KY20" s="173" t="s">
        <v>134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4" t="str">
        <f t="shared" si="28"/>
        <v xml:space="preserve"> </v>
      </c>
      <c r="LE20" s="211" t="str">
        <f>IF(LA20=0," ",VLOOKUP(LA20,PROTOKOL!$A:$E,5,FALSE))</f>
        <v xml:space="preserve"> </v>
      </c>
      <c r="LF20" s="175" t="s">
        <v>133</v>
      </c>
      <c r="LG20" s="176" t="str">
        <f t="shared" si="98"/>
        <v xml:space="preserve"> </v>
      </c>
      <c r="LH20" s="216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4" t="str">
        <f t="shared" si="29"/>
        <v xml:space="preserve"> </v>
      </c>
      <c r="LN20" s="175" t="str">
        <f>IF(LJ20=0," ",VLOOKUP(LJ20,PROTOKOL!$A:$E,5,FALSE))</f>
        <v xml:space="preserve"> </v>
      </c>
      <c r="LO20" s="211" t="str">
        <f t="shared" si="138"/>
        <v xml:space="preserve"> </v>
      </c>
      <c r="LP20" s="175">
        <f t="shared" si="100"/>
        <v>0</v>
      </c>
      <c r="LQ20" s="176" t="str">
        <f t="shared" si="101"/>
        <v xml:space="preserve"> </v>
      </c>
      <c r="LS20" s="172">
        <v>31</v>
      </c>
      <c r="LT20" s="224">
        <v>31</v>
      </c>
      <c r="LU20" s="173" t="str">
        <f>IF(LW20=0," ",VLOOKUP(LW20,PROTOKOL!$A:$F,6,FALSE))</f>
        <v>PANTOGRAF LAVABO TAŞLAMA</v>
      </c>
      <c r="LV20" s="43">
        <v>101</v>
      </c>
      <c r="LW20" s="43">
        <v>9</v>
      </c>
      <c r="LX20" s="43">
        <v>7.5</v>
      </c>
      <c r="LY20" s="42">
        <f>IF(LW20=0," ",(VLOOKUP(LW20,PROTOKOL!$A$1:$E$29,2,FALSE))*LX20)</f>
        <v>65</v>
      </c>
      <c r="LZ20" s="174">
        <f t="shared" si="30"/>
        <v>36</v>
      </c>
      <c r="MA20" s="211">
        <f>IF(LW20=0," ",VLOOKUP(LW20,PROTOKOL!$A:$E,5,FALSE))</f>
        <v>1.0273726785714283</v>
      </c>
      <c r="MB20" s="175" t="s">
        <v>133</v>
      </c>
      <c r="MC20" s="176">
        <f t="shared" si="102"/>
        <v>36.985416428571419</v>
      </c>
      <c r="MD20" s="216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4" t="str">
        <f t="shared" si="31"/>
        <v xml:space="preserve"> </v>
      </c>
      <c r="MJ20" s="175" t="str">
        <f>IF(MF20=0," ",VLOOKUP(MF20,PROTOKOL!$A:$E,5,FALSE))</f>
        <v xml:space="preserve"> </v>
      </c>
      <c r="MK20" s="211" t="str">
        <f t="shared" si="139"/>
        <v xml:space="preserve"> </v>
      </c>
      <c r="ML20" s="175">
        <f t="shared" si="104"/>
        <v>0</v>
      </c>
      <c r="MM20" s="176" t="str">
        <f t="shared" si="105"/>
        <v xml:space="preserve"> </v>
      </c>
      <c r="MO20" s="172">
        <v>31</v>
      </c>
      <c r="MP20" s="224">
        <v>31</v>
      </c>
      <c r="MQ20" s="173" t="str">
        <f>IF(MS20=0," ",VLOOKUP(MS20,PROTOKOL!$A:$F,6,FALSE))</f>
        <v>SIZDIRMAZLIK TAMİR</v>
      </c>
      <c r="MR20" s="43">
        <v>120</v>
      </c>
      <c r="MS20" s="43">
        <v>12</v>
      </c>
      <c r="MT20" s="43">
        <v>7.5</v>
      </c>
      <c r="MU20" s="42">
        <f>IF(MS20=0," ",(VLOOKUP(MS20,PROTOKOL!$A$1:$E$29,2,FALSE))*MT20)</f>
        <v>78</v>
      </c>
      <c r="MV20" s="174">
        <f t="shared" si="32"/>
        <v>42</v>
      </c>
      <c r="MW20" s="211">
        <f>IF(MS20=0," ",VLOOKUP(MS20,PROTOKOL!$A:$E,5,FALSE))</f>
        <v>0.8561438988095238</v>
      </c>
      <c r="MX20" s="175" t="s">
        <v>133</v>
      </c>
      <c r="MY20" s="176">
        <f t="shared" si="106"/>
        <v>35.958043750000002</v>
      </c>
      <c r="MZ20" s="216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4" t="str">
        <f t="shared" si="33"/>
        <v xml:space="preserve"> </v>
      </c>
      <c r="NF20" s="175" t="str">
        <f>IF(NB20=0," ",VLOOKUP(NB20,PROTOKOL!$A:$E,5,FALSE))</f>
        <v xml:space="preserve"> </v>
      </c>
      <c r="NG20" s="211" t="str">
        <f t="shared" si="140"/>
        <v xml:space="preserve"> </v>
      </c>
      <c r="NH20" s="175">
        <f t="shared" si="108"/>
        <v>0</v>
      </c>
      <c r="NI20" s="176" t="str">
        <f t="shared" si="109"/>
        <v xml:space="preserve"> </v>
      </c>
      <c r="NK20" s="172">
        <v>31</v>
      </c>
      <c r="NL20" s="224">
        <v>31</v>
      </c>
      <c r="NM20" s="173" t="str">
        <f>IF(NO20=0," ",VLOOKUP(NO20,PROTOKOL!$A:$F,6,FALSE))</f>
        <v>WNZL. LAV. VE DUV. ASMA KLZ</v>
      </c>
      <c r="NN20" s="43">
        <v>200</v>
      </c>
      <c r="NO20" s="43">
        <v>1</v>
      </c>
      <c r="NP20" s="43">
        <v>7.5</v>
      </c>
      <c r="NQ20" s="42">
        <f>IF(NO20=0," ",(VLOOKUP(NO20,PROTOKOL!$A$1:$E$29,2,FALSE))*NP20)</f>
        <v>144</v>
      </c>
      <c r="NR20" s="174">
        <f t="shared" si="34"/>
        <v>56</v>
      </c>
      <c r="NS20" s="211">
        <f>IF(NO20=0," ",VLOOKUP(NO20,PROTOKOL!$A:$E,5,FALSE))</f>
        <v>0.4731321546052632</v>
      </c>
      <c r="NT20" s="175" t="s">
        <v>133</v>
      </c>
      <c r="NU20" s="176">
        <f t="shared" si="110"/>
        <v>26.495400657894738</v>
      </c>
      <c r="NV20" s="216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4" t="str">
        <f t="shared" si="35"/>
        <v xml:space="preserve"> </v>
      </c>
      <c r="OB20" s="175" t="str">
        <f>IF(NX20=0," ",VLOOKUP(NX20,PROTOKOL!$A:$E,5,FALSE))</f>
        <v xml:space="preserve"> </v>
      </c>
      <c r="OC20" s="211" t="str">
        <f t="shared" si="141"/>
        <v xml:space="preserve"> </v>
      </c>
      <c r="OD20" s="175">
        <f t="shared" si="112"/>
        <v>0</v>
      </c>
      <c r="OE20" s="176" t="str">
        <f t="shared" si="113"/>
        <v xml:space="preserve"> </v>
      </c>
      <c r="OG20" s="172">
        <v>31</v>
      </c>
      <c r="OH20" s="224">
        <v>31</v>
      </c>
      <c r="OI20" s="173" t="str">
        <f>IF(OK20=0," ",VLOOKUP(OK20,PROTOKOL!$A:$F,6,FALSE))</f>
        <v>PERDE KESME SULU SİST.</v>
      </c>
      <c r="OJ20" s="43">
        <v>53</v>
      </c>
      <c r="OK20" s="43">
        <v>8</v>
      </c>
      <c r="OL20" s="43">
        <v>5.5</v>
      </c>
      <c r="OM20" s="42">
        <f>IF(OK20=0," ",(VLOOKUP(OK20,PROTOKOL!$A$1:$E$29,2,FALSE))*OL20)</f>
        <v>71.86666666666666</v>
      </c>
      <c r="ON20" s="174">
        <f t="shared" si="36"/>
        <v>-18.86666666666666</v>
      </c>
      <c r="OO20" s="211">
        <f>IF(OK20=0," ",VLOOKUP(OK20,PROTOKOL!$A:$E,5,FALSE))</f>
        <v>0.69150084134615386</v>
      </c>
      <c r="OP20" s="175" t="s">
        <v>133</v>
      </c>
      <c r="OQ20" s="176">
        <f t="shared" si="114"/>
        <v>-13.046315873397431</v>
      </c>
      <c r="OR20" s="216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4" t="str">
        <f t="shared" si="37"/>
        <v xml:space="preserve"> </v>
      </c>
      <c r="OX20" s="175" t="str">
        <f>IF(OT20=0," ",VLOOKUP(OT20,PROTOKOL!$A:$E,5,FALSE))</f>
        <v xml:space="preserve"> </v>
      </c>
      <c r="OY20" s="211" t="str">
        <f t="shared" si="142"/>
        <v xml:space="preserve"> </v>
      </c>
      <c r="OZ20" s="175">
        <f t="shared" si="116"/>
        <v>0</v>
      </c>
      <c r="PA20" s="176" t="str">
        <f t="shared" si="117"/>
        <v xml:space="preserve"> </v>
      </c>
      <c r="PC20" s="172">
        <v>31</v>
      </c>
      <c r="PD20" s="224">
        <v>31</v>
      </c>
      <c r="PE20" s="173" t="str">
        <f>IF(PG20=0," ",VLOOKUP(PG20,PROTOKOL!$A:$F,6,FALSE))</f>
        <v>VAKUM TEST</v>
      </c>
      <c r="PF20" s="43">
        <v>240</v>
      </c>
      <c r="PG20" s="43">
        <v>4</v>
      </c>
      <c r="PH20" s="43">
        <v>7.5</v>
      </c>
      <c r="PI20" s="42">
        <f>IF(PG20=0," ",(VLOOKUP(PG20,PROTOKOL!$A$1:$E$29,2,FALSE))*PH20)</f>
        <v>150</v>
      </c>
      <c r="PJ20" s="174">
        <f t="shared" si="38"/>
        <v>90</v>
      </c>
      <c r="PK20" s="211">
        <f>IF(PG20=0," ",VLOOKUP(PG20,PROTOKOL!$A:$E,5,FALSE))</f>
        <v>0.44947554687499996</v>
      </c>
      <c r="PL20" s="175" t="s">
        <v>133</v>
      </c>
      <c r="PM20" s="176">
        <f t="shared" si="118"/>
        <v>40.452799218749995</v>
      </c>
      <c r="PN20" s="216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4" t="str">
        <f t="shared" si="39"/>
        <v xml:space="preserve"> </v>
      </c>
      <c r="PT20" s="175" t="str">
        <f>IF(PP20=0," ",VLOOKUP(PP20,PROTOKOL!$A:$E,5,FALSE))</f>
        <v xml:space="preserve"> </v>
      </c>
      <c r="PU20" s="211" t="str">
        <f t="shared" si="143"/>
        <v xml:space="preserve"> </v>
      </c>
      <c r="PV20" s="175">
        <f t="shared" si="120"/>
        <v>0</v>
      </c>
      <c r="PW20" s="176" t="str">
        <f t="shared" si="121"/>
        <v xml:space="preserve"> </v>
      </c>
      <c r="PY20" s="172">
        <v>31</v>
      </c>
      <c r="PZ20" s="224">
        <v>31</v>
      </c>
      <c r="QA20" s="173" t="str">
        <f>IF(QC20=0," ",VLOOKUP(QC20,PROTOKOL!$A:$F,6,FALSE))</f>
        <v>PANTOGRAF LAVABO TAŞLAMA</v>
      </c>
      <c r="QB20" s="43">
        <v>102</v>
      </c>
      <c r="QC20" s="43">
        <v>9</v>
      </c>
      <c r="QD20" s="43">
        <v>7.5</v>
      </c>
      <c r="QE20" s="42">
        <f>IF(QC20=0," ",(VLOOKUP(QC20,PROTOKOL!$A$1:$E$29,2,FALSE))*QD20)</f>
        <v>65</v>
      </c>
      <c r="QF20" s="174">
        <f t="shared" si="40"/>
        <v>37</v>
      </c>
      <c r="QG20" s="211">
        <f>IF(QC20=0," ",VLOOKUP(QC20,PROTOKOL!$A:$E,5,FALSE))</f>
        <v>1.0273726785714283</v>
      </c>
      <c r="QH20" s="175" t="s">
        <v>133</v>
      </c>
      <c r="QI20" s="176">
        <f t="shared" si="122"/>
        <v>38.012789107142851</v>
      </c>
      <c r="QJ20" s="216" t="str">
        <f>IF(QL20=0," ",VLOOKUP(QL20,PROTOKOL!$A:$F,6,FALSE))</f>
        <v>DEPO ÜRÜN KONTROL</v>
      </c>
      <c r="QK20" s="43">
        <v>1</v>
      </c>
      <c r="QL20" s="43">
        <v>24</v>
      </c>
      <c r="QM20" s="43">
        <v>2.5</v>
      </c>
      <c r="QN20" s="91">
        <f>IF(QL20=0," ",(VLOOKUP(QL20,PROTOKOL!$A$1:$E$29,2,FALSE))*QM20)</f>
        <v>0</v>
      </c>
      <c r="QO20" s="174">
        <f t="shared" si="41"/>
        <v>1</v>
      </c>
      <c r="QP20" s="175" t="e">
        <f>IF(QL20=0," ",VLOOKUP(QL20,PROTOKOL!$A:$E,5,FALSE))</f>
        <v>#DIV/0!</v>
      </c>
      <c r="QQ20" s="211" t="e">
        <f>IF(QL20=0," ",(QO20*QP20))/7.5*2.5</f>
        <v>#DIV/0!</v>
      </c>
      <c r="QR20" s="175">
        <f t="shared" si="124"/>
        <v>5</v>
      </c>
      <c r="QS20" s="176" t="e">
        <f t="shared" si="125"/>
        <v>#DIV/0!</v>
      </c>
    </row>
    <row r="21" spans="1:461" ht="13.8">
      <c r="A21" s="172">
        <v>31</v>
      </c>
      <c r="B21" s="225"/>
      <c r="C21" s="173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4" t="str">
        <f t="shared" si="0"/>
        <v xml:space="preserve"> </v>
      </c>
      <c r="I21" s="211" t="str">
        <f>IF(E21=0," ",VLOOKUP(E21,PROTOKOL!$A:$E,5,FALSE))</f>
        <v xml:space="preserve"> </v>
      </c>
      <c r="J21" s="175" t="s">
        <v>133</v>
      </c>
      <c r="K21" s="176" t="str">
        <f t="shared" si="42"/>
        <v xml:space="preserve"> </v>
      </c>
      <c r="L21" s="216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4" t="str">
        <f t="shared" si="1"/>
        <v xml:space="preserve"> </v>
      </c>
      <c r="R21" s="175" t="str">
        <f>IF(N21=0," ",VLOOKUP(N21,PROTOKOL!$A:$E,5,FALSE))</f>
        <v xml:space="preserve"> </v>
      </c>
      <c r="S21" s="211" t="str">
        <f t="shared" si="43"/>
        <v xml:space="preserve"> </v>
      </c>
      <c r="T21" s="175">
        <f t="shared" si="44"/>
        <v>0</v>
      </c>
      <c r="U21" s="176" t="str">
        <f t="shared" si="45"/>
        <v xml:space="preserve"> </v>
      </c>
      <c r="W21" s="172">
        <v>31</v>
      </c>
      <c r="X21" s="225"/>
      <c r="Y21" s="173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4" t="str">
        <f t="shared" si="2"/>
        <v xml:space="preserve"> </v>
      </c>
      <c r="AE21" s="211" t="str">
        <f>IF(AA21=0," ",VLOOKUP(AA21,PROTOKOL!$A:$E,5,FALSE))</f>
        <v xml:space="preserve"> </v>
      </c>
      <c r="AF21" s="175" t="s">
        <v>133</v>
      </c>
      <c r="AG21" s="176" t="str">
        <f t="shared" si="46"/>
        <v xml:space="preserve"> </v>
      </c>
      <c r="AH21" s="216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4" t="str">
        <f t="shared" si="3"/>
        <v xml:space="preserve"> </v>
      </c>
      <c r="AN21" s="175" t="str">
        <f>IF(AJ21=0," ",VLOOKUP(AJ21,PROTOKOL!$A:$E,5,FALSE))</f>
        <v xml:space="preserve"> </v>
      </c>
      <c r="AO21" s="211" t="str">
        <f t="shared" si="126"/>
        <v xml:space="preserve"> </v>
      </c>
      <c r="AP21" s="175">
        <f t="shared" si="48"/>
        <v>0</v>
      </c>
      <c r="AQ21" s="176" t="str">
        <f t="shared" si="49"/>
        <v xml:space="preserve"> </v>
      </c>
      <c r="AS21" s="172">
        <v>31</v>
      </c>
      <c r="AT21" s="225"/>
      <c r="AU21" s="173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4" t="str">
        <f t="shared" si="4"/>
        <v xml:space="preserve"> </v>
      </c>
      <c r="BA21" s="211" t="str">
        <f>IF(AW21=0," ",VLOOKUP(AW21,PROTOKOL!$A:$E,5,FALSE))</f>
        <v xml:space="preserve"> </v>
      </c>
      <c r="BB21" s="175" t="s">
        <v>133</v>
      </c>
      <c r="BC21" s="176" t="str">
        <f t="shared" si="50"/>
        <v xml:space="preserve"> </v>
      </c>
      <c r="BD21" s="216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4" t="str">
        <f t="shared" si="5"/>
        <v xml:space="preserve"> </v>
      </c>
      <c r="BJ21" s="175" t="str">
        <f>IF(BF21=0," ",VLOOKUP(BF21,PROTOKOL!$A:$E,5,FALSE))</f>
        <v xml:space="preserve"> </v>
      </c>
      <c r="BK21" s="211" t="str">
        <f t="shared" si="127"/>
        <v xml:space="preserve"> </v>
      </c>
      <c r="BL21" s="175">
        <f t="shared" si="52"/>
        <v>0</v>
      </c>
      <c r="BM21" s="176" t="str">
        <f t="shared" si="53"/>
        <v xml:space="preserve"> </v>
      </c>
      <c r="BO21" s="172">
        <v>31</v>
      </c>
      <c r="BP21" s="225"/>
      <c r="BQ21" s="173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4" t="str">
        <f t="shared" si="6"/>
        <v xml:space="preserve"> </v>
      </c>
      <c r="BW21" s="211" t="str">
        <f>IF(BS21=0," ",VLOOKUP(BS21,PROTOKOL!$A:$E,5,FALSE))</f>
        <v xml:space="preserve"> </v>
      </c>
      <c r="BX21" s="175" t="s">
        <v>133</v>
      </c>
      <c r="BY21" s="176" t="str">
        <f t="shared" si="54"/>
        <v xml:space="preserve"> </v>
      </c>
      <c r="BZ21" s="216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4" t="str">
        <f t="shared" si="7"/>
        <v xml:space="preserve"> </v>
      </c>
      <c r="CF21" s="175" t="str">
        <f>IF(CB21=0," ",VLOOKUP(CB21,PROTOKOL!$A:$E,5,FALSE))</f>
        <v xml:space="preserve"> </v>
      </c>
      <c r="CG21" s="211" t="str">
        <f t="shared" si="128"/>
        <v xml:space="preserve"> </v>
      </c>
      <c r="CH21" s="175">
        <f t="shared" si="56"/>
        <v>0</v>
      </c>
      <c r="CI21" s="176" t="str">
        <f t="shared" si="57"/>
        <v xml:space="preserve"> </v>
      </c>
      <c r="CK21" s="172">
        <v>31</v>
      </c>
      <c r="CL21" s="225"/>
      <c r="CM21" s="173" t="str">
        <f>IF(CO21=0," ",VLOOKUP(CO21,PROTOKOL!$A:$F,6,FALSE))</f>
        <v>WNZL. LAV. VE DUV. ASMA KLZ</v>
      </c>
      <c r="CN21" s="43">
        <v>40</v>
      </c>
      <c r="CO21" s="43">
        <v>1</v>
      </c>
      <c r="CP21" s="43">
        <v>1.5</v>
      </c>
      <c r="CQ21" s="42">
        <f>IF(CO21=0," ",(VLOOKUP(CO21,PROTOKOL!$A$1:$E$29,2,FALSE))*CP21)</f>
        <v>28.799999999999997</v>
      </c>
      <c r="CR21" s="174">
        <f t="shared" si="8"/>
        <v>11.200000000000003</v>
      </c>
      <c r="CS21" s="211">
        <f>IF(CO21=0," ",VLOOKUP(CO21,PROTOKOL!$A:$E,5,FALSE))</f>
        <v>0.4731321546052632</v>
      </c>
      <c r="CT21" s="175" t="s">
        <v>133</v>
      </c>
      <c r="CU21" s="176">
        <f t="shared" si="58"/>
        <v>5.2990801315789495</v>
      </c>
      <c r="CV21" s="216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4" t="str">
        <f t="shared" si="9"/>
        <v xml:space="preserve"> </v>
      </c>
      <c r="DB21" s="175" t="str">
        <f>IF(CX21=0," ",VLOOKUP(CX21,PROTOKOL!$A:$E,5,FALSE))</f>
        <v xml:space="preserve"> </v>
      </c>
      <c r="DC21" s="211" t="str">
        <f t="shared" si="129"/>
        <v xml:space="preserve"> </v>
      </c>
      <c r="DD21" s="175">
        <f t="shared" si="60"/>
        <v>0</v>
      </c>
      <c r="DE21" s="176" t="str">
        <f t="shared" si="61"/>
        <v xml:space="preserve"> </v>
      </c>
      <c r="DG21" s="172">
        <v>31</v>
      </c>
      <c r="DH21" s="225"/>
      <c r="DI21" s="173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4" t="str">
        <f t="shared" si="10"/>
        <v xml:space="preserve"> </v>
      </c>
      <c r="DO21" s="211" t="str">
        <f>IF(DK21=0," ",VLOOKUP(DK21,PROTOKOL!$A:$E,5,FALSE))</f>
        <v xml:space="preserve"> </v>
      </c>
      <c r="DP21" s="175" t="s">
        <v>133</v>
      </c>
      <c r="DQ21" s="176" t="str">
        <f t="shared" si="62"/>
        <v xml:space="preserve"> </v>
      </c>
      <c r="DR21" s="216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4" t="str">
        <f t="shared" si="11"/>
        <v xml:space="preserve"> </v>
      </c>
      <c r="DX21" s="175" t="str">
        <f>IF(DT21=0," ",VLOOKUP(DT21,PROTOKOL!$A:$E,5,FALSE))</f>
        <v xml:space="preserve"> </v>
      </c>
      <c r="DY21" s="211" t="str">
        <f t="shared" si="130"/>
        <v xml:space="preserve"> </v>
      </c>
      <c r="DZ21" s="175">
        <f t="shared" si="64"/>
        <v>0</v>
      </c>
      <c r="EA21" s="176" t="str">
        <f t="shared" si="65"/>
        <v xml:space="preserve"> </v>
      </c>
      <c r="EC21" s="172">
        <v>31</v>
      </c>
      <c r="ED21" s="225"/>
      <c r="EE21" s="173" t="str">
        <f>IF(EG21=0," ",VLOOKUP(EG21,PROTOKOL!$A:$F,6,FALSE))</f>
        <v>ÜRÜN KONTROL</v>
      </c>
      <c r="EF21" s="43">
        <v>1</v>
      </c>
      <c r="EG21" s="43">
        <v>20</v>
      </c>
      <c r="EH21" s="43">
        <v>2.5</v>
      </c>
      <c r="EI21" s="42">
        <f>IF(EG21=0," ",(VLOOKUP(EG21,PROTOKOL!$A$1:$E$29,2,FALSE))*EH21)</f>
        <v>0</v>
      </c>
      <c r="EJ21" s="174">
        <f t="shared" si="12"/>
        <v>1</v>
      </c>
      <c r="EK21" s="211" t="e">
        <f>IF(EG21=0," ",VLOOKUP(EG21,PROTOKOL!$A:$E,5,FALSE))</f>
        <v>#DIV/0!</v>
      </c>
      <c r="EL21" s="175" t="s">
        <v>133</v>
      </c>
      <c r="EM21" s="176" t="e">
        <f>IF(EG21=0," ",(EK21*EJ21))/7.5*2.5</f>
        <v>#DIV/0!</v>
      </c>
      <c r="EN21" s="216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4" t="str">
        <f t="shared" si="13"/>
        <v xml:space="preserve"> </v>
      </c>
      <c r="ET21" s="175" t="str">
        <f>IF(EP21=0," ",VLOOKUP(EP21,PROTOKOL!$A:$E,5,FALSE))</f>
        <v xml:space="preserve"> </v>
      </c>
      <c r="EU21" s="211" t="str">
        <f t="shared" si="145"/>
        <v xml:space="preserve"> </v>
      </c>
      <c r="EV21" s="175">
        <f t="shared" si="68"/>
        <v>0</v>
      </c>
      <c r="EW21" s="176" t="str">
        <f t="shared" si="69"/>
        <v xml:space="preserve"> </v>
      </c>
      <c r="EY21" s="172">
        <v>31</v>
      </c>
      <c r="EZ21" s="225"/>
      <c r="FA21" s="173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4" t="str">
        <f t="shared" si="14"/>
        <v xml:space="preserve"> </v>
      </c>
      <c r="FG21" s="211" t="str">
        <f>IF(FC21=0," ",VLOOKUP(FC21,PROTOKOL!$A:$E,5,FALSE))</f>
        <v xml:space="preserve"> </v>
      </c>
      <c r="FH21" s="175" t="s">
        <v>133</v>
      </c>
      <c r="FI21" s="176" t="str">
        <f t="shared" si="70"/>
        <v xml:space="preserve"> </v>
      </c>
      <c r="FJ21" s="216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4" t="str">
        <f t="shared" si="15"/>
        <v xml:space="preserve"> </v>
      </c>
      <c r="FP21" s="175" t="str">
        <f>IF(FL21=0," ",VLOOKUP(FL21,PROTOKOL!$A:$E,5,FALSE))</f>
        <v xml:space="preserve"> </v>
      </c>
      <c r="FQ21" s="211" t="str">
        <f t="shared" si="131"/>
        <v xml:space="preserve"> </v>
      </c>
      <c r="FR21" s="175">
        <f t="shared" si="72"/>
        <v>0</v>
      </c>
      <c r="FS21" s="176" t="str">
        <f t="shared" si="73"/>
        <v xml:space="preserve"> </v>
      </c>
      <c r="FU21" s="172">
        <v>31</v>
      </c>
      <c r="FV21" s="225"/>
      <c r="FW21" s="173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4" t="str">
        <f t="shared" si="16"/>
        <v xml:space="preserve"> </v>
      </c>
      <c r="GC21" s="211" t="str">
        <f>IF(FY21=0," ",VLOOKUP(FY21,PROTOKOL!$A:$E,5,FALSE))</f>
        <v xml:space="preserve"> </v>
      </c>
      <c r="GD21" s="175" t="s">
        <v>133</v>
      </c>
      <c r="GE21" s="176" t="str">
        <f t="shared" si="74"/>
        <v xml:space="preserve"> </v>
      </c>
      <c r="GF21" s="216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4" t="str">
        <f t="shared" si="17"/>
        <v xml:space="preserve"> </v>
      </c>
      <c r="GL21" s="175" t="str">
        <f>IF(GH21=0," ",VLOOKUP(GH21,PROTOKOL!$A:$E,5,FALSE))</f>
        <v xml:space="preserve"> </v>
      </c>
      <c r="GM21" s="211" t="str">
        <f t="shared" si="132"/>
        <v xml:space="preserve"> </v>
      </c>
      <c r="GN21" s="175">
        <f t="shared" si="76"/>
        <v>0</v>
      </c>
      <c r="GO21" s="176" t="str">
        <f t="shared" si="77"/>
        <v xml:space="preserve"> </v>
      </c>
      <c r="GQ21" s="172">
        <v>31</v>
      </c>
      <c r="GR21" s="225"/>
      <c r="GS21" s="173" t="str">
        <f>IF(GU21=0," ",VLOOKUP(GU21,PROTOKOL!$A:$F,6,FALSE))</f>
        <v>EĞİTİM</v>
      </c>
      <c r="GT21" s="43">
        <v>70</v>
      </c>
      <c r="GU21" s="43">
        <v>19</v>
      </c>
      <c r="GV21" s="43">
        <v>4.5</v>
      </c>
      <c r="GW21" s="42">
        <f>IF(GU21=0," ",(VLOOKUP(GU21,PROTOKOL!$A$1:$E$29,2,FALSE))*GV21)</f>
        <v>0</v>
      </c>
      <c r="GX21" s="174">
        <f t="shared" si="18"/>
        <v>70</v>
      </c>
      <c r="GY21" s="211" t="e">
        <f>IF(GU21=0," ",VLOOKUP(GU21,PROTOKOL!$A:$E,5,FALSE))</f>
        <v>#DIV/0!</v>
      </c>
      <c r="GZ21" s="175" t="s">
        <v>133</v>
      </c>
      <c r="HA21" s="176" t="e">
        <f t="shared" si="78"/>
        <v>#DIV/0!</v>
      </c>
      <c r="HB21" s="216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4" t="str">
        <f t="shared" si="19"/>
        <v xml:space="preserve"> </v>
      </c>
      <c r="HH21" s="175" t="str">
        <f>IF(HD21=0," ",VLOOKUP(HD21,PROTOKOL!$A:$E,5,FALSE))</f>
        <v xml:space="preserve"> </v>
      </c>
      <c r="HI21" s="211" t="str">
        <f t="shared" si="133"/>
        <v xml:space="preserve"> </v>
      </c>
      <c r="HJ21" s="175">
        <f t="shared" si="80"/>
        <v>0</v>
      </c>
      <c r="HK21" s="176" t="str">
        <f t="shared" si="81"/>
        <v xml:space="preserve"> </v>
      </c>
      <c r="HM21" s="172">
        <v>31</v>
      </c>
      <c r="HN21" s="225"/>
      <c r="HO21" s="173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4" t="str">
        <f t="shared" si="20"/>
        <v xml:space="preserve"> </v>
      </c>
      <c r="HU21" s="211" t="str">
        <f>IF(HQ21=0," ",VLOOKUP(HQ21,PROTOKOL!$A:$E,5,FALSE))</f>
        <v xml:space="preserve"> </v>
      </c>
      <c r="HV21" s="175" t="s">
        <v>133</v>
      </c>
      <c r="HW21" s="176" t="str">
        <f t="shared" si="82"/>
        <v xml:space="preserve"> </v>
      </c>
      <c r="HX21" s="216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4" t="str">
        <f t="shared" si="21"/>
        <v xml:space="preserve"> </v>
      </c>
      <c r="ID21" s="175" t="str">
        <f>IF(HZ21=0," ",VLOOKUP(HZ21,PROTOKOL!$A:$E,5,FALSE))</f>
        <v xml:space="preserve"> </v>
      </c>
      <c r="IE21" s="211" t="str">
        <f t="shared" si="134"/>
        <v xml:space="preserve"> </v>
      </c>
      <c r="IF21" s="175">
        <f t="shared" si="84"/>
        <v>0</v>
      </c>
      <c r="IG21" s="176" t="str">
        <f t="shared" si="85"/>
        <v xml:space="preserve"> </v>
      </c>
      <c r="II21" s="172">
        <v>31</v>
      </c>
      <c r="IJ21" s="225"/>
      <c r="IK21" s="173" t="str">
        <f>IF(IM21=0," ",VLOOKUP(IM21,PROTOKOL!$A:$F,6,FALSE))</f>
        <v>PERDE KESME SULU SİST.</v>
      </c>
      <c r="IL21" s="43">
        <v>60</v>
      </c>
      <c r="IM21" s="43">
        <v>8</v>
      </c>
      <c r="IN21" s="43">
        <v>3</v>
      </c>
      <c r="IO21" s="42">
        <f>IF(IM21=0," ",(VLOOKUP(IM21,PROTOKOL!$A$1:$E$29,2,FALSE))*IN21)</f>
        <v>39.200000000000003</v>
      </c>
      <c r="IP21" s="174">
        <f t="shared" si="22"/>
        <v>20.799999999999997</v>
      </c>
      <c r="IQ21" s="211">
        <f>IF(IM21=0," ",VLOOKUP(IM21,PROTOKOL!$A:$E,5,FALSE))</f>
        <v>0.69150084134615386</v>
      </c>
      <c r="IR21" s="175" t="s">
        <v>133</v>
      </c>
      <c r="IS21" s="176">
        <f t="shared" si="86"/>
        <v>14.383217499999999</v>
      </c>
      <c r="IT21" s="216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4" t="str">
        <f t="shared" si="23"/>
        <v xml:space="preserve"> </v>
      </c>
      <c r="IZ21" s="175" t="str">
        <f>IF(IV21=0," ",VLOOKUP(IV21,PROTOKOL!$A:$E,5,FALSE))</f>
        <v xml:space="preserve"> </v>
      </c>
      <c r="JA21" s="211" t="str">
        <f t="shared" si="135"/>
        <v xml:space="preserve"> </v>
      </c>
      <c r="JB21" s="175">
        <f t="shared" si="88"/>
        <v>0</v>
      </c>
      <c r="JC21" s="176" t="str">
        <f t="shared" si="89"/>
        <v xml:space="preserve"> </v>
      </c>
      <c r="JE21" s="172">
        <v>31</v>
      </c>
      <c r="JF21" s="225"/>
      <c r="JG21" s="173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4" t="str">
        <f t="shared" si="24"/>
        <v xml:space="preserve"> </v>
      </c>
      <c r="JM21" s="211" t="str">
        <f>IF(JI21=0," ",VLOOKUP(JI21,PROTOKOL!$A:$E,5,FALSE))</f>
        <v xml:space="preserve"> </v>
      </c>
      <c r="JN21" s="175" t="s">
        <v>133</v>
      </c>
      <c r="JO21" s="176" t="str">
        <f t="shared" si="90"/>
        <v xml:space="preserve"> </v>
      </c>
      <c r="JP21" s="216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4" t="str">
        <f t="shared" si="25"/>
        <v xml:space="preserve"> </v>
      </c>
      <c r="JV21" s="175" t="str">
        <f>IF(JR21=0," ",VLOOKUP(JR21,PROTOKOL!$A:$E,5,FALSE))</f>
        <v xml:space="preserve"> </v>
      </c>
      <c r="JW21" s="211" t="str">
        <f t="shared" si="136"/>
        <v xml:space="preserve"> </v>
      </c>
      <c r="JX21" s="175">
        <f t="shared" si="92"/>
        <v>0</v>
      </c>
      <c r="JY21" s="176" t="str">
        <f t="shared" si="93"/>
        <v xml:space="preserve"> </v>
      </c>
      <c r="KA21" s="172">
        <v>31</v>
      </c>
      <c r="KB21" s="225"/>
      <c r="KC21" s="173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4" t="str">
        <f t="shared" si="26"/>
        <v xml:space="preserve"> </v>
      </c>
      <c r="KI21" s="211" t="str">
        <f>IF(KE21=0," ",VLOOKUP(KE21,PROTOKOL!$A:$E,5,FALSE))</f>
        <v xml:space="preserve"> </v>
      </c>
      <c r="KJ21" s="175" t="s">
        <v>133</v>
      </c>
      <c r="KK21" s="176" t="str">
        <f t="shared" si="94"/>
        <v xml:space="preserve"> </v>
      </c>
      <c r="KL21" s="216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4" t="str">
        <f t="shared" si="27"/>
        <v xml:space="preserve"> </v>
      </c>
      <c r="KR21" s="175" t="str">
        <f>IF(KN21=0," ",VLOOKUP(KN21,PROTOKOL!$A:$E,5,FALSE))</f>
        <v xml:space="preserve"> </v>
      </c>
      <c r="KS21" s="211" t="str">
        <f t="shared" si="137"/>
        <v xml:space="preserve"> </v>
      </c>
      <c r="KT21" s="175">
        <f t="shared" si="96"/>
        <v>0</v>
      </c>
      <c r="KU21" s="176" t="str">
        <f t="shared" si="97"/>
        <v xml:space="preserve"> </v>
      </c>
      <c r="KW21" s="172">
        <v>31</v>
      </c>
      <c r="KX21" s="225"/>
      <c r="KY21" s="173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4" t="str">
        <f t="shared" si="28"/>
        <v xml:space="preserve"> </v>
      </c>
      <c r="LE21" s="211" t="str">
        <f>IF(LA21=0," ",VLOOKUP(LA21,PROTOKOL!$A:$E,5,FALSE))</f>
        <v xml:space="preserve"> </v>
      </c>
      <c r="LF21" s="175" t="s">
        <v>133</v>
      </c>
      <c r="LG21" s="176" t="str">
        <f t="shared" si="98"/>
        <v xml:space="preserve"> </v>
      </c>
      <c r="LH21" s="216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4" t="str">
        <f t="shared" si="29"/>
        <v xml:space="preserve"> </v>
      </c>
      <c r="LN21" s="175" t="str">
        <f>IF(LJ21=0," ",VLOOKUP(LJ21,PROTOKOL!$A:$E,5,FALSE))</f>
        <v xml:space="preserve"> </v>
      </c>
      <c r="LO21" s="211" t="str">
        <f t="shared" si="138"/>
        <v xml:space="preserve"> </v>
      </c>
      <c r="LP21" s="175">
        <f t="shared" si="100"/>
        <v>0</v>
      </c>
      <c r="LQ21" s="176" t="str">
        <f t="shared" si="101"/>
        <v xml:space="preserve"> </v>
      </c>
      <c r="LS21" s="172">
        <v>31</v>
      </c>
      <c r="LT21" s="225"/>
      <c r="LU21" s="173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4" t="str">
        <f t="shared" si="30"/>
        <v xml:space="preserve"> </v>
      </c>
      <c r="MA21" s="211" t="str">
        <f>IF(LW21=0," ",VLOOKUP(LW21,PROTOKOL!$A:$E,5,FALSE))</f>
        <v xml:space="preserve"> </v>
      </c>
      <c r="MB21" s="175" t="s">
        <v>133</v>
      </c>
      <c r="MC21" s="176" t="str">
        <f t="shared" si="102"/>
        <v xml:space="preserve"> </v>
      </c>
      <c r="MD21" s="216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4" t="str">
        <f t="shared" si="31"/>
        <v xml:space="preserve"> </v>
      </c>
      <c r="MJ21" s="175" t="str">
        <f>IF(MF21=0," ",VLOOKUP(MF21,PROTOKOL!$A:$E,5,FALSE))</f>
        <v xml:space="preserve"> </v>
      </c>
      <c r="MK21" s="211" t="str">
        <f t="shared" si="139"/>
        <v xml:space="preserve"> </v>
      </c>
      <c r="ML21" s="175">
        <f t="shared" si="104"/>
        <v>0</v>
      </c>
      <c r="MM21" s="176" t="str">
        <f t="shared" si="105"/>
        <v xml:space="preserve"> </v>
      </c>
      <c r="MO21" s="172">
        <v>31</v>
      </c>
      <c r="MP21" s="225"/>
      <c r="MQ21" s="173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4" t="str">
        <f t="shared" si="32"/>
        <v xml:space="preserve"> </v>
      </c>
      <c r="MW21" s="211" t="str">
        <f>IF(MS21=0," ",VLOOKUP(MS21,PROTOKOL!$A:$E,5,FALSE))</f>
        <v xml:space="preserve"> </v>
      </c>
      <c r="MX21" s="175" t="s">
        <v>133</v>
      </c>
      <c r="MY21" s="176" t="str">
        <f t="shared" si="106"/>
        <v xml:space="preserve"> </v>
      </c>
      <c r="MZ21" s="216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4" t="str">
        <f t="shared" si="33"/>
        <v xml:space="preserve"> </v>
      </c>
      <c r="NF21" s="175" t="str">
        <f>IF(NB21=0," ",VLOOKUP(NB21,PROTOKOL!$A:$E,5,FALSE))</f>
        <v xml:space="preserve"> </v>
      </c>
      <c r="NG21" s="211" t="str">
        <f t="shared" si="140"/>
        <v xml:space="preserve"> </v>
      </c>
      <c r="NH21" s="175">
        <f t="shared" si="108"/>
        <v>0</v>
      </c>
      <c r="NI21" s="176" t="str">
        <f t="shared" si="109"/>
        <v xml:space="preserve"> </v>
      </c>
      <c r="NK21" s="172">
        <v>31</v>
      </c>
      <c r="NL21" s="225"/>
      <c r="NM21" s="173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4" t="str">
        <f t="shared" si="34"/>
        <v xml:space="preserve"> </v>
      </c>
      <c r="NS21" s="211" t="str">
        <f>IF(NO21=0," ",VLOOKUP(NO21,PROTOKOL!$A:$E,5,FALSE))</f>
        <v xml:space="preserve"> </v>
      </c>
      <c r="NT21" s="175" t="s">
        <v>133</v>
      </c>
      <c r="NU21" s="176" t="str">
        <f t="shared" si="110"/>
        <v xml:space="preserve"> </v>
      </c>
      <c r="NV21" s="216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4" t="str">
        <f t="shared" si="35"/>
        <v xml:space="preserve"> </v>
      </c>
      <c r="OB21" s="175" t="str">
        <f>IF(NX21=0," ",VLOOKUP(NX21,PROTOKOL!$A:$E,5,FALSE))</f>
        <v xml:space="preserve"> </v>
      </c>
      <c r="OC21" s="211" t="str">
        <f t="shared" si="141"/>
        <v xml:space="preserve"> </v>
      </c>
      <c r="OD21" s="175">
        <f t="shared" si="112"/>
        <v>0</v>
      </c>
      <c r="OE21" s="176" t="str">
        <f t="shared" si="113"/>
        <v xml:space="preserve"> </v>
      </c>
      <c r="OG21" s="172">
        <v>31</v>
      </c>
      <c r="OH21" s="225"/>
      <c r="OI21" s="173" t="str">
        <f>IF(OK21=0," ",VLOOKUP(OK21,PROTOKOL!$A:$F,6,FALSE))</f>
        <v>KOKU TESTİ</v>
      </c>
      <c r="OJ21" s="43">
        <v>1</v>
      </c>
      <c r="OK21" s="43">
        <v>17</v>
      </c>
      <c r="OL21" s="43">
        <v>2</v>
      </c>
      <c r="OM21" s="42">
        <f>IF(OK21=0," ",(VLOOKUP(OK21,PROTOKOL!$A$1:$E$29,2,FALSE))*OL21)</f>
        <v>0</v>
      </c>
      <c r="ON21" s="174">
        <f t="shared" si="36"/>
        <v>1</v>
      </c>
      <c r="OO21" s="211" t="e">
        <f>IF(OK21=0," ",VLOOKUP(OK21,PROTOKOL!$A:$E,5,FALSE))</f>
        <v>#DIV/0!</v>
      </c>
      <c r="OP21" s="175" t="s">
        <v>133</v>
      </c>
      <c r="OQ21" s="176" t="e">
        <f>IF(OK21=0," ",(OO21*ON21))/7.5*2</f>
        <v>#DIV/0!</v>
      </c>
      <c r="OR21" s="216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4" t="str">
        <f t="shared" si="37"/>
        <v xml:space="preserve"> </v>
      </c>
      <c r="OX21" s="175" t="str">
        <f>IF(OT21=0," ",VLOOKUP(OT21,PROTOKOL!$A:$E,5,FALSE))</f>
        <v xml:space="preserve"> </v>
      </c>
      <c r="OY21" s="211" t="str">
        <f t="shared" si="142"/>
        <v xml:space="preserve"> </v>
      </c>
      <c r="OZ21" s="175">
        <f t="shared" si="116"/>
        <v>0</v>
      </c>
      <c r="PA21" s="176" t="str">
        <f t="shared" si="117"/>
        <v xml:space="preserve"> </v>
      </c>
      <c r="PC21" s="172">
        <v>31</v>
      </c>
      <c r="PD21" s="225"/>
      <c r="PE21" s="173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4" t="str">
        <f t="shared" si="38"/>
        <v xml:space="preserve"> </v>
      </c>
      <c r="PK21" s="211" t="str">
        <f>IF(PG21=0," ",VLOOKUP(PG21,PROTOKOL!$A:$E,5,FALSE))</f>
        <v xml:space="preserve"> </v>
      </c>
      <c r="PL21" s="175" t="s">
        <v>133</v>
      </c>
      <c r="PM21" s="176" t="str">
        <f t="shared" si="118"/>
        <v xml:space="preserve"> </v>
      </c>
      <c r="PN21" s="216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4" t="str">
        <f t="shared" si="39"/>
        <v xml:space="preserve"> </v>
      </c>
      <c r="PT21" s="175" t="str">
        <f>IF(PP21=0," ",VLOOKUP(PP21,PROTOKOL!$A:$E,5,FALSE))</f>
        <v xml:space="preserve"> </v>
      </c>
      <c r="PU21" s="211" t="str">
        <f t="shared" si="143"/>
        <v xml:space="preserve"> </v>
      </c>
      <c r="PV21" s="175">
        <f t="shared" si="120"/>
        <v>0</v>
      </c>
      <c r="PW21" s="176" t="str">
        <f t="shared" si="121"/>
        <v xml:space="preserve"> </v>
      </c>
      <c r="PY21" s="172">
        <v>31</v>
      </c>
      <c r="PZ21" s="225"/>
      <c r="QA21" s="173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4" t="str">
        <f t="shared" si="40"/>
        <v xml:space="preserve"> </v>
      </c>
      <c r="QG21" s="211" t="str">
        <f>IF(QC21=0," ",VLOOKUP(QC21,PROTOKOL!$A:$E,5,FALSE))</f>
        <v xml:space="preserve"> </v>
      </c>
      <c r="QH21" s="175" t="s">
        <v>133</v>
      </c>
      <c r="QI21" s="176" t="str">
        <f t="shared" si="122"/>
        <v xml:space="preserve"> </v>
      </c>
      <c r="QJ21" s="216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4" t="str">
        <f t="shared" si="41"/>
        <v xml:space="preserve"> </v>
      </c>
      <c r="QP21" s="175" t="str">
        <f>IF(QL21=0," ",VLOOKUP(QL21,PROTOKOL!$A:$E,5,FALSE))</f>
        <v xml:space="preserve"> </v>
      </c>
      <c r="QQ21" s="211" t="str">
        <f t="shared" si="144"/>
        <v xml:space="preserve"> </v>
      </c>
      <c r="QR21" s="175">
        <f t="shared" si="124"/>
        <v>0</v>
      </c>
      <c r="QS21" s="176" t="str">
        <f t="shared" si="125"/>
        <v xml:space="preserve"> </v>
      </c>
    </row>
    <row r="22" spans="1:461" ht="13.8">
      <c r="A22" s="172">
        <v>31</v>
      </c>
      <c r="B22" s="226"/>
      <c r="C22" s="173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4" t="str">
        <f t="shared" si="0"/>
        <v xml:space="preserve"> </v>
      </c>
      <c r="I22" s="211" t="str">
        <f>IF(E22=0," ",VLOOKUP(E22,PROTOKOL!$A:$E,5,FALSE))</f>
        <v xml:space="preserve"> </v>
      </c>
      <c r="J22" s="175" t="s">
        <v>133</v>
      </c>
      <c r="K22" s="176" t="str">
        <f t="shared" si="42"/>
        <v xml:space="preserve"> </v>
      </c>
      <c r="L22" s="216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4" t="str">
        <f t="shared" si="1"/>
        <v xml:space="preserve"> </v>
      </c>
      <c r="R22" s="175" t="str">
        <f>IF(N22=0," ",VLOOKUP(N22,PROTOKOL!$A:$E,5,FALSE))</f>
        <v xml:space="preserve"> </v>
      </c>
      <c r="S22" s="211" t="str">
        <f t="shared" si="43"/>
        <v xml:space="preserve"> </v>
      </c>
      <c r="T22" s="175">
        <f t="shared" si="44"/>
        <v>0</v>
      </c>
      <c r="U22" s="176" t="str">
        <f t="shared" si="45"/>
        <v xml:space="preserve"> </v>
      </c>
      <c r="W22" s="172">
        <v>31</v>
      </c>
      <c r="X22" s="226"/>
      <c r="Y22" s="173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4" t="str">
        <f t="shared" si="2"/>
        <v xml:space="preserve"> </v>
      </c>
      <c r="AE22" s="211" t="str">
        <f>IF(AA22=0," ",VLOOKUP(AA22,PROTOKOL!$A:$E,5,FALSE))</f>
        <v xml:space="preserve"> </v>
      </c>
      <c r="AF22" s="175" t="s">
        <v>133</v>
      </c>
      <c r="AG22" s="176" t="str">
        <f t="shared" si="46"/>
        <v xml:space="preserve"> </v>
      </c>
      <c r="AH22" s="216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4" t="str">
        <f t="shared" si="3"/>
        <v xml:space="preserve"> </v>
      </c>
      <c r="AN22" s="175" t="str">
        <f>IF(AJ22=0," ",VLOOKUP(AJ22,PROTOKOL!$A:$E,5,FALSE))</f>
        <v xml:space="preserve"> </v>
      </c>
      <c r="AO22" s="211" t="str">
        <f t="shared" si="126"/>
        <v xml:space="preserve"> </v>
      </c>
      <c r="AP22" s="175">
        <f t="shared" si="48"/>
        <v>0</v>
      </c>
      <c r="AQ22" s="176" t="str">
        <f t="shared" si="49"/>
        <v xml:space="preserve"> </v>
      </c>
      <c r="AS22" s="172">
        <v>31</v>
      </c>
      <c r="AT22" s="226"/>
      <c r="AU22" s="173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4" t="str">
        <f t="shared" si="4"/>
        <v xml:space="preserve"> </v>
      </c>
      <c r="BA22" s="211" t="str">
        <f>IF(AW22=0," ",VLOOKUP(AW22,PROTOKOL!$A:$E,5,FALSE))</f>
        <v xml:space="preserve"> </v>
      </c>
      <c r="BB22" s="175" t="s">
        <v>133</v>
      </c>
      <c r="BC22" s="176" t="str">
        <f t="shared" si="50"/>
        <v xml:space="preserve"> </v>
      </c>
      <c r="BD22" s="216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4" t="str">
        <f t="shared" si="5"/>
        <v xml:space="preserve"> </v>
      </c>
      <c r="BJ22" s="175" t="str">
        <f>IF(BF22=0," ",VLOOKUP(BF22,PROTOKOL!$A:$E,5,FALSE))</f>
        <v xml:space="preserve"> </v>
      </c>
      <c r="BK22" s="211" t="str">
        <f t="shared" si="127"/>
        <v xml:space="preserve"> </v>
      </c>
      <c r="BL22" s="175">
        <f t="shared" si="52"/>
        <v>0</v>
      </c>
      <c r="BM22" s="176" t="str">
        <f t="shared" si="53"/>
        <v xml:space="preserve"> </v>
      </c>
      <c r="BO22" s="172">
        <v>31</v>
      </c>
      <c r="BP22" s="226"/>
      <c r="BQ22" s="173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4" t="str">
        <f t="shared" si="6"/>
        <v xml:space="preserve"> </v>
      </c>
      <c r="BW22" s="211" t="str">
        <f>IF(BS22=0," ",VLOOKUP(BS22,PROTOKOL!$A:$E,5,FALSE))</f>
        <v xml:space="preserve"> </v>
      </c>
      <c r="BX22" s="175" t="s">
        <v>133</v>
      </c>
      <c r="BY22" s="176" t="str">
        <f t="shared" si="54"/>
        <v xml:space="preserve"> </v>
      </c>
      <c r="BZ22" s="216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4" t="str">
        <f t="shared" si="7"/>
        <v xml:space="preserve"> </v>
      </c>
      <c r="CF22" s="175" t="str">
        <f>IF(CB22=0," ",VLOOKUP(CB22,PROTOKOL!$A:$E,5,FALSE))</f>
        <v xml:space="preserve"> </v>
      </c>
      <c r="CG22" s="211" t="str">
        <f t="shared" si="128"/>
        <v xml:space="preserve"> </v>
      </c>
      <c r="CH22" s="175">
        <f t="shared" si="56"/>
        <v>0</v>
      </c>
      <c r="CI22" s="176" t="str">
        <f t="shared" si="57"/>
        <v xml:space="preserve"> </v>
      </c>
      <c r="CK22" s="172">
        <v>31</v>
      </c>
      <c r="CL22" s="226"/>
      <c r="CM22" s="173" t="str">
        <f>IF(CO22=0," ",VLOOKUP(CO22,PROTOKOL!$A:$F,6,FALSE))</f>
        <v>DEPO ÜRÜN KONTROL</v>
      </c>
      <c r="CN22" s="43">
        <v>1</v>
      </c>
      <c r="CO22" s="43">
        <v>24</v>
      </c>
      <c r="CP22" s="43">
        <v>4.5</v>
      </c>
      <c r="CQ22" s="42">
        <f>IF(CO22=0," ",(VLOOKUP(CO22,PROTOKOL!$A$1:$E$29,2,FALSE))*CP22)</f>
        <v>0</v>
      </c>
      <c r="CR22" s="174">
        <f t="shared" si="8"/>
        <v>1</v>
      </c>
      <c r="CS22" s="211" t="e">
        <f>IF(CO22=0," ",VLOOKUP(CO22,PROTOKOL!$A:$E,5,FALSE))</f>
        <v>#DIV/0!</v>
      </c>
      <c r="CT22" s="175" t="s">
        <v>133</v>
      </c>
      <c r="CU22" s="176" t="e">
        <f>IF(CO22=0," ",(CS22*CR22))/7.5*4.5</f>
        <v>#DIV/0!</v>
      </c>
      <c r="CV22" s="216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4" t="str">
        <f t="shared" si="9"/>
        <v xml:space="preserve"> </v>
      </c>
      <c r="DB22" s="175" t="str">
        <f>IF(CX22=0," ",VLOOKUP(CX22,PROTOKOL!$A:$E,5,FALSE))</f>
        <v xml:space="preserve"> </v>
      </c>
      <c r="DC22" s="211" t="str">
        <f t="shared" si="129"/>
        <v xml:space="preserve"> </v>
      </c>
      <c r="DD22" s="175">
        <f t="shared" si="60"/>
        <v>0</v>
      </c>
      <c r="DE22" s="176" t="str">
        <f t="shared" si="61"/>
        <v xml:space="preserve"> </v>
      </c>
      <c r="DG22" s="172">
        <v>31</v>
      </c>
      <c r="DH22" s="226"/>
      <c r="DI22" s="173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4" t="str">
        <f t="shared" si="10"/>
        <v xml:space="preserve"> </v>
      </c>
      <c r="DO22" s="211" t="str">
        <f>IF(DK22=0," ",VLOOKUP(DK22,PROTOKOL!$A:$E,5,FALSE))</f>
        <v xml:space="preserve"> </v>
      </c>
      <c r="DP22" s="175" t="s">
        <v>133</v>
      </c>
      <c r="DQ22" s="176" t="str">
        <f t="shared" si="62"/>
        <v xml:space="preserve"> </v>
      </c>
      <c r="DR22" s="216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4" t="str">
        <f t="shared" si="11"/>
        <v xml:space="preserve"> </v>
      </c>
      <c r="DX22" s="175" t="str">
        <f>IF(DT22=0," ",VLOOKUP(DT22,PROTOKOL!$A:$E,5,FALSE))</f>
        <v xml:space="preserve"> </v>
      </c>
      <c r="DY22" s="211" t="str">
        <f t="shared" si="130"/>
        <v xml:space="preserve"> </v>
      </c>
      <c r="DZ22" s="175">
        <f t="shared" si="64"/>
        <v>0</v>
      </c>
      <c r="EA22" s="176" t="str">
        <f t="shared" si="65"/>
        <v xml:space="preserve"> </v>
      </c>
      <c r="EC22" s="172">
        <v>31</v>
      </c>
      <c r="ED22" s="226"/>
      <c r="EE22" s="173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4" t="str">
        <f t="shared" si="12"/>
        <v xml:space="preserve"> </v>
      </c>
      <c r="EK22" s="211" t="str">
        <f>IF(EG22=0," ",VLOOKUP(EG22,PROTOKOL!$A:$E,5,FALSE))</f>
        <v xml:space="preserve"> </v>
      </c>
      <c r="EL22" s="175" t="s">
        <v>133</v>
      </c>
      <c r="EM22" s="176" t="str">
        <f t="shared" si="66"/>
        <v xml:space="preserve"> </v>
      </c>
      <c r="EN22" s="216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4" t="str">
        <f t="shared" si="13"/>
        <v xml:space="preserve"> </v>
      </c>
      <c r="ET22" s="175" t="str">
        <f>IF(EP22=0," ",VLOOKUP(EP22,PROTOKOL!$A:$E,5,FALSE))</f>
        <v xml:space="preserve"> </v>
      </c>
      <c r="EU22" s="211" t="str">
        <f t="shared" si="145"/>
        <v xml:space="preserve"> </v>
      </c>
      <c r="EV22" s="175">
        <f t="shared" si="68"/>
        <v>0</v>
      </c>
      <c r="EW22" s="176" t="str">
        <f t="shared" si="69"/>
        <v xml:space="preserve"> </v>
      </c>
      <c r="EY22" s="172">
        <v>31</v>
      </c>
      <c r="EZ22" s="226"/>
      <c r="FA22" s="173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4" t="str">
        <f t="shared" si="14"/>
        <v xml:space="preserve"> </v>
      </c>
      <c r="FG22" s="211" t="str">
        <f>IF(FC22=0," ",VLOOKUP(FC22,PROTOKOL!$A:$E,5,FALSE))</f>
        <v xml:space="preserve"> </v>
      </c>
      <c r="FH22" s="175" t="s">
        <v>133</v>
      </c>
      <c r="FI22" s="176" t="str">
        <f t="shared" si="70"/>
        <v xml:space="preserve"> </v>
      </c>
      <c r="FJ22" s="216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4" t="str">
        <f t="shared" si="15"/>
        <v xml:space="preserve"> </v>
      </c>
      <c r="FP22" s="175" t="str">
        <f>IF(FL22=0," ",VLOOKUP(FL22,PROTOKOL!$A:$E,5,FALSE))</f>
        <v xml:space="preserve"> </v>
      </c>
      <c r="FQ22" s="211" t="str">
        <f t="shared" si="131"/>
        <v xml:space="preserve"> </v>
      </c>
      <c r="FR22" s="175">
        <f t="shared" si="72"/>
        <v>0</v>
      </c>
      <c r="FS22" s="176" t="str">
        <f t="shared" si="73"/>
        <v xml:space="preserve"> </v>
      </c>
      <c r="FU22" s="172">
        <v>31</v>
      </c>
      <c r="FV22" s="226"/>
      <c r="FW22" s="173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4" t="str">
        <f t="shared" si="16"/>
        <v xml:space="preserve"> </v>
      </c>
      <c r="GC22" s="211" t="str">
        <f>IF(FY22=0," ",VLOOKUP(FY22,PROTOKOL!$A:$E,5,FALSE))</f>
        <v xml:space="preserve"> </v>
      </c>
      <c r="GD22" s="175" t="s">
        <v>133</v>
      </c>
      <c r="GE22" s="176" t="str">
        <f t="shared" si="74"/>
        <v xml:space="preserve"> </v>
      </c>
      <c r="GF22" s="216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4" t="str">
        <f t="shared" si="17"/>
        <v xml:space="preserve"> </v>
      </c>
      <c r="GL22" s="175" t="str">
        <f>IF(GH22=0," ",VLOOKUP(GH22,PROTOKOL!$A:$E,5,FALSE))</f>
        <v xml:space="preserve"> </v>
      </c>
      <c r="GM22" s="211" t="str">
        <f t="shared" si="132"/>
        <v xml:space="preserve"> </v>
      </c>
      <c r="GN22" s="175">
        <f t="shared" si="76"/>
        <v>0</v>
      </c>
      <c r="GO22" s="176" t="str">
        <f t="shared" si="77"/>
        <v xml:space="preserve"> </v>
      </c>
      <c r="GQ22" s="172">
        <v>31</v>
      </c>
      <c r="GR22" s="226"/>
      <c r="GS22" s="173" t="str">
        <f>IF(GU22=0," ",VLOOKUP(GU22,PROTOKOL!$A:$F,6,FALSE))</f>
        <v>KOKU TESTİ</v>
      </c>
      <c r="GT22" s="43">
        <v>1</v>
      </c>
      <c r="GU22" s="43">
        <v>17</v>
      </c>
      <c r="GV22" s="43">
        <v>0.5</v>
      </c>
      <c r="GW22" s="42">
        <f>IF(GU22=0," ",(VLOOKUP(GU22,PROTOKOL!$A$1:$E$29,2,FALSE))*GV22)</f>
        <v>0</v>
      </c>
      <c r="GX22" s="174">
        <f t="shared" si="18"/>
        <v>1</v>
      </c>
      <c r="GY22" s="211" t="e">
        <f>IF(GU22=0," ",VLOOKUP(GU22,PROTOKOL!$A:$E,5,FALSE))</f>
        <v>#DIV/0!</v>
      </c>
      <c r="GZ22" s="175" t="s">
        <v>133</v>
      </c>
      <c r="HA22" s="176" t="e">
        <f>IF(GU22=0," ",(GY22*GX22))/7.5*0.5</f>
        <v>#DIV/0!</v>
      </c>
      <c r="HB22" s="216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4" t="str">
        <f t="shared" si="19"/>
        <v xml:space="preserve"> </v>
      </c>
      <c r="HH22" s="175" t="str">
        <f>IF(HD22=0," ",VLOOKUP(HD22,PROTOKOL!$A:$E,5,FALSE))</f>
        <v xml:space="preserve"> </v>
      </c>
      <c r="HI22" s="211" t="str">
        <f t="shared" si="133"/>
        <v xml:space="preserve"> </v>
      </c>
      <c r="HJ22" s="175">
        <f t="shared" si="80"/>
        <v>0</v>
      </c>
      <c r="HK22" s="176" t="str">
        <f t="shared" si="81"/>
        <v xml:space="preserve"> </v>
      </c>
      <c r="HM22" s="172">
        <v>31</v>
      </c>
      <c r="HN22" s="226"/>
      <c r="HO22" s="173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4" t="str">
        <f t="shared" si="20"/>
        <v xml:space="preserve"> </v>
      </c>
      <c r="HU22" s="211" t="str">
        <f>IF(HQ22=0," ",VLOOKUP(HQ22,PROTOKOL!$A:$E,5,FALSE))</f>
        <v xml:space="preserve"> </v>
      </c>
      <c r="HV22" s="175" t="s">
        <v>133</v>
      </c>
      <c r="HW22" s="176" t="str">
        <f t="shared" si="82"/>
        <v xml:space="preserve"> </v>
      </c>
      <c r="HX22" s="216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4" t="str">
        <f t="shared" si="21"/>
        <v xml:space="preserve"> </v>
      </c>
      <c r="ID22" s="175" t="str">
        <f>IF(HZ22=0," ",VLOOKUP(HZ22,PROTOKOL!$A:$E,5,FALSE))</f>
        <v xml:space="preserve"> </v>
      </c>
      <c r="IE22" s="211" t="str">
        <f t="shared" si="134"/>
        <v xml:space="preserve"> </v>
      </c>
      <c r="IF22" s="175">
        <f t="shared" si="84"/>
        <v>0</v>
      </c>
      <c r="IG22" s="176" t="str">
        <f t="shared" si="85"/>
        <v xml:space="preserve"> </v>
      </c>
      <c r="II22" s="172">
        <v>31</v>
      </c>
      <c r="IJ22" s="226"/>
      <c r="IK22" s="173" t="str">
        <f>IF(IM22=0," ",VLOOKUP(IM22,PROTOKOL!$A:$F,6,FALSE))</f>
        <v>KOKU TESTİ</v>
      </c>
      <c r="IL22" s="43">
        <v>1</v>
      </c>
      <c r="IM22" s="43">
        <v>17</v>
      </c>
      <c r="IN22" s="43">
        <v>0.5</v>
      </c>
      <c r="IO22" s="42">
        <f>IF(IM22=0," ",(VLOOKUP(IM22,PROTOKOL!$A$1:$E$29,2,FALSE))*IN22)</f>
        <v>0</v>
      </c>
      <c r="IP22" s="174">
        <f t="shared" si="22"/>
        <v>1</v>
      </c>
      <c r="IQ22" s="211" t="e">
        <f>IF(IM22=0," ",VLOOKUP(IM22,PROTOKOL!$A:$E,5,FALSE))</f>
        <v>#DIV/0!</v>
      </c>
      <c r="IR22" s="175" t="s">
        <v>133</v>
      </c>
      <c r="IS22" s="176" t="e">
        <f>IF(IM22=0," ",(IQ22*IP22))/7.5*0.5</f>
        <v>#DIV/0!</v>
      </c>
      <c r="IT22" s="216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4" t="str">
        <f t="shared" si="23"/>
        <v xml:space="preserve"> </v>
      </c>
      <c r="IZ22" s="175" t="str">
        <f>IF(IV22=0," ",VLOOKUP(IV22,PROTOKOL!$A:$E,5,FALSE))</f>
        <v xml:space="preserve"> </v>
      </c>
      <c r="JA22" s="211" t="str">
        <f t="shared" si="135"/>
        <v xml:space="preserve"> </v>
      </c>
      <c r="JB22" s="175">
        <f t="shared" si="88"/>
        <v>0</v>
      </c>
      <c r="JC22" s="176" t="str">
        <f t="shared" si="89"/>
        <v xml:space="preserve"> </v>
      </c>
      <c r="JE22" s="172">
        <v>31</v>
      </c>
      <c r="JF22" s="226"/>
      <c r="JG22" s="173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4" t="str">
        <f t="shared" si="24"/>
        <v xml:space="preserve"> </v>
      </c>
      <c r="JM22" s="211" t="str">
        <f>IF(JI22=0," ",VLOOKUP(JI22,PROTOKOL!$A:$E,5,FALSE))</f>
        <v xml:space="preserve"> </v>
      </c>
      <c r="JN22" s="175" t="s">
        <v>133</v>
      </c>
      <c r="JO22" s="176" t="str">
        <f t="shared" si="90"/>
        <v xml:space="preserve"> </v>
      </c>
      <c r="JP22" s="216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4" t="str">
        <f t="shared" si="25"/>
        <v xml:space="preserve"> </v>
      </c>
      <c r="JV22" s="175" t="str">
        <f>IF(JR22=0," ",VLOOKUP(JR22,PROTOKOL!$A:$E,5,FALSE))</f>
        <v xml:space="preserve"> </v>
      </c>
      <c r="JW22" s="211" t="str">
        <f t="shared" si="136"/>
        <v xml:space="preserve"> </v>
      </c>
      <c r="JX22" s="175">
        <f t="shared" si="92"/>
        <v>0</v>
      </c>
      <c r="JY22" s="176" t="str">
        <f t="shared" si="93"/>
        <v xml:space="preserve"> </v>
      </c>
      <c r="KA22" s="172">
        <v>31</v>
      </c>
      <c r="KB22" s="226"/>
      <c r="KC22" s="173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4" t="str">
        <f t="shared" si="26"/>
        <v xml:space="preserve"> </v>
      </c>
      <c r="KI22" s="211" t="str">
        <f>IF(KE22=0," ",VLOOKUP(KE22,PROTOKOL!$A:$E,5,FALSE))</f>
        <v xml:space="preserve"> </v>
      </c>
      <c r="KJ22" s="175" t="s">
        <v>133</v>
      </c>
      <c r="KK22" s="176" t="str">
        <f t="shared" si="94"/>
        <v xml:space="preserve"> </v>
      </c>
      <c r="KL22" s="216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4" t="str">
        <f t="shared" si="27"/>
        <v xml:space="preserve"> </v>
      </c>
      <c r="KR22" s="175" t="str">
        <f>IF(KN22=0," ",VLOOKUP(KN22,PROTOKOL!$A:$E,5,FALSE))</f>
        <v xml:space="preserve"> </v>
      </c>
      <c r="KS22" s="211" t="str">
        <f t="shared" si="137"/>
        <v xml:space="preserve"> </v>
      </c>
      <c r="KT22" s="175">
        <f t="shared" si="96"/>
        <v>0</v>
      </c>
      <c r="KU22" s="176" t="str">
        <f t="shared" si="97"/>
        <v xml:space="preserve"> </v>
      </c>
      <c r="KW22" s="172">
        <v>31</v>
      </c>
      <c r="KX22" s="226"/>
      <c r="KY22" s="173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4" t="str">
        <f t="shared" si="28"/>
        <v xml:space="preserve"> </v>
      </c>
      <c r="LE22" s="211" t="str">
        <f>IF(LA22=0," ",VLOOKUP(LA22,PROTOKOL!$A:$E,5,FALSE))</f>
        <v xml:space="preserve"> </v>
      </c>
      <c r="LF22" s="175" t="s">
        <v>133</v>
      </c>
      <c r="LG22" s="176" t="str">
        <f t="shared" si="98"/>
        <v xml:space="preserve"> </v>
      </c>
      <c r="LH22" s="216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4" t="str">
        <f t="shared" si="29"/>
        <v xml:space="preserve"> </v>
      </c>
      <c r="LN22" s="175" t="str">
        <f>IF(LJ22=0," ",VLOOKUP(LJ22,PROTOKOL!$A:$E,5,FALSE))</f>
        <v xml:space="preserve"> </v>
      </c>
      <c r="LO22" s="211" t="str">
        <f t="shared" si="138"/>
        <v xml:space="preserve"> </v>
      </c>
      <c r="LP22" s="175">
        <f t="shared" si="100"/>
        <v>0</v>
      </c>
      <c r="LQ22" s="176" t="str">
        <f t="shared" si="101"/>
        <v xml:space="preserve"> </v>
      </c>
      <c r="LS22" s="172">
        <v>31</v>
      </c>
      <c r="LT22" s="226"/>
      <c r="LU22" s="173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4" t="str">
        <f t="shared" si="30"/>
        <v xml:space="preserve"> </v>
      </c>
      <c r="MA22" s="211" t="str">
        <f>IF(LW22=0," ",VLOOKUP(LW22,PROTOKOL!$A:$E,5,FALSE))</f>
        <v xml:space="preserve"> </v>
      </c>
      <c r="MB22" s="175" t="s">
        <v>133</v>
      </c>
      <c r="MC22" s="176" t="str">
        <f t="shared" si="102"/>
        <v xml:space="preserve"> </v>
      </c>
      <c r="MD22" s="216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4" t="str">
        <f t="shared" si="31"/>
        <v xml:space="preserve"> </v>
      </c>
      <c r="MJ22" s="175" t="str">
        <f>IF(MF22=0," ",VLOOKUP(MF22,PROTOKOL!$A:$E,5,FALSE))</f>
        <v xml:space="preserve"> </v>
      </c>
      <c r="MK22" s="211" t="str">
        <f t="shared" si="139"/>
        <v xml:space="preserve"> </v>
      </c>
      <c r="ML22" s="175">
        <f t="shared" si="104"/>
        <v>0</v>
      </c>
      <c r="MM22" s="176" t="str">
        <f t="shared" si="105"/>
        <v xml:space="preserve"> </v>
      </c>
      <c r="MO22" s="172">
        <v>31</v>
      </c>
      <c r="MP22" s="226"/>
      <c r="MQ22" s="173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4" t="str">
        <f t="shared" si="32"/>
        <v xml:space="preserve"> </v>
      </c>
      <c r="MW22" s="211" t="str">
        <f>IF(MS22=0," ",VLOOKUP(MS22,PROTOKOL!$A:$E,5,FALSE))</f>
        <v xml:space="preserve"> </v>
      </c>
      <c r="MX22" s="175" t="s">
        <v>133</v>
      </c>
      <c r="MY22" s="176" t="str">
        <f t="shared" si="106"/>
        <v xml:space="preserve"> </v>
      </c>
      <c r="MZ22" s="216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4" t="str">
        <f t="shared" si="33"/>
        <v xml:space="preserve"> </v>
      </c>
      <c r="NF22" s="175" t="str">
        <f>IF(NB22=0," ",VLOOKUP(NB22,PROTOKOL!$A:$E,5,FALSE))</f>
        <v xml:space="preserve"> </v>
      </c>
      <c r="NG22" s="211" t="str">
        <f t="shared" si="140"/>
        <v xml:space="preserve"> </v>
      </c>
      <c r="NH22" s="175">
        <f t="shared" si="108"/>
        <v>0</v>
      </c>
      <c r="NI22" s="176" t="str">
        <f t="shared" si="109"/>
        <v xml:space="preserve"> </v>
      </c>
      <c r="NK22" s="172">
        <v>31</v>
      </c>
      <c r="NL22" s="226"/>
      <c r="NM22" s="173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4" t="str">
        <f t="shared" si="34"/>
        <v xml:space="preserve"> </v>
      </c>
      <c r="NS22" s="211" t="str">
        <f>IF(NO22=0," ",VLOOKUP(NO22,PROTOKOL!$A:$E,5,FALSE))</f>
        <v xml:space="preserve"> </v>
      </c>
      <c r="NT22" s="175" t="s">
        <v>133</v>
      </c>
      <c r="NU22" s="176" t="str">
        <f t="shared" si="110"/>
        <v xml:space="preserve"> </v>
      </c>
      <c r="NV22" s="216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4" t="str">
        <f t="shared" si="35"/>
        <v xml:space="preserve"> </v>
      </c>
      <c r="OB22" s="175" t="str">
        <f>IF(NX22=0," ",VLOOKUP(NX22,PROTOKOL!$A:$E,5,FALSE))</f>
        <v xml:space="preserve"> </v>
      </c>
      <c r="OC22" s="211" t="str">
        <f t="shared" si="141"/>
        <v xml:space="preserve"> </v>
      </c>
      <c r="OD22" s="175">
        <f t="shared" si="112"/>
        <v>0</v>
      </c>
      <c r="OE22" s="176" t="str">
        <f t="shared" si="113"/>
        <v xml:space="preserve"> </v>
      </c>
      <c r="OG22" s="172">
        <v>31</v>
      </c>
      <c r="OH22" s="226"/>
      <c r="OI22" s="173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4" t="str">
        <f t="shared" si="36"/>
        <v xml:space="preserve"> </v>
      </c>
      <c r="OO22" s="211" t="str">
        <f>IF(OK22=0," ",VLOOKUP(OK22,PROTOKOL!$A:$E,5,FALSE))</f>
        <v xml:space="preserve"> </v>
      </c>
      <c r="OP22" s="175" t="s">
        <v>133</v>
      </c>
      <c r="OQ22" s="176" t="str">
        <f t="shared" si="114"/>
        <v xml:space="preserve"> </v>
      </c>
      <c r="OR22" s="216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4" t="str">
        <f t="shared" si="37"/>
        <v xml:space="preserve"> </v>
      </c>
      <c r="OX22" s="175" t="str">
        <f>IF(OT22=0," ",VLOOKUP(OT22,PROTOKOL!$A:$E,5,FALSE))</f>
        <v xml:space="preserve"> </v>
      </c>
      <c r="OY22" s="211" t="str">
        <f t="shared" si="142"/>
        <v xml:space="preserve"> </v>
      </c>
      <c r="OZ22" s="175">
        <f t="shared" si="116"/>
        <v>0</v>
      </c>
      <c r="PA22" s="176" t="str">
        <f t="shared" si="117"/>
        <v xml:space="preserve"> </v>
      </c>
      <c r="PC22" s="172">
        <v>31</v>
      </c>
      <c r="PD22" s="226"/>
      <c r="PE22" s="173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4" t="str">
        <f t="shared" si="38"/>
        <v xml:space="preserve"> </v>
      </c>
      <c r="PK22" s="211" t="str">
        <f>IF(PG22=0," ",VLOOKUP(PG22,PROTOKOL!$A:$E,5,FALSE))</f>
        <v xml:space="preserve"> </v>
      </c>
      <c r="PL22" s="175" t="s">
        <v>133</v>
      </c>
      <c r="PM22" s="176" t="str">
        <f t="shared" si="118"/>
        <v xml:space="preserve"> </v>
      </c>
      <c r="PN22" s="216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4" t="str">
        <f t="shared" si="39"/>
        <v xml:space="preserve"> </v>
      </c>
      <c r="PT22" s="175" t="str">
        <f>IF(PP22=0," ",VLOOKUP(PP22,PROTOKOL!$A:$E,5,FALSE))</f>
        <v xml:space="preserve"> </v>
      </c>
      <c r="PU22" s="211" t="str">
        <f t="shared" si="143"/>
        <v xml:space="preserve"> </v>
      </c>
      <c r="PV22" s="175">
        <f t="shared" si="120"/>
        <v>0</v>
      </c>
      <c r="PW22" s="176" t="str">
        <f t="shared" si="121"/>
        <v xml:space="preserve"> </v>
      </c>
      <c r="PY22" s="172">
        <v>31</v>
      </c>
      <c r="PZ22" s="226"/>
      <c r="QA22" s="173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4" t="str">
        <f t="shared" si="40"/>
        <v xml:space="preserve"> </v>
      </c>
      <c r="QG22" s="211" t="str">
        <f>IF(QC22=0," ",VLOOKUP(QC22,PROTOKOL!$A:$E,5,FALSE))</f>
        <v xml:space="preserve"> </v>
      </c>
      <c r="QH22" s="175" t="s">
        <v>133</v>
      </c>
      <c r="QI22" s="176" t="str">
        <f t="shared" si="122"/>
        <v xml:space="preserve"> </v>
      </c>
      <c r="QJ22" s="216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4" t="str">
        <f t="shared" si="41"/>
        <v xml:space="preserve"> </v>
      </c>
      <c r="QP22" s="175" t="str">
        <f>IF(QL22=0," ",VLOOKUP(QL22,PROTOKOL!$A:$E,5,FALSE))</f>
        <v xml:space="preserve"> </v>
      </c>
      <c r="QQ22" s="211" t="str">
        <f t="shared" si="144"/>
        <v xml:space="preserve"> </v>
      </c>
      <c r="QR22" s="175">
        <f t="shared" si="124"/>
        <v>0</v>
      </c>
      <c r="QS22" s="176" t="str">
        <f t="shared" si="125"/>
        <v xml:space="preserve"> </v>
      </c>
    </row>
    <row r="23" spans="1:461" ht="13.8">
      <c r="A23" s="172">
        <v>1</v>
      </c>
      <c r="B23" s="224">
        <v>1</v>
      </c>
      <c r="C23" s="173" t="str">
        <f>IF(E23=0," ",VLOOKUP(E23,PROTOKOL!$A:$F,6,FALSE))</f>
        <v>VAKUM TEST</v>
      </c>
      <c r="D23" s="43">
        <v>150</v>
      </c>
      <c r="E23" s="43">
        <v>4</v>
      </c>
      <c r="F23" s="43">
        <v>5</v>
      </c>
      <c r="G23" s="42">
        <f>IF(E23=0," ",(VLOOKUP(E23,PROTOKOL!$A$1:$E$29,2,FALSE))*F23)</f>
        <v>100</v>
      </c>
      <c r="H23" s="174">
        <f t="shared" si="0"/>
        <v>50</v>
      </c>
      <c r="I23" s="211">
        <f>IF(E23=0," ",VLOOKUP(E23,PROTOKOL!$A:$E,5,FALSE))</f>
        <v>0.44947554687499996</v>
      </c>
      <c r="J23" s="175" t="s">
        <v>133</v>
      </c>
      <c r="K23" s="176">
        <f t="shared" si="42"/>
        <v>22.473777343749997</v>
      </c>
      <c r="L23" s="216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4" t="str">
        <f t="shared" si="1"/>
        <v xml:space="preserve"> </v>
      </c>
      <c r="R23" s="175" t="str">
        <f>IF(N23=0," ",VLOOKUP(N23,PROTOKOL!$A:$E,5,FALSE))</f>
        <v xml:space="preserve"> </v>
      </c>
      <c r="S23" s="211" t="str">
        <f t="shared" si="43"/>
        <v xml:space="preserve"> </v>
      </c>
      <c r="T23" s="175">
        <f t="shared" si="44"/>
        <v>0</v>
      </c>
      <c r="U23" s="176" t="str">
        <f t="shared" si="45"/>
        <v xml:space="preserve"> </v>
      </c>
      <c r="W23" s="172">
        <v>1</v>
      </c>
      <c r="X23" s="224">
        <v>1</v>
      </c>
      <c r="Y23" s="173" t="str">
        <f>IF(AA23=0," ",VLOOKUP(AA23,PROTOKOL!$A:$F,6,FALSE))</f>
        <v>SIZDIRMAZLIK TAMİR</v>
      </c>
      <c r="Z23" s="43">
        <v>120</v>
      </c>
      <c r="AA23" s="43">
        <v>12</v>
      </c>
      <c r="AB23" s="43">
        <v>7.5</v>
      </c>
      <c r="AC23" s="42">
        <f>IF(AA23=0," ",(VLOOKUP(AA23,PROTOKOL!$A$1:$E$29,2,FALSE))*AB23)</f>
        <v>78</v>
      </c>
      <c r="AD23" s="174">
        <f t="shared" si="2"/>
        <v>42</v>
      </c>
      <c r="AE23" s="211">
        <f>IF(AA23=0," ",VLOOKUP(AA23,PROTOKOL!$A:$E,5,FALSE))</f>
        <v>0.8561438988095238</v>
      </c>
      <c r="AF23" s="175" t="s">
        <v>133</v>
      </c>
      <c r="AG23" s="176">
        <f t="shared" si="46"/>
        <v>35.958043750000002</v>
      </c>
      <c r="AH23" s="216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4" t="str">
        <f t="shared" si="3"/>
        <v xml:space="preserve"> </v>
      </c>
      <c r="AN23" s="175" t="str">
        <f>IF(AJ23=0," ",VLOOKUP(AJ23,PROTOKOL!$A:$E,5,FALSE))</f>
        <v xml:space="preserve"> </v>
      </c>
      <c r="AO23" s="211" t="str">
        <f t="shared" si="126"/>
        <v xml:space="preserve"> </v>
      </c>
      <c r="AP23" s="175">
        <f t="shared" si="48"/>
        <v>0</v>
      </c>
      <c r="AQ23" s="176" t="str">
        <f t="shared" si="49"/>
        <v xml:space="preserve"> </v>
      </c>
      <c r="AS23" s="172">
        <v>1</v>
      </c>
      <c r="AT23" s="224">
        <v>1</v>
      </c>
      <c r="AU23" s="173" t="str">
        <f>IF(AW23=0," ",VLOOKUP(AW23,PROTOKOL!$A:$F,6,FALSE))</f>
        <v>VAKUM TEST</v>
      </c>
      <c r="AV23" s="43">
        <v>216</v>
      </c>
      <c r="AW23" s="43">
        <v>4</v>
      </c>
      <c r="AX23" s="43">
        <v>7.5</v>
      </c>
      <c r="AY23" s="42">
        <f>IF(AW23=0," ",(VLOOKUP(AW23,PROTOKOL!$A$1:$E$29,2,FALSE))*AX23)</f>
        <v>150</v>
      </c>
      <c r="AZ23" s="174">
        <f t="shared" si="4"/>
        <v>66</v>
      </c>
      <c r="BA23" s="211">
        <f>IF(AW23=0," ",VLOOKUP(AW23,PROTOKOL!$A:$E,5,FALSE))</f>
        <v>0.44947554687499996</v>
      </c>
      <c r="BB23" s="175" t="s">
        <v>133</v>
      </c>
      <c r="BC23" s="176">
        <f t="shared" si="50"/>
        <v>29.665386093749998</v>
      </c>
      <c r="BD23" s="216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4" t="str">
        <f t="shared" si="5"/>
        <v xml:space="preserve"> </v>
      </c>
      <c r="BJ23" s="175" t="str">
        <f>IF(BF23=0," ",VLOOKUP(BF23,PROTOKOL!$A:$E,5,FALSE))</f>
        <v xml:space="preserve"> </v>
      </c>
      <c r="BK23" s="211" t="str">
        <f t="shared" si="127"/>
        <v xml:space="preserve"> </v>
      </c>
      <c r="BL23" s="175">
        <f t="shared" si="52"/>
        <v>0</v>
      </c>
      <c r="BM23" s="176" t="str">
        <f t="shared" si="53"/>
        <v xml:space="preserve"> </v>
      </c>
      <c r="BO23" s="172">
        <v>1</v>
      </c>
      <c r="BP23" s="224">
        <v>1</v>
      </c>
      <c r="BQ23" s="173" t="str">
        <f>IF(BS23=0," ",VLOOKUP(BS23,PROTOKOL!$A:$F,6,FALSE))</f>
        <v>WNZL. LAV. VE DUV. ASMA KLZ</v>
      </c>
      <c r="BR23" s="43">
        <v>222</v>
      </c>
      <c r="BS23" s="43">
        <v>1</v>
      </c>
      <c r="BT23" s="43">
        <v>7.5</v>
      </c>
      <c r="BU23" s="42">
        <f>IF(BS23=0," ",(VLOOKUP(BS23,PROTOKOL!$A$1:$E$29,2,FALSE))*BT23)</f>
        <v>144</v>
      </c>
      <c r="BV23" s="174">
        <f t="shared" si="6"/>
        <v>78</v>
      </c>
      <c r="BW23" s="211">
        <f>IF(BS23=0," ",VLOOKUP(BS23,PROTOKOL!$A:$E,5,FALSE))</f>
        <v>0.4731321546052632</v>
      </c>
      <c r="BX23" s="175" t="s">
        <v>133</v>
      </c>
      <c r="BY23" s="176">
        <f t="shared" si="54"/>
        <v>36.904308059210528</v>
      </c>
      <c r="BZ23" s="216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4" t="str">
        <f t="shared" si="7"/>
        <v xml:space="preserve"> </v>
      </c>
      <c r="CF23" s="175" t="str">
        <f>IF(CB23=0," ",VLOOKUP(CB23,PROTOKOL!$A:$E,5,FALSE))</f>
        <v xml:space="preserve"> </v>
      </c>
      <c r="CG23" s="211" t="str">
        <f t="shared" si="128"/>
        <v xml:space="preserve"> </v>
      </c>
      <c r="CH23" s="175">
        <f t="shared" si="56"/>
        <v>0</v>
      </c>
      <c r="CI23" s="176" t="str">
        <f t="shared" si="57"/>
        <v xml:space="preserve"> </v>
      </c>
      <c r="CK23" s="172">
        <v>1</v>
      </c>
      <c r="CL23" s="224">
        <v>1</v>
      </c>
      <c r="CM23" s="173" t="str">
        <f>IF(CO23=0," ",VLOOKUP(CO23,PROTOKOL!$A:$F,6,FALSE))</f>
        <v>VAKUM TEST</v>
      </c>
      <c r="CN23" s="43">
        <v>77</v>
      </c>
      <c r="CO23" s="43">
        <v>4</v>
      </c>
      <c r="CP23" s="43">
        <v>2.5</v>
      </c>
      <c r="CQ23" s="42">
        <f>IF(CO23=0," ",(VLOOKUP(CO23,PROTOKOL!$A$1:$E$29,2,FALSE))*CP23)</f>
        <v>50</v>
      </c>
      <c r="CR23" s="174">
        <f t="shared" si="8"/>
        <v>27</v>
      </c>
      <c r="CS23" s="211">
        <f>IF(CO23=0," ",VLOOKUP(CO23,PROTOKOL!$A:$E,5,FALSE))</f>
        <v>0.44947554687499996</v>
      </c>
      <c r="CT23" s="175" t="s">
        <v>133</v>
      </c>
      <c r="CU23" s="176">
        <f t="shared" si="58"/>
        <v>12.135839765624999</v>
      </c>
      <c r="CV23" s="216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4" t="str">
        <f t="shared" si="9"/>
        <v xml:space="preserve"> </v>
      </c>
      <c r="DB23" s="175" t="str">
        <f>IF(CX23=0," ",VLOOKUP(CX23,PROTOKOL!$A:$E,5,FALSE))</f>
        <v xml:space="preserve"> </v>
      </c>
      <c r="DC23" s="211" t="str">
        <f t="shared" si="129"/>
        <v xml:space="preserve"> </v>
      </c>
      <c r="DD23" s="175">
        <f t="shared" si="60"/>
        <v>0</v>
      </c>
      <c r="DE23" s="176" t="str">
        <f t="shared" si="61"/>
        <v xml:space="preserve"> </v>
      </c>
      <c r="DG23" s="172">
        <v>1</v>
      </c>
      <c r="DH23" s="224">
        <v>1</v>
      </c>
      <c r="DI23" s="173" t="str">
        <f>IF(DK23=0," ",VLOOKUP(DK23,PROTOKOL!$A:$F,6,FALSE))</f>
        <v>SIZDIRMAZLIK TAMİR</v>
      </c>
      <c r="DJ23" s="43">
        <v>136</v>
      </c>
      <c r="DK23" s="43">
        <v>12</v>
      </c>
      <c r="DL23" s="43">
        <v>7.5</v>
      </c>
      <c r="DM23" s="42">
        <f>IF(DK23=0," ",(VLOOKUP(DK23,PROTOKOL!$A$1:$E$29,2,FALSE))*DL23)</f>
        <v>78</v>
      </c>
      <c r="DN23" s="174">
        <f t="shared" si="10"/>
        <v>58</v>
      </c>
      <c r="DO23" s="211">
        <f>IF(DK23=0," ",VLOOKUP(DK23,PROTOKOL!$A:$E,5,FALSE))</f>
        <v>0.8561438988095238</v>
      </c>
      <c r="DP23" s="175" t="s">
        <v>133</v>
      </c>
      <c r="DQ23" s="176">
        <f t="shared" si="62"/>
        <v>49.656346130952379</v>
      </c>
      <c r="DR23" s="216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4" t="str">
        <f t="shared" si="11"/>
        <v xml:space="preserve"> </v>
      </c>
      <c r="DX23" s="175" t="str">
        <f>IF(DT23=0," ",VLOOKUP(DT23,PROTOKOL!$A:$E,5,FALSE))</f>
        <v xml:space="preserve"> </v>
      </c>
      <c r="DY23" s="211" t="str">
        <f t="shared" si="130"/>
        <v xml:space="preserve"> </v>
      </c>
      <c r="DZ23" s="175">
        <f t="shared" si="64"/>
        <v>0</v>
      </c>
      <c r="EA23" s="176" t="str">
        <f t="shared" si="65"/>
        <v xml:space="preserve"> </v>
      </c>
      <c r="EC23" s="172">
        <v>1</v>
      </c>
      <c r="ED23" s="224">
        <v>1</v>
      </c>
      <c r="EE23" s="173" t="str">
        <f>IF(EG23=0," ",VLOOKUP(EG23,PROTOKOL!$A:$F,6,FALSE))</f>
        <v>SAYIM</v>
      </c>
      <c r="EF23" s="43">
        <v>1</v>
      </c>
      <c r="EG23" s="43">
        <v>27</v>
      </c>
      <c r="EH23" s="43">
        <v>5</v>
      </c>
      <c r="EI23" s="42">
        <f>IF(EG23=0," ",(VLOOKUP(EG23,PROTOKOL!$A$1:$E$29,2,FALSE))*EH23)</f>
        <v>0</v>
      </c>
      <c r="EJ23" s="174">
        <f t="shared" si="12"/>
        <v>1</v>
      </c>
      <c r="EK23" s="211">
        <f>IF(EG23=0," ",VLOOKUP(EG23,PROTOKOL!$A:$E,5,FALSE))</f>
        <v>0</v>
      </c>
      <c r="EL23" s="175" t="s">
        <v>133</v>
      </c>
      <c r="EM23" s="176">
        <f>IF(EG23=0," ",(EK23*EJ23))/7.5*5</f>
        <v>0</v>
      </c>
      <c r="EN23" s="216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4" t="str">
        <f t="shared" si="13"/>
        <v xml:space="preserve"> </v>
      </c>
      <c r="ET23" s="175" t="str">
        <f>IF(EP23=0," ",VLOOKUP(EP23,PROTOKOL!$A:$E,5,FALSE))</f>
        <v xml:space="preserve"> </v>
      </c>
      <c r="EU23" s="211" t="str">
        <f t="shared" si="145"/>
        <v xml:space="preserve"> </v>
      </c>
      <c r="EV23" s="175">
        <f t="shared" si="68"/>
        <v>0</v>
      </c>
      <c r="EW23" s="176" t="str">
        <f t="shared" si="69"/>
        <v xml:space="preserve"> </v>
      </c>
      <c r="EY23" s="172">
        <v>1</v>
      </c>
      <c r="EZ23" s="224">
        <v>1</v>
      </c>
      <c r="FA23" s="173" t="str">
        <f>IF(FC23=0," ",VLOOKUP(FC23,PROTOKOL!$A:$F,6,FALSE))</f>
        <v>VAKUM TEST</v>
      </c>
      <c r="FB23" s="43">
        <v>175</v>
      </c>
      <c r="FC23" s="43">
        <v>4</v>
      </c>
      <c r="FD23" s="43">
        <v>5</v>
      </c>
      <c r="FE23" s="42">
        <f>IF(FC23=0," ",(VLOOKUP(FC23,PROTOKOL!$A$1:$E$29,2,FALSE))*FD23)</f>
        <v>100</v>
      </c>
      <c r="FF23" s="174">
        <f t="shared" si="14"/>
        <v>75</v>
      </c>
      <c r="FG23" s="211">
        <f>IF(FC23=0," ",VLOOKUP(FC23,PROTOKOL!$A:$E,5,FALSE))</f>
        <v>0.44947554687499996</v>
      </c>
      <c r="FH23" s="175" t="s">
        <v>133</v>
      </c>
      <c r="FI23" s="176">
        <f t="shared" si="70"/>
        <v>33.710666015624994</v>
      </c>
      <c r="FJ23" s="216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4" t="str">
        <f t="shared" si="15"/>
        <v xml:space="preserve"> </v>
      </c>
      <c r="FP23" s="175" t="str">
        <f>IF(FL23=0," ",VLOOKUP(FL23,PROTOKOL!$A:$E,5,FALSE))</f>
        <v xml:space="preserve"> </v>
      </c>
      <c r="FQ23" s="211" t="str">
        <f t="shared" si="131"/>
        <v xml:space="preserve"> </v>
      </c>
      <c r="FR23" s="175">
        <f t="shared" si="72"/>
        <v>0</v>
      </c>
      <c r="FS23" s="176" t="str">
        <f t="shared" si="73"/>
        <v xml:space="preserve"> </v>
      </c>
      <c r="FU23" s="172">
        <v>1</v>
      </c>
      <c r="FV23" s="224">
        <v>1</v>
      </c>
      <c r="FW23" s="173" t="str">
        <f>IF(FY23=0," ",VLOOKUP(FY23,PROTOKOL!$A:$F,6,FALSE))</f>
        <v>SIZDIRMAZLIK TAMİR</v>
      </c>
      <c r="FX23" s="43">
        <v>120</v>
      </c>
      <c r="FY23" s="43">
        <v>12</v>
      </c>
      <c r="FZ23" s="43">
        <v>7.5</v>
      </c>
      <c r="GA23" s="42">
        <f>IF(FY23=0," ",(VLOOKUP(FY23,PROTOKOL!$A$1:$E$29,2,FALSE))*FZ23)</f>
        <v>78</v>
      </c>
      <c r="GB23" s="174">
        <f t="shared" si="16"/>
        <v>42</v>
      </c>
      <c r="GC23" s="211">
        <f>IF(FY23=0," ",VLOOKUP(FY23,PROTOKOL!$A:$E,5,FALSE))</f>
        <v>0.8561438988095238</v>
      </c>
      <c r="GD23" s="175" t="s">
        <v>133</v>
      </c>
      <c r="GE23" s="176">
        <f t="shared" si="74"/>
        <v>35.958043750000002</v>
      </c>
      <c r="GF23" s="216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4" t="str">
        <f t="shared" si="17"/>
        <v xml:space="preserve"> </v>
      </c>
      <c r="GL23" s="175" t="str">
        <f>IF(GH23=0," ",VLOOKUP(GH23,PROTOKOL!$A:$E,5,FALSE))</f>
        <v xml:space="preserve"> </v>
      </c>
      <c r="GM23" s="211" t="str">
        <f t="shared" si="132"/>
        <v xml:space="preserve"> </v>
      </c>
      <c r="GN23" s="175">
        <f t="shared" si="76"/>
        <v>0</v>
      </c>
      <c r="GO23" s="176" t="str">
        <f t="shared" si="77"/>
        <v xml:space="preserve"> </v>
      </c>
      <c r="GQ23" s="172">
        <v>1</v>
      </c>
      <c r="GR23" s="224">
        <v>1</v>
      </c>
      <c r="GS23" s="173" t="str">
        <f>IF(GU23=0," ",VLOOKUP(GU23,PROTOKOL!$A:$F,6,FALSE))</f>
        <v>EĞİTİM</v>
      </c>
      <c r="GT23" s="43">
        <v>1</v>
      </c>
      <c r="GU23" s="43">
        <v>19</v>
      </c>
      <c r="GV23" s="43">
        <v>7.5</v>
      </c>
      <c r="GW23" s="42">
        <f>IF(GU23=0," ",(VLOOKUP(GU23,PROTOKOL!$A$1:$E$29,2,FALSE))*GV23)</f>
        <v>0</v>
      </c>
      <c r="GX23" s="174">
        <f t="shared" si="18"/>
        <v>1</v>
      </c>
      <c r="GY23" s="211" t="e">
        <f>IF(GU23=0," ",VLOOKUP(GU23,PROTOKOL!$A:$E,5,FALSE))</f>
        <v>#DIV/0!</v>
      </c>
      <c r="GZ23" s="175" t="s">
        <v>133</v>
      </c>
      <c r="HA23" s="176" t="e">
        <f>IF(GU23=0," ",(GY23*GX23))/7.5*7.5</f>
        <v>#DIV/0!</v>
      </c>
      <c r="HB23" s="216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4" t="str">
        <f t="shared" si="19"/>
        <v xml:space="preserve"> </v>
      </c>
      <c r="HH23" s="175" t="str">
        <f>IF(HD23=0," ",VLOOKUP(HD23,PROTOKOL!$A:$E,5,FALSE))</f>
        <v xml:space="preserve"> </v>
      </c>
      <c r="HI23" s="211" t="str">
        <f t="shared" si="133"/>
        <v xml:space="preserve"> </v>
      </c>
      <c r="HJ23" s="175">
        <f t="shared" si="80"/>
        <v>0</v>
      </c>
      <c r="HK23" s="176" t="str">
        <f t="shared" si="81"/>
        <v xml:space="preserve"> </v>
      </c>
      <c r="HM23" s="172">
        <v>1</v>
      </c>
      <c r="HN23" s="224">
        <v>1</v>
      </c>
      <c r="HO23" s="173" t="str">
        <f>IF(HQ23=0," ",VLOOKUP(HQ23,PROTOKOL!$A:$F,6,FALSE))</f>
        <v>PANTOGRAF LAVABO TAŞLAMA</v>
      </c>
      <c r="HP23" s="43">
        <v>90</v>
      </c>
      <c r="HQ23" s="43">
        <v>9</v>
      </c>
      <c r="HR23" s="43">
        <v>7.5</v>
      </c>
      <c r="HS23" s="42">
        <f>IF(HQ23=0," ",(VLOOKUP(HQ23,PROTOKOL!$A$1:$E$29,2,FALSE))*HR23)</f>
        <v>65</v>
      </c>
      <c r="HT23" s="174">
        <f t="shared" si="20"/>
        <v>25</v>
      </c>
      <c r="HU23" s="211">
        <f>IF(HQ23=0," ",VLOOKUP(HQ23,PROTOKOL!$A:$E,5,FALSE))</f>
        <v>1.0273726785714283</v>
      </c>
      <c r="HV23" s="175" t="s">
        <v>133</v>
      </c>
      <c r="HW23" s="176">
        <f t="shared" si="82"/>
        <v>25.68431696428571</v>
      </c>
      <c r="HX23" s="216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4" t="str">
        <f t="shared" si="21"/>
        <v xml:space="preserve"> </v>
      </c>
      <c r="ID23" s="175" t="str">
        <f>IF(HZ23=0," ",VLOOKUP(HZ23,PROTOKOL!$A:$E,5,FALSE))</f>
        <v xml:space="preserve"> </v>
      </c>
      <c r="IE23" s="211" t="str">
        <f t="shared" si="134"/>
        <v xml:space="preserve"> </v>
      </c>
      <c r="IF23" s="175">
        <f t="shared" si="84"/>
        <v>0</v>
      </c>
      <c r="IG23" s="176" t="str">
        <f t="shared" si="85"/>
        <v xml:space="preserve"> </v>
      </c>
      <c r="II23" s="172">
        <v>1</v>
      </c>
      <c r="IJ23" s="224">
        <v>1</v>
      </c>
      <c r="IK23" s="173" t="str">
        <f>IF(IM23=0," ",VLOOKUP(IM23,PROTOKOL!$A:$F,6,FALSE))</f>
        <v>VAKUM TEST</v>
      </c>
      <c r="IL23" s="43">
        <v>152</v>
      </c>
      <c r="IM23" s="43">
        <v>4</v>
      </c>
      <c r="IN23" s="43">
        <v>5.5</v>
      </c>
      <c r="IO23" s="42">
        <f>IF(IM23=0," ",(VLOOKUP(IM23,PROTOKOL!$A$1:$E$29,2,FALSE))*IN23)</f>
        <v>110</v>
      </c>
      <c r="IP23" s="174">
        <f t="shared" si="22"/>
        <v>42</v>
      </c>
      <c r="IQ23" s="211">
        <f>IF(IM23=0," ",VLOOKUP(IM23,PROTOKOL!$A:$E,5,FALSE))</f>
        <v>0.44947554687499996</v>
      </c>
      <c r="IR23" s="175" t="s">
        <v>133</v>
      </c>
      <c r="IS23" s="176">
        <f t="shared" si="86"/>
        <v>18.877972968749997</v>
      </c>
      <c r="IT23" s="216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4" t="str">
        <f t="shared" si="23"/>
        <v xml:space="preserve"> </v>
      </c>
      <c r="IZ23" s="175" t="str">
        <f>IF(IV23=0," ",VLOOKUP(IV23,PROTOKOL!$A:$E,5,FALSE))</f>
        <v xml:space="preserve"> </v>
      </c>
      <c r="JA23" s="211" t="str">
        <f t="shared" si="135"/>
        <v xml:space="preserve"> </v>
      </c>
      <c r="JB23" s="175">
        <f t="shared" si="88"/>
        <v>0</v>
      </c>
      <c r="JC23" s="176" t="str">
        <f t="shared" si="89"/>
        <v xml:space="preserve"> </v>
      </c>
      <c r="JE23" s="172">
        <v>1</v>
      </c>
      <c r="JF23" s="224">
        <v>1</v>
      </c>
      <c r="JG23" s="173" t="str">
        <f>IF(JI23=0," ",VLOOKUP(JI23,PROTOKOL!$A:$F,6,FALSE))</f>
        <v>PANTOGRAF LAVABO TAŞLAMA</v>
      </c>
      <c r="JH23" s="43">
        <v>90</v>
      </c>
      <c r="JI23" s="43">
        <v>9</v>
      </c>
      <c r="JJ23" s="43">
        <v>7.5</v>
      </c>
      <c r="JK23" s="42">
        <f>IF(JI23=0," ",(VLOOKUP(JI23,PROTOKOL!$A$1:$E$29,2,FALSE))*JJ23)</f>
        <v>65</v>
      </c>
      <c r="JL23" s="174">
        <f t="shared" si="24"/>
        <v>25</v>
      </c>
      <c r="JM23" s="211">
        <f>IF(JI23=0," ",VLOOKUP(JI23,PROTOKOL!$A:$E,5,FALSE))</f>
        <v>1.0273726785714283</v>
      </c>
      <c r="JN23" s="175" t="s">
        <v>133</v>
      </c>
      <c r="JO23" s="176">
        <f t="shared" si="90"/>
        <v>25.68431696428571</v>
      </c>
      <c r="JP23" s="216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4" t="str">
        <f t="shared" si="25"/>
        <v xml:space="preserve"> </v>
      </c>
      <c r="JV23" s="175" t="str">
        <f>IF(JR23=0," ",VLOOKUP(JR23,PROTOKOL!$A:$E,5,FALSE))</f>
        <v xml:space="preserve"> </v>
      </c>
      <c r="JW23" s="211" t="str">
        <f t="shared" si="136"/>
        <v xml:space="preserve"> </v>
      </c>
      <c r="JX23" s="175">
        <f t="shared" si="92"/>
        <v>0</v>
      </c>
      <c r="JY23" s="176" t="str">
        <f t="shared" si="93"/>
        <v xml:space="preserve"> </v>
      </c>
      <c r="KA23" s="172">
        <v>1</v>
      </c>
      <c r="KB23" s="224">
        <v>1</v>
      </c>
      <c r="KC23" s="173" t="str">
        <f>IF(KE23=0," ",VLOOKUP(KE23,PROTOKOL!$A:$F,6,FALSE))</f>
        <v>VAKUM TEST</v>
      </c>
      <c r="KD23" s="43">
        <v>230</v>
      </c>
      <c r="KE23" s="43">
        <v>4</v>
      </c>
      <c r="KF23" s="43">
        <v>7.5</v>
      </c>
      <c r="KG23" s="42">
        <f>IF(KE23=0," ",(VLOOKUP(KE23,PROTOKOL!$A$1:$E$29,2,FALSE))*KF23)</f>
        <v>150</v>
      </c>
      <c r="KH23" s="174">
        <f t="shared" si="26"/>
        <v>80</v>
      </c>
      <c r="KI23" s="211">
        <f>IF(KE23=0," ",VLOOKUP(KE23,PROTOKOL!$A:$E,5,FALSE))</f>
        <v>0.44947554687499996</v>
      </c>
      <c r="KJ23" s="175" t="s">
        <v>133</v>
      </c>
      <c r="KK23" s="176">
        <f t="shared" si="94"/>
        <v>35.958043749999995</v>
      </c>
      <c r="KL23" s="216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4" t="str">
        <f t="shared" si="27"/>
        <v xml:space="preserve"> </v>
      </c>
      <c r="KR23" s="175" t="str">
        <f>IF(KN23=0," ",VLOOKUP(KN23,PROTOKOL!$A:$E,5,FALSE))</f>
        <v xml:space="preserve"> </v>
      </c>
      <c r="KS23" s="211" t="str">
        <f t="shared" si="137"/>
        <v xml:space="preserve"> </v>
      </c>
      <c r="KT23" s="175">
        <f t="shared" si="96"/>
        <v>0</v>
      </c>
      <c r="KU23" s="176" t="str">
        <f t="shared" si="97"/>
        <v xml:space="preserve"> </v>
      </c>
      <c r="KW23" s="172">
        <v>1</v>
      </c>
      <c r="KX23" s="224">
        <v>1</v>
      </c>
      <c r="KY23" s="173" t="s">
        <v>134</v>
      </c>
      <c r="KZ23" s="43"/>
      <c r="LA23" s="43"/>
      <c r="LB23" s="43"/>
      <c r="LC23" s="42" t="str">
        <f>IF(LA23=0," ",(VLOOKUP(LA23,PROTOKOL!$A$1:$E$29,2,FALSE))*LB23)</f>
        <v xml:space="preserve"> </v>
      </c>
      <c r="LD23" s="174" t="str">
        <f t="shared" si="28"/>
        <v xml:space="preserve"> </v>
      </c>
      <c r="LE23" s="211" t="str">
        <f>IF(LA23=0," ",VLOOKUP(LA23,PROTOKOL!$A:$E,5,FALSE))</f>
        <v xml:space="preserve"> </v>
      </c>
      <c r="LF23" s="175" t="s">
        <v>133</v>
      </c>
      <c r="LG23" s="176" t="str">
        <f t="shared" si="98"/>
        <v xml:space="preserve"> </v>
      </c>
      <c r="LH23" s="216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4" t="str">
        <f t="shared" si="29"/>
        <v xml:space="preserve"> </v>
      </c>
      <c r="LN23" s="175" t="str">
        <f>IF(LJ23=0," ",VLOOKUP(LJ23,PROTOKOL!$A:$E,5,FALSE))</f>
        <v xml:space="preserve"> </v>
      </c>
      <c r="LO23" s="211" t="str">
        <f t="shared" si="138"/>
        <v xml:space="preserve"> </v>
      </c>
      <c r="LP23" s="175">
        <f t="shared" si="100"/>
        <v>0</v>
      </c>
      <c r="LQ23" s="176" t="str">
        <f t="shared" si="101"/>
        <v xml:space="preserve"> </v>
      </c>
      <c r="LS23" s="172">
        <v>1</v>
      </c>
      <c r="LT23" s="224">
        <v>1</v>
      </c>
      <c r="LU23" s="173" t="str">
        <f>IF(LW23=0," ",VLOOKUP(LW23,PROTOKOL!$A:$F,6,FALSE))</f>
        <v>PANTOGRAF LAVABO TAŞLAMA</v>
      </c>
      <c r="LV23" s="43">
        <v>102</v>
      </c>
      <c r="LW23" s="43">
        <v>9</v>
      </c>
      <c r="LX23" s="43">
        <v>7.5</v>
      </c>
      <c r="LY23" s="42">
        <f>IF(LW23=0," ",(VLOOKUP(LW23,PROTOKOL!$A$1:$E$29,2,FALSE))*LX23)</f>
        <v>65</v>
      </c>
      <c r="LZ23" s="174">
        <f t="shared" si="30"/>
        <v>37</v>
      </c>
      <c r="MA23" s="211">
        <f>IF(LW23=0," ",VLOOKUP(LW23,PROTOKOL!$A:$E,5,FALSE))</f>
        <v>1.0273726785714283</v>
      </c>
      <c r="MB23" s="175" t="s">
        <v>133</v>
      </c>
      <c r="MC23" s="176">
        <f t="shared" si="102"/>
        <v>38.012789107142851</v>
      </c>
      <c r="MD23" s="216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4" t="str">
        <f t="shared" si="31"/>
        <v xml:space="preserve"> </v>
      </c>
      <c r="MJ23" s="175" t="str">
        <f>IF(MF23=0," ",VLOOKUP(MF23,PROTOKOL!$A:$E,5,FALSE))</f>
        <v xml:space="preserve"> </v>
      </c>
      <c r="MK23" s="211" t="str">
        <f t="shared" si="139"/>
        <v xml:space="preserve"> </v>
      </c>
      <c r="ML23" s="175">
        <f t="shared" si="104"/>
        <v>0</v>
      </c>
      <c r="MM23" s="176" t="str">
        <f t="shared" si="105"/>
        <v xml:space="preserve"> </v>
      </c>
      <c r="MO23" s="172">
        <v>1</v>
      </c>
      <c r="MP23" s="224">
        <v>1</v>
      </c>
      <c r="MQ23" s="173" t="str">
        <f>IF(MS23=0," ",VLOOKUP(MS23,PROTOKOL!$A:$F,6,FALSE))</f>
        <v>PANTOGRAF LAVABO TAŞLAMA</v>
      </c>
      <c r="MR23" s="43">
        <v>105</v>
      </c>
      <c r="MS23" s="43">
        <v>9</v>
      </c>
      <c r="MT23" s="43">
        <v>7.5</v>
      </c>
      <c r="MU23" s="42">
        <f>IF(MS23=0," ",(VLOOKUP(MS23,PROTOKOL!$A$1:$E$29,2,FALSE))*MT23)</f>
        <v>65</v>
      </c>
      <c r="MV23" s="174">
        <f t="shared" si="32"/>
        <v>40</v>
      </c>
      <c r="MW23" s="211">
        <f>IF(MS23=0," ",VLOOKUP(MS23,PROTOKOL!$A:$E,5,FALSE))</f>
        <v>1.0273726785714283</v>
      </c>
      <c r="MX23" s="175" t="s">
        <v>133</v>
      </c>
      <c r="MY23" s="176">
        <f t="shared" si="106"/>
        <v>41.094907142857132</v>
      </c>
      <c r="MZ23" s="216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4" t="str">
        <f t="shared" si="33"/>
        <v xml:space="preserve"> </v>
      </c>
      <c r="NF23" s="175" t="str">
        <f>IF(NB23=0," ",VLOOKUP(NB23,PROTOKOL!$A:$E,5,FALSE))</f>
        <v xml:space="preserve"> </v>
      </c>
      <c r="NG23" s="211" t="str">
        <f t="shared" si="140"/>
        <v xml:space="preserve"> </v>
      </c>
      <c r="NH23" s="175">
        <f t="shared" si="108"/>
        <v>0</v>
      </c>
      <c r="NI23" s="176" t="str">
        <f t="shared" si="109"/>
        <v xml:space="preserve"> </v>
      </c>
      <c r="NK23" s="172">
        <v>1</v>
      </c>
      <c r="NL23" s="224">
        <v>1</v>
      </c>
      <c r="NM23" s="173" t="s">
        <v>32</v>
      </c>
      <c r="NN23" s="43"/>
      <c r="NO23" s="43"/>
      <c r="NP23" s="43"/>
      <c r="NQ23" s="42" t="str">
        <f>IF(NO23=0," ",(VLOOKUP(NO23,PROTOKOL!$A$1:$E$29,2,FALSE))*NP23)</f>
        <v xml:space="preserve"> </v>
      </c>
      <c r="NR23" s="174" t="str">
        <f t="shared" si="34"/>
        <v xml:space="preserve"> </v>
      </c>
      <c r="NS23" s="211" t="str">
        <f>IF(NO23=0," ",VLOOKUP(NO23,PROTOKOL!$A:$E,5,FALSE))</f>
        <v xml:space="preserve"> </v>
      </c>
      <c r="NT23" s="175" t="s">
        <v>133</v>
      </c>
      <c r="NU23" s="176" t="str">
        <f t="shared" si="110"/>
        <v xml:space="preserve"> </v>
      </c>
      <c r="NV23" s="216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4" t="str">
        <f t="shared" si="35"/>
        <v xml:space="preserve"> </v>
      </c>
      <c r="OB23" s="175" t="str">
        <f>IF(NX23=0," ",VLOOKUP(NX23,PROTOKOL!$A:$E,5,FALSE))</f>
        <v xml:space="preserve"> </v>
      </c>
      <c r="OC23" s="211" t="str">
        <f t="shared" si="141"/>
        <v xml:space="preserve"> </v>
      </c>
      <c r="OD23" s="175">
        <f t="shared" si="112"/>
        <v>0</v>
      </c>
      <c r="OE23" s="176" t="str">
        <f t="shared" si="113"/>
        <v xml:space="preserve"> </v>
      </c>
      <c r="OG23" s="172">
        <v>1</v>
      </c>
      <c r="OH23" s="224">
        <v>1</v>
      </c>
      <c r="OI23" s="173" t="str">
        <f>IF(OK23=0," ",VLOOKUP(OK23,PROTOKOL!$A:$F,6,FALSE))</f>
        <v>VAKUM TEST</v>
      </c>
      <c r="OJ23" s="43">
        <v>200</v>
      </c>
      <c r="OK23" s="43">
        <v>4</v>
      </c>
      <c r="OL23" s="43">
        <v>6.5</v>
      </c>
      <c r="OM23" s="42">
        <f>IF(OK23=0," ",(VLOOKUP(OK23,PROTOKOL!$A$1:$E$29,2,FALSE))*OL23)</f>
        <v>130</v>
      </c>
      <c r="ON23" s="174">
        <f t="shared" si="36"/>
        <v>70</v>
      </c>
      <c r="OO23" s="211">
        <f>IF(OK23=0," ",VLOOKUP(OK23,PROTOKOL!$A:$E,5,FALSE))</f>
        <v>0.44947554687499996</v>
      </c>
      <c r="OP23" s="175" t="s">
        <v>133</v>
      </c>
      <c r="OQ23" s="176">
        <f t="shared" si="114"/>
        <v>31.463288281249998</v>
      </c>
      <c r="OR23" s="216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4" t="str">
        <f t="shared" si="37"/>
        <v xml:space="preserve"> </v>
      </c>
      <c r="OX23" s="175" t="str">
        <f>IF(OT23=0," ",VLOOKUP(OT23,PROTOKOL!$A:$E,5,FALSE))</f>
        <v xml:space="preserve"> </v>
      </c>
      <c r="OY23" s="211" t="str">
        <f t="shared" si="142"/>
        <v xml:space="preserve"> </v>
      </c>
      <c r="OZ23" s="175">
        <f t="shared" si="116"/>
        <v>0</v>
      </c>
      <c r="PA23" s="176" t="str">
        <f t="shared" si="117"/>
        <v xml:space="preserve"> </v>
      </c>
      <c r="PC23" s="172">
        <v>1</v>
      </c>
      <c r="PD23" s="224">
        <v>1</v>
      </c>
      <c r="PE23" s="173" t="str">
        <f>IF(PG23=0," ",VLOOKUP(PG23,PROTOKOL!$A:$F,6,FALSE))</f>
        <v>VAKUM TEST</v>
      </c>
      <c r="PF23" s="43">
        <v>215</v>
      </c>
      <c r="PG23" s="43">
        <v>4</v>
      </c>
      <c r="PH23" s="43">
        <v>7.5</v>
      </c>
      <c r="PI23" s="42">
        <f>IF(PG23=0," ",(VLOOKUP(PG23,PROTOKOL!$A$1:$E$29,2,FALSE))*PH23)</f>
        <v>150</v>
      </c>
      <c r="PJ23" s="174">
        <f t="shared" si="38"/>
        <v>65</v>
      </c>
      <c r="PK23" s="211">
        <f>IF(PG23=0," ",VLOOKUP(PG23,PROTOKOL!$A:$E,5,FALSE))</f>
        <v>0.44947554687499996</v>
      </c>
      <c r="PL23" s="175" t="s">
        <v>133</v>
      </c>
      <c r="PM23" s="176">
        <f t="shared" si="118"/>
        <v>29.215910546874998</v>
      </c>
      <c r="PN23" s="216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4" t="str">
        <f t="shared" si="39"/>
        <v xml:space="preserve"> </v>
      </c>
      <c r="PT23" s="175" t="str">
        <f>IF(PP23=0," ",VLOOKUP(PP23,PROTOKOL!$A:$E,5,FALSE))</f>
        <v xml:space="preserve"> </v>
      </c>
      <c r="PU23" s="211" t="str">
        <f t="shared" si="143"/>
        <v xml:space="preserve"> </v>
      </c>
      <c r="PV23" s="175">
        <f t="shared" si="120"/>
        <v>0</v>
      </c>
      <c r="PW23" s="176" t="str">
        <f t="shared" si="121"/>
        <v xml:space="preserve"> </v>
      </c>
      <c r="PY23" s="172">
        <v>1</v>
      </c>
      <c r="PZ23" s="224">
        <v>1</v>
      </c>
      <c r="QA23" s="173" t="str">
        <f>IF(QC23=0," ",VLOOKUP(QC23,PROTOKOL!$A:$F,6,FALSE))</f>
        <v>PANTOGRAF LAVABO TAŞLAMA</v>
      </c>
      <c r="QB23" s="43">
        <v>108</v>
      </c>
      <c r="QC23" s="43">
        <v>9</v>
      </c>
      <c r="QD23" s="43">
        <v>7.5</v>
      </c>
      <c r="QE23" s="42">
        <f>IF(QC23=0," ",(VLOOKUP(QC23,PROTOKOL!$A$1:$E$29,2,FALSE))*QD23)</f>
        <v>65</v>
      </c>
      <c r="QF23" s="174">
        <f t="shared" si="40"/>
        <v>43</v>
      </c>
      <c r="QG23" s="211">
        <f>IF(QC23=0," ",VLOOKUP(QC23,PROTOKOL!$A:$E,5,FALSE))</f>
        <v>1.0273726785714283</v>
      </c>
      <c r="QH23" s="175" t="s">
        <v>133</v>
      </c>
      <c r="QI23" s="176">
        <f t="shared" si="122"/>
        <v>44.177025178571419</v>
      </c>
      <c r="QJ23" s="216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4" t="str">
        <f t="shared" si="41"/>
        <v xml:space="preserve"> </v>
      </c>
      <c r="QP23" s="175" t="str">
        <f>IF(QL23=0," ",VLOOKUP(QL23,PROTOKOL!$A:$E,5,FALSE))</f>
        <v xml:space="preserve"> </v>
      </c>
      <c r="QQ23" s="211" t="str">
        <f t="shared" si="144"/>
        <v xml:space="preserve"> </v>
      </c>
      <c r="QR23" s="175">
        <f t="shared" si="124"/>
        <v>0</v>
      </c>
      <c r="QS23" s="176" t="str">
        <f t="shared" si="125"/>
        <v xml:space="preserve"> </v>
      </c>
    </row>
    <row r="24" spans="1:461" ht="13.8">
      <c r="A24" s="172">
        <v>1</v>
      </c>
      <c r="B24" s="225"/>
      <c r="C24" s="173" t="str">
        <f>IF(E24=0," ",VLOOKUP(E24,PROTOKOL!$A:$F,6,FALSE))</f>
        <v>PERDE KESME SULU SİST.</v>
      </c>
      <c r="D24" s="43">
        <v>40</v>
      </c>
      <c r="E24" s="43">
        <v>8</v>
      </c>
      <c r="F24" s="43">
        <v>2</v>
      </c>
      <c r="G24" s="42">
        <f>IF(E24=0," ",(VLOOKUP(E24,PROTOKOL!$A$1:$E$29,2,FALSE))*F24)</f>
        <v>26.133333333333333</v>
      </c>
      <c r="H24" s="174">
        <f t="shared" si="0"/>
        <v>13.866666666666667</v>
      </c>
      <c r="I24" s="211">
        <f>IF(E24=0," ",VLOOKUP(E24,PROTOKOL!$A:$E,5,FALSE))</f>
        <v>0.69150084134615386</v>
      </c>
      <c r="J24" s="175" t="s">
        <v>133</v>
      </c>
      <c r="K24" s="176">
        <f t="shared" si="42"/>
        <v>9.5888116666666665</v>
      </c>
      <c r="L24" s="216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4" t="str">
        <f t="shared" si="1"/>
        <v xml:space="preserve"> </v>
      </c>
      <c r="R24" s="175" t="str">
        <f>IF(N24=0," ",VLOOKUP(N24,PROTOKOL!$A:$E,5,FALSE))</f>
        <v xml:space="preserve"> </v>
      </c>
      <c r="S24" s="211" t="str">
        <f t="shared" si="43"/>
        <v xml:space="preserve"> </v>
      </c>
      <c r="T24" s="175">
        <f t="shared" si="44"/>
        <v>0</v>
      </c>
      <c r="U24" s="176" t="str">
        <f t="shared" si="45"/>
        <v xml:space="preserve"> </v>
      </c>
      <c r="W24" s="172">
        <v>1</v>
      </c>
      <c r="X24" s="225"/>
      <c r="Y24" s="173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4" t="str">
        <f t="shared" si="2"/>
        <v xml:space="preserve"> </v>
      </c>
      <c r="AE24" s="211" t="str">
        <f>IF(AA24=0," ",VLOOKUP(AA24,PROTOKOL!$A:$E,5,FALSE))</f>
        <v xml:space="preserve"> </v>
      </c>
      <c r="AF24" s="175" t="s">
        <v>133</v>
      </c>
      <c r="AG24" s="176" t="str">
        <f t="shared" si="46"/>
        <v xml:space="preserve"> </v>
      </c>
      <c r="AH24" s="216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4" t="str">
        <f t="shared" si="3"/>
        <v xml:space="preserve"> </v>
      </c>
      <c r="AN24" s="175" t="str">
        <f>IF(AJ24=0," ",VLOOKUP(AJ24,PROTOKOL!$A:$E,5,FALSE))</f>
        <v xml:space="preserve"> </v>
      </c>
      <c r="AO24" s="211" t="str">
        <f t="shared" si="126"/>
        <v xml:space="preserve"> </v>
      </c>
      <c r="AP24" s="175">
        <f t="shared" si="48"/>
        <v>0</v>
      </c>
      <c r="AQ24" s="176" t="str">
        <f t="shared" si="49"/>
        <v xml:space="preserve"> </v>
      </c>
      <c r="AS24" s="172">
        <v>1</v>
      </c>
      <c r="AT24" s="225"/>
      <c r="AU24" s="173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4" t="str">
        <f t="shared" si="4"/>
        <v xml:space="preserve"> </v>
      </c>
      <c r="BA24" s="211" t="str">
        <f>IF(AW24=0," ",VLOOKUP(AW24,PROTOKOL!$A:$E,5,FALSE))</f>
        <v xml:space="preserve"> </v>
      </c>
      <c r="BB24" s="175" t="s">
        <v>133</v>
      </c>
      <c r="BC24" s="176" t="str">
        <f t="shared" si="50"/>
        <v xml:space="preserve"> </v>
      </c>
      <c r="BD24" s="216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4" t="str">
        <f t="shared" si="5"/>
        <v xml:space="preserve"> </v>
      </c>
      <c r="BJ24" s="175" t="str">
        <f>IF(BF24=0," ",VLOOKUP(BF24,PROTOKOL!$A:$E,5,FALSE))</f>
        <v xml:space="preserve"> </v>
      </c>
      <c r="BK24" s="211" t="str">
        <f t="shared" si="127"/>
        <v xml:space="preserve"> </v>
      </c>
      <c r="BL24" s="175">
        <f t="shared" si="52"/>
        <v>0</v>
      </c>
      <c r="BM24" s="176" t="str">
        <f t="shared" si="53"/>
        <v xml:space="preserve"> </v>
      </c>
      <c r="BO24" s="172">
        <v>1</v>
      </c>
      <c r="BP24" s="225"/>
      <c r="BQ24" s="173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4" t="str">
        <f t="shared" si="6"/>
        <v xml:space="preserve"> </v>
      </c>
      <c r="BW24" s="211" t="str">
        <f>IF(BS24=0," ",VLOOKUP(BS24,PROTOKOL!$A:$E,5,FALSE))</f>
        <v xml:space="preserve"> </v>
      </c>
      <c r="BX24" s="175" t="s">
        <v>133</v>
      </c>
      <c r="BY24" s="176" t="str">
        <f t="shared" si="54"/>
        <v xml:space="preserve"> </v>
      </c>
      <c r="BZ24" s="216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4" t="str">
        <f t="shared" si="7"/>
        <v xml:space="preserve"> </v>
      </c>
      <c r="CF24" s="175" t="str">
        <f>IF(CB24=0," ",VLOOKUP(CB24,PROTOKOL!$A:$E,5,FALSE))</f>
        <v xml:space="preserve"> </v>
      </c>
      <c r="CG24" s="211" t="str">
        <f t="shared" si="128"/>
        <v xml:space="preserve"> </v>
      </c>
      <c r="CH24" s="175">
        <f t="shared" si="56"/>
        <v>0</v>
      </c>
      <c r="CI24" s="176" t="str">
        <f t="shared" si="57"/>
        <v xml:space="preserve"> </v>
      </c>
      <c r="CK24" s="172">
        <v>1</v>
      </c>
      <c r="CL24" s="225"/>
      <c r="CM24" s="173" t="str">
        <f>IF(CO24=0," ",VLOOKUP(CO24,PROTOKOL!$A:$F,6,FALSE))</f>
        <v>PERDE KESME SULU SİST.</v>
      </c>
      <c r="CN24" s="43">
        <v>31</v>
      </c>
      <c r="CO24" s="43">
        <v>8</v>
      </c>
      <c r="CP24" s="43">
        <v>1.5</v>
      </c>
      <c r="CQ24" s="42">
        <f>IF(CO24=0," ",(VLOOKUP(CO24,PROTOKOL!$A$1:$E$29,2,FALSE))*CP24)</f>
        <v>19.600000000000001</v>
      </c>
      <c r="CR24" s="174">
        <f t="shared" si="8"/>
        <v>11.399999999999999</v>
      </c>
      <c r="CS24" s="211">
        <f>IF(CO24=0," ",VLOOKUP(CO24,PROTOKOL!$A:$E,5,FALSE))</f>
        <v>0.69150084134615386</v>
      </c>
      <c r="CT24" s="175" t="s">
        <v>133</v>
      </c>
      <c r="CU24" s="176">
        <f t="shared" si="58"/>
        <v>7.8831095913461526</v>
      </c>
      <c r="CV24" s="216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4" t="str">
        <f t="shared" si="9"/>
        <v xml:space="preserve"> </v>
      </c>
      <c r="DB24" s="175" t="str">
        <f>IF(CX24=0," ",VLOOKUP(CX24,PROTOKOL!$A:$E,5,FALSE))</f>
        <v xml:space="preserve"> </v>
      </c>
      <c r="DC24" s="211" t="str">
        <f t="shared" si="129"/>
        <v xml:space="preserve"> </v>
      </c>
      <c r="DD24" s="175">
        <f t="shared" si="60"/>
        <v>0</v>
      </c>
      <c r="DE24" s="176" t="str">
        <f t="shared" si="61"/>
        <v xml:space="preserve"> </v>
      </c>
      <c r="DG24" s="172">
        <v>1</v>
      </c>
      <c r="DH24" s="225"/>
      <c r="DI24" s="173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4" t="str">
        <f t="shared" si="10"/>
        <v xml:space="preserve"> </v>
      </c>
      <c r="DO24" s="211" t="str">
        <f>IF(DK24=0," ",VLOOKUP(DK24,PROTOKOL!$A:$E,5,FALSE))</f>
        <v xml:space="preserve"> </v>
      </c>
      <c r="DP24" s="175" t="s">
        <v>133</v>
      </c>
      <c r="DQ24" s="176" t="str">
        <f t="shared" si="62"/>
        <v xml:space="preserve"> </v>
      </c>
      <c r="DR24" s="216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4" t="str">
        <f t="shared" si="11"/>
        <v xml:space="preserve"> </v>
      </c>
      <c r="DX24" s="175" t="str">
        <f>IF(DT24=0," ",VLOOKUP(DT24,PROTOKOL!$A:$E,5,FALSE))</f>
        <v xml:space="preserve"> </v>
      </c>
      <c r="DY24" s="211" t="str">
        <f t="shared" si="130"/>
        <v xml:space="preserve"> </v>
      </c>
      <c r="DZ24" s="175">
        <f t="shared" si="64"/>
        <v>0</v>
      </c>
      <c r="EA24" s="176" t="str">
        <f t="shared" si="65"/>
        <v xml:space="preserve"> </v>
      </c>
      <c r="EC24" s="172">
        <v>1</v>
      </c>
      <c r="ED24" s="225"/>
      <c r="EE24" s="173" t="str">
        <f>IF(EG24=0," ",VLOOKUP(EG24,PROTOKOL!$A:$F,6,FALSE))</f>
        <v>SIZDIRMAZLIK TAMİR</v>
      </c>
      <c r="EF24" s="43">
        <v>40</v>
      </c>
      <c r="EG24" s="43">
        <v>12</v>
      </c>
      <c r="EH24" s="43">
        <v>2.5</v>
      </c>
      <c r="EI24" s="42">
        <f>IF(EG24=0," ",(VLOOKUP(EG24,PROTOKOL!$A$1:$E$29,2,FALSE))*EH24)</f>
        <v>26</v>
      </c>
      <c r="EJ24" s="174">
        <f t="shared" si="12"/>
        <v>14</v>
      </c>
      <c r="EK24" s="211">
        <f>IF(EG24=0," ",VLOOKUP(EG24,PROTOKOL!$A:$E,5,FALSE))</f>
        <v>0.8561438988095238</v>
      </c>
      <c r="EL24" s="175" t="s">
        <v>133</v>
      </c>
      <c r="EM24" s="176">
        <f t="shared" si="66"/>
        <v>11.986014583333333</v>
      </c>
      <c r="EN24" s="216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4" t="str">
        <f t="shared" si="13"/>
        <v xml:space="preserve"> </v>
      </c>
      <c r="ET24" s="175" t="str">
        <f>IF(EP24=0," ",VLOOKUP(EP24,PROTOKOL!$A:$E,5,FALSE))</f>
        <v xml:space="preserve"> </v>
      </c>
      <c r="EU24" s="211" t="str">
        <f t="shared" si="145"/>
        <v xml:space="preserve"> </v>
      </c>
      <c r="EV24" s="175">
        <f t="shared" si="68"/>
        <v>0</v>
      </c>
      <c r="EW24" s="176" t="str">
        <f t="shared" si="69"/>
        <v xml:space="preserve"> </v>
      </c>
      <c r="EY24" s="172">
        <v>1</v>
      </c>
      <c r="EZ24" s="225"/>
      <c r="FA24" s="173" t="str">
        <f>IF(FC24=0," ",VLOOKUP(FC24,PROTOKOL!$A:$F,6,FALSE))</f>
        <v>PERDE KESME SULU SİST.</v>
      </c>
      <c r="FB24" s="43">
        <v>50</v>
      </c>
      <c r="FC24" s="43">
        <v>8</v>
      </c>
      <c r="FD24" s="43">
        <v>2.5</v>
      </c>
      <c r="FE24" s="42">
        <f>IF(FC24=0," ",(VLOOKUP(FC24,PROTOKOL!$A$1:$E$29,2,FALSE))*FD24)</f>
        <v>32.666666666666664</v>
      </c>
      <c r="FF24" s="174">
        <f t="shared" si="14"/>
        <v>17.333333333333336</v>
      </c>
      <c r="FG24" s="211">
        <f>IF(FC24=0," ",VLOOKUP(FC24,PROTOKOL!$A:$E,5,FALSE))</f>
        <v>0.69150084134615386</v>
      </c>
      <c r="FH24" s="175" t="s">
        <v>133</v>
      </c>
      <c r="FI24" s="176">
        <f t="shared" si="70"/>
        <v>11.986014583333334</v>
      </c>
      <c r="FJ24" s="216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4" t="str">
        <f t="shared" si="15"/>
        <v xml:space="preserve"> </v>
      </c>
      <c r="FP24" s="175" t="str">
        <f>IF(FL24=0," ",VLOOKUP(FL24,PROTOKOL!$A:$E,5,FALSE))</f>
        <v xml:space="preserve"> </v>
      </c>
      <c r="FQ24" s="211" t="str">
        <f t="shared" si="131"/>
        <v xml:space="preserve"> </v>
      </c>
      <c r="FR24" s="175">
        <f t="shared" si="72"/>
        <v>0</v>
      </c>
      <c r="FS24" s="176" t="str">
        <f t="shared" si="73"/>
        <v xml:space="preserve"> </v>
      </c>
      <c r="FU24" s="172">
        <v>1</v>
      </c>
      <c r="FV24" s="225"/>
      <c r="FW24" s="173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4" t="str">
        <f t="shared" si="16"/>
        <v xml:space="preserve"> </v>
      </c>
      <c r="GC24" s="211" t="str">
        <f>IF(FY24=0," ",VLOOKUP(FY24,PROTOKOL!$A:$E,5,FALSE))</f>
        <v xml:space="preserve"> </v>
      </c>
      <c r="GD24" s="175" t="s">
        <v>133</v>
      </c>
      <c r="GE24" s="176" t="str">
        <f t="shared" si="74"/>
        <v xml:space="preserve"> </v>
      </c>
      <c r="GF24" s="216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4" t="str">
        <f t="shared" si="17"/>
        <v xml:space="preserve"> </v>
      </c>
      <c r="GL24" s="175" t="str">
        <f>IF(GH24=0," ",VLOOKUP(GH24,PROTOKOL!$A:$E,5,FALSE))</f>
        <v xml:space="preserve"> </v>
      </c>
      <c r="GM24" s="211" t="str">
        <f t="shared" si="132"/>
        <v xml:space="preserve"> </v>
      </c>
      <c r="GN24" s="175">
        <f t="shared" si="76"/>
        <v>0</v>
      </c>
      <c r="GO24" s="176" t="str">
        <f t="shared" si="77"/>
        <v xml:space="preserve"> </v>
      </c>
      <c r="GQ24" s="172">
        <v>1</v>
      </c>
      <c r="GR24" s="225"/>
      <c r="GS24" s="173" t="str">
        <f>IF(GU24=0," ",VLOOKUP(GU24,PROTOKOL!$A:$F,6,FALSE))</f>
        <v>WNZL. LAV. VE DUV. ASMA KLZ</v>
      </c>
      <c r="GT24" s="43">
        <v>1</v>
      </c>
      <c r="GU24" s="43">
        <v>1</v>
      </c>
      <c r="GV24" s="43"/>
      <c r="GW24" s="42">
        <f>IF(GU24=0," ",(VLOOKUP(GU24,PROTOKOL!$A$1:$E$29,2,FALSE))*GV24)</f>
        <v>0</v>
      </c>
      <c r="GX24" s="174">
        <f t="shared" si="18"/>
        <v>1</v>
      </c>
      <c r="GY24" s="211">
        <f>IF(GU24=0," ",VLOOKUP(GU24,PROTOKOL!$A:$E,5,FALSE))</f>
        <v>0.4731321546052632</v>
      </c>
      <c r="GZ24" s="175" t="s">
        <v>133</v>
      </c>
      <c r="HA24" s="176">
        <f t="shared" si="78"/>
        <v>0.4731321546052632</v>
      </c>
      <c r="HB24" s="216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4" t="str">
        <f t="shared" si="19"/>
        <v xml:space="preserve"> </v>
      </c>
      <c r="HH24" s="175" t="str">
        <f>IF(HD24=0," ",VLOOKUP(HD24,PROTOKOL!$A:$E,5,FALSE))</f>
        <v xml:space="preserve"> </v>
      </c>
      <c r="HI24" s="211" t="str">
        <f t="shared" si="133"/>
        <v xml:space="preserve"> </v>
      </c>
      <c r="HJ24" s="175">
        <f t="shared" si="80"/>
        <v>0</v>
      </c>
      <c r="HK24" s="176" t="str">
        <f t="shared" si="81"/>
        <v xml:space="preserve"> </v>
      </c>
      <c r="HM24" s="172">
        <v>1</v>
      </c>
      <c r="HN24" s="225"/>
      <c r="HO24" s="173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4" t="str">
        <f t="shared" si="20"/>
        <v xml:space="preserve"> </v>
      </c>
      <c r="HU24" s="211" t="str">
        <f>IF(HQ24=0," ",VLOOKUP(HQ24,PROTOKOL!$A:$E,5,FALSE))</f>
        <v xml:space="preserve"> </v>
      </c>
      <c r="HV24" s="175" t="s">
        <v>133</v>
      </c>
      <c r="HW24" s="176" t="str">
        <f t="shared" si="82"/>
        <v xml:space="preserve"> </v>
      </c>
      <c r="HX24" s="216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4" t="str">
        <f t="shared" si="21"/>
        <v xml:space="preserve"> </v>
      </c>
      <c r="ID24" s="175" t="str">
        <f>IF(HZ24=0," ",VLOOKUP(HZ24,PROTOKOL!$A:$E,5,FALSE))</f>
        <v xml:space="preserve"> </v>
      </c>
      <c r="IE24" s="211" t="str">
        <f t="shared" si="134"/>
        <v xml:space="preserve"> </v>
      </c>
      <c r="IF24" s="175">
        <f t="shared" si="84"/>
        <v>0</v>
      </c>
      <c r="IG24" s="176" t="str">
        <f t="shared" si="85"/>
        <v xml:space="preserve"> </v>
      </c>
      <c r="II24" s="172">
        <v>1</v>
      </c>
      <c r="IJ24" s="225"/>
      <c r="IK24" s="173" t="str">
        <f>IF(IM24=0," ",VLOOKUP(IM24,PROTOKOL!$A:$F,6,FALSE))</f>
        <v>PERDE KESME SULU SİST.</v>
      </c>
      <c r="IL24" s="43">
        <v>37</v>
      </c>
      <c r="IM24" s="43">
        <v>8</v>
      </c>
      <c r="IN24" s="43">
        <v>1.5</v>
      </c>
      <c r="IO24" s="42">
        <f>IF(IM24=0," ",(VLOOKUP(IM24,PROTOKOL!$A$1:$E$29,2,FALSE))*IN24)</f>
        <v>19.600000000000001</v>
      </c>
      <c r="IP24" s="174">
        <f t="shared" si="22"/>
        <v>17.399999999999999</v>
      </c>
      <c r="IQ24" s="211">
        <f>IF(IM24=0," ",VLOOKUP(IM24,PROTOKOL!$A:$E,5,FALSE))</f>
        <v>0.69150084134615386</v>
      </c>
      <c r="IR24" s="175" t="s">
        <v>133</v>
      </c>
      <c r="IS24" s="176">
        <f t="shared" si="86"/>
        <v>12.032114639423076</v>
      </c>
      <c r="IT24" s="216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4" t="str">
        <f t="shared" si="23"/>
        <v xml:space="preserve"> </v>
      </c>
      <c r="IZ24" s="175" t="str">
        <f>IF(IV24=0," ",VLOOKUP(IV24,PROTOKOL!$A:$E,5,FALSE))</f>
        <v xml:space="preserve"> </v>
      </c>
      <c r="JA24" s="211" t="str">
        <f t="shared" si="135"/>
        <v xml:space="preserve"> </v>
      </c>
      <c r="JB24" s="175">
        <f t="shared" si="88"/>
        <v>0</v>
      </c>
      <c r="JC24" s="176" t="str">
        <f t="shared" si="89"/>
        <v xml:space="preserve"> </v>
      </c>
      <c r="JE24" s="172">
        <v>1</v>
      </c>
      <c r="JF24" s="225"/>
      <c r="JG24" s="173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4" t="str">
        <f t="shared" si="24"/>
        <v xml:space="preserve"> </v>
      </c>
      <c r="JM24" s="211" t="str">
        <f>IF(JI24=0," ",VLOOKUP(JI24,PROTOKOL!$A:$E,5,FALSE))</f>
        <v xml:space="preserve"> </v>
      </c>
      <c r="JN24" s="175" t="s">
        <v>133</v>
      </c>
      <c r="JO24" s="176" t="str">
        <f t="shared" si="90"/>
        <v xml:space="preserve"> </v>
      </c>
      <c r="JP24" s="216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4" t="str">
        <f t="shared" si="25"/>
        <v xml:space="preserve"> </v>
      </c>
      <c r="JV24" s="175" t="str">
        <f>IF(JR24=0," ",VLOOKUP(JR24,PROTOKOL!$A:$E,5,FALSE))</f>
        <v xml:space="preserve"> </v>
      </c>
      <c r="JW24" s="211" t="str">
        <f t="shared" si="136"/>
        <v xml:space="preserve"> </v>
      </c>
      <c r="JX24" s="175">
        <f t="shared" si="92"/>
        <v>0</v>
      </c>
      <c r="JY24" s="176" t="str">
        <f t="shared" si="93"/>
        <v xml:space="preserve"> </v>
      </c>
      <c r="KA24" s="172">
        <v>1</v>
      </c>
      <c r="KB24" s="225"/>
      <c r="KC24" s="173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4" t="str">
        <f t="shared" si="26"/>
        <v xml:space="preserve"> </v>
      </c>
      <c r="KI24" s="211" t="str">
        <f>IF(KE24=0," ",VLOOKUP(KE24,PROTOKOL!$A:$E,5,FALSE))</f>
        <v xml:space="preserve"> </v>
      </c>
      <c r="KJ24" s="175" t="s">
        <v>133</v>
      </c>
      <c r="KK24" s="176" t="str">
        <f t="shared" si="94"/>
        <v xml:space="preserve"> </v>
      </c>
      <c r="KL24" s="216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4" t="str">
        <f t="shared" si="27"/>
        <v xml:space="preserve"> </v>
      </c>
      <c r="KR24" s="175" t="str">
        <f>IF(KN24=0," ",VLOOKUP(KN24,PROTOKOL!$A:$E,5,FALSE))</f>
        <v xml:space="preserve"> </v>
      </c>
      <c r="KS24" s="211" t="str">
        <f t="shared" si="137"/>
        <v xml:space="preserve"> </v>
      </c>
      <c r="KT24" s="175">
        <f t="shared" si="96"/>
        <v>0</v>
      </c>
      <c r="KU24" s="176" t="str">
        <f t="shared" si="97"/>
        <v xml:space="preserve"> </v>
      </c>
      <c r="KW24" s="172">
        <v>1</v>
      </c>
      <c r="KX24" s="225"/>
      <c r="KY24" s="173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4" t="str">
        <f t="shared" si="28"/>
        <v xml:space="preserve"> </v>
      </c>
      <c r="LE24" s="211" t="str">
        <f>IF(LA24=0," ",VLOOKUP(LA24,PROTOKOL!$A:$E,5,FALSE))</f>
        <v xml:space="preserve"> </v>
      </c>
      <c r="LF24" s="175" t="s">
        <v>133</v>
      </c>
      <c r="LG24" s="176" t="str">
        <f t="shared" si="98"/>
        <v xml:space="preserve"> </v>
      </c>
      <c r="LH24" s="216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4" t="str">
        <f t="shared" si="29"/>
        <v xml:space="preserve"> </v>
      </c>
      <c r="LN24" s="175" t="str">
        <f>IF(LJ24=0," ",VLOOKUP(LJ24,PROTOKOL!$A:$E,5,FALSE))</f>
        <v xml:space="preserve"> </v>
      </c>
      <c r="LO24" s="211" t="str">
        <f t="shared" si="138"/>
        <v xml:space="preserve"> </v>
      </c>
      <c r="LP24" s="175">
        <f t="shared" si="100"/>
        <v>0</v>
      </c>
      <c r="LQ24" s="176" t="str">
        <f t="shared" si="101"/>
        <v xml:space="preserve"> </v>
      </c>
      <c r="LS24" s="172">
        <v>1</v>
      </c>
      <c r="LT24" s="225"/>
      <c r="LU24" s="173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4" t="str">
        <f t="shared" si="30"/>
        <v xml:space="preserve"> </v>
      </c>
      <c r="MA24" s="211" t="str">
        <f>IF(LW24=0," ",VLOOKUP(LW24,PROTOKOL!$A:$E,5,FALSE))</f>
        <v xml:space="preserve"> </v>
      </c>
      <c r="MB24" s="175" t="s">
        <v>133</v>
      </c>
      <c r="MC24" s="176" t="str">
        <f t="shared" si="102"/>
        <v xml:space="preserve"> </v>
      </c>
      <c r="MD24" s="216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4" t="str">
        <f t="shared" si="31"/>
        <v xml:space="preserve"> </v>
      </c>
      <c r="MJ24" s="175" t="str">
        <f>IF(MF24=0," ",VLOOKUP(MF24,PROTOKOL!$A:$E,5,FALSE))</f>
        <v xml:space="preserve"> </v>
      </c>
      <c r="MK24" s="211" t="str">
        <f t="shared" si="139"/>
        <v xml:space="preserve"> </v>
      </c>
      <c r="ML24" s="175">
        <f t="shared" si="104"/>
        <v>0</v>
      </c>
      <c r="MM24" s="176" t="str">
        <f t="shared" si="105"/>
        <v xml:space="preserve"> </v>
      </c>
      <c r="MO24" s="172">
        <v>1</v>
      </c>
      <c r="MP24" s="225"/>
      <c r="MQ24" s="173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4" t="str">
        <f t="shared" si="32"/>
        <v xml:space="preserve"> </v>
      </c>
      <c r="MW24" s="211" t="str">
        <f>IF(MS24=0," ",VLOOKUP(MS24,PROTOKOL!$A:$E,5,FALSE))</f>
        <v xml:space="preserve"> </v>
      </c>
      <c r="MX24" s="175" t="s">
        <v>133</v>
      </c>
      <c r="MY24" s="176" t="str">
        <f t="shared" si="106"/>
        <v xml:space="preserve"> </v>
      </c>
      <c r="MZ24" s="216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4" t="str">
        <f t="shared" si="33"/>
        <v xml:space="preserve"> </v>
      </c>
      <c r="NF24" s="175" t="str">
        <f>IF(NB24=0," ",VLOOKUP(NB24,PROTOKOL!$A:$E,5,FALSE))</f>
        <v xml:space="preserve"> </v>
      </c>
      <c r="NG24" s="211" t="str">
        <f t="shared" si="140"/>
        <v xml:space="preserve"> </v>
      </c>
      <c r="NH24" s="175">
        <f t="shared" si="108"/>
        <v>0</v>
      </c>
      <c r="NI24" s="176" t="str">
        <f t="shared" si="109"/>
        <v xml:space="preserve"> </v>
      </c>
      <c r="NK24" s="172">
        <v>1</v>
      </c>
      <c r="NL24" s="225"/>
      <c r="NM24" s="173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4" t="str">
        <f t="shared" si="34"/>
        <v xml:space="preserve"> </v>
      </c>
      <c r="NS24" s="211" t="str">
        <f>IF(NO24=0," ",VLOOKUP(NO24,PROTOKOL!$A:$E,5,FALSE))</f>
        <v xml:space="preserve"> </v>
      </c>
      <c r="NT24" s="175" t="s">
        <v>133</v>
      </c>
      <c r="NU24" s="176" t="str">
        <f t="shared" si="110"/>
        <v xml:space="preserve"> </v>
      </c>
      <c r="NV24" s="216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4" t="str">
        <f t="shared" si="35"/>
        <v xml:space="preserve"> </v>
      </c>
      <c r="OB24" s="175" t="str">
        <f>IF(NX24=0," ",VLOOKUP(NX24,PROTOKOL!$A:$E,5,FALSE))</f>
        <v xml:space="preserve"> </v>
      </c>
      <c r="OC24" s="211" t="str">
        <f t="shared" si="141"/>
        <v xml:space="preserve"> </v>
      </c>
      <c r="OD24" s="175">
        <f t="shared" si="112"/>
        <v>0</v>
      </c>
      <c r="OE24" s="176" t="str">
        <f t="shared" si="113"/>
        <v xml:space="preserve"> </v>
      </c>
      <c r="OG24" s="172">
        <v>1</v>
      </c>
      <c r="OH24" s="225"/>
      <c r="OI24" s="173" t="str">
        <f>IF(OK24=0," ",VLOOKUP(OK24,PROTOKOL!$A:$F,6,FALSE))</f>
        <v>KOKU TESTİ</v>
      </c>
      <c r="OJ24" s="43">
        <v>1</v>
      </c>
      <c r="OK24" s="43">
        <v>17</v>
      </c>
      <c r="OL24" s="43">
        <v>1</v>
      </c>
      <c r="OM24" s="42">
        <f>IF(OK24=0," ",(VLOOKUP(OK24,PROTOKOL!$A$1:$E$29,2,FALSE))*OL24)</f>
        <v>0</v>
      </c>
      <c r="ON24" s="174">
        <f t="shared" si="36"/>
        <v>1</v>
      </c>
      <c r="OO24" s="211" t="e">
        <f>IF(OK24=0," ",VLOOKUP(OK24,PROTOKOL!$A:$E,5,FALSE))</f>
        <v>#DIV/0!</v>
      </c>
      <c r="OP24" s="175" t="s">
        <v>133</v>
      </c>
      <c r="OQ24" s="176" t="e">
        <f>IF(OK24=0," ",(OO24*ON24))/7.5*1</f>
        <v>#DIV/0!</v>
      </c>
      <c r="OR24" s="216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4" t="str">
        <f t="shared" si="37"/>
        <v xml:space="preserve"> </v>
      </c>
      <c r="OX24" s="175" t="str">
        <f>IF(OT24=0," ",VLOOKUP(OT24,PROTOKOL!$A:$E,5,FALSE))</f>
        <v xml:space="preserve"> </v>
      </c>
      <c r="OY24" s="211" t="str">
        <f t="shared" si="142"/>
        <v xml:space="preserve"> </v>
      </c>
      <c r="OZ24" s="175">
        <f t="shared" si="116"/>
        <v>0</v>
      </c>
      <c r="PA24" s="176" t="str">
        <f t="shared" si="117"/>
        <v xml:space="preserve"> </v>
      </c>
      <c r="PC24" s="172">
        <v>1</v>
      </c>
      <c r="PD24" s="225"/>
      <c r="PE24" s="173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4" t="str">
        <f t="shared" si="38"/>
        <v xml:space="preserve"> </v>
      </c>
      <c r="PK24" s="211" t="str">
        <f>IF(PG24=0," ",VLOOKUP(PG24,PROTOKOL!$A:$E,5,FALSE))</f>
        <v xml:space="preserve"> </v>
      </c>
      <c r="PL24" s="175" t="s">
        <v>133</v>
      </c>
      <c r="PM24" s="176" t="str">
        <f t="shared" si="118"/>
        <v xml:space="preserve"> </v>
      </c>
      <c r="PN24" s="216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4" t="str">
        <f t="shared" si="39"/>
        <v xml:space="preserve"> </v>
      </c>
      <c r="PT24" s="175" t="str">
        <f>IF(PP24=0," ",VLOOKUP(PP24,PROTOKOL!$A:$E,5,FALSE))</f>
        <v xml:space="preserve"> </v>
      </c>
      <c r="PU24" s="211" t="str">
        <f t="shared" si="143"/>
        <v xml:space="preserve"> </v>
      </c>
      <c r="PV24" s="175">
        <f t="shared" si="120"/>
        <v>0</v>
      </c>
      <c r="PW24" s="176" t="str">
        <f t="shared" si="121"/>
        <v xml:space="preserve"> </v>
      </c>
      <c r="PY24" s="172">
        <v>1</v>
      </c>
      <c r="PZ24" s="225"/>
      <c r="QA24" s="173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4" t="str">
        <f t="shared" si="40"/>
        <v xml:space="preserve"> </v>
      </c>
      <c r="QG24" s="211" t="str">
        <f>IF(QC24=0," ",VLOOKUP(QC24,PROTOKOL!$A:$E,5,FALSE))</f>
        <v xml:space="preserve"> </v>
      </c>
      <c r="QH24" s="175" t="s">
        <v>133</v>
      </c>
      <c r="QI24" s="176" t="str">
        <f t="shared" si="122"/>
        <v xml:space="preserve"> </v>
      </c>
      <c r="QJ24" s="216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4" t="str">
        <f t="shared" si="41"/>
        <v xml:space="preserve"> </v>
      </c>
      <c r="QP24" s="175" t="str">
        <f>IF(QL24=0," ",VLOOKUP(QL24,PROTOKOL!$A:$E,5,FALSE))</f>
        <v xml:space="preserve"> </v>
      </c>
      <c r="QQ24" s="211" t="str">
        <f t="shared" si="144"/>
        <v xml:space="preserve"> </v>
      </c>
      <c r="QR24" s="175">
        <f t="shared" si="124"/>
        <v>0</v>
      </c>
      <c r="QS24" s="176" t="str">
        <f t="shared" si="125"/>
        <v xml:space="preserve"> </v>
      </c>
    </row>
    <row r="25" spans="1:461" ht="13.8">
      <c r="A25" s="172">
        <v>1</v>
      </c>
      <c r="B25" s="226"/>
      <c r="C25" s="173" t="str">
        <f>IF(E25=0," ",VLOOKUP(E25,PROTOKOL!$A:$F,6,FALSE))</f>
        <v>KOKU TESTİ</v>
      </c>
      <c r="D25" s="43">
        <v>1</v>
      </c>
      <c r="E25" s="43">
        <v>17</v>
      </c>
      <c r="F25" s="43">
        <v>0.5</v>
      </c>
      <c r="G25" s="42">
        <f>IF(E25=0," ",(VLOOKUP(E25,PROTOKOL!$A$1:$E$29,2,FALSE))*F25)</f>
        <v>0</v>
      </c>
      <c r="H25" s="174">
        <f t="shared" si="0"/>
        <v>1</v>
      </c>
      <c r="I25" s="211" t="e">
        <f>IF(E25=0," ",VLOOKUP(E25,PROTOKOL!$A:$E,5,FALSE))</f>
        <v>#DIV/0!</v>
      </c>
      <c r="J25" s="175" t="s">
        <v>133</v>
      </c>
      <c r="K25" s="176" t="e">
        <f>IF(E25=0," ",(I25*H25))/7.5*0.5</f>
        <v>#DIV/0!</v>
      </c>
      <c r="L25" s="216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4" t="str">
        <f t="shared" si="1"/>
        <v xml:space="preserve"> </v>
      </c>
      <c r="R25" s="175" t="str">
        <f>IF(N25=0," ",VLOOKUP(N25,PROTOKOL!$A:$E,5,FALSE))</f>
        <v xml:space="preserve"> </v>
      </c>
      <c r="S25" s="211" t="str">
        <f t="shared" si="43"/>
        <v xml:space="preserve"> </v>
      </c>
      <c r="T25" s="175">
        <f t="shared" si="44"/>
        <v>0</v>
      </c>
      <c r="U25" s="176" t="str">
        <f t="shared" si="45"/>
        <v xml:space="preserve"> </v>
      </c>
      <c r="W25" s="172">
        <v>1</v>
      </c>
      <c r="X25" s="226"/>
      <c r="Y25" s="173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4" t="str">
        <f t="shared" si="2"/>
        <v xml:space="preserve"> </v>
      </c>
      <c r="AE25" s="211" t="str">
        <f>IF(AA25=0," ",VLOOKUP(AA25,PROTOKOL!$A:$E,5,FALSE))</f>
        <v xml:space="preserve"> </v>
      </c>
      <c r="AF25" s="175" t="s">
        <v>133</v>
      </c>
      <c r="AG25" s="176" t="str">
        <f t="shared" si="46"/>
        <v xml:space="preserve"> </v>
      </c>
      <c r="AH25" s="216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4" t="str">
        <f t="shared" si="3"/>
        <v xml:space="preserve"> </v>
      </c>
      <c r="AN25" s="175" t="str">
        <f>IF(AJ25=0," ",VLOOKUP(AJ25,PROTOKOL!$A:$E,5,FALSE))</f>
        <v xml:space="preserve"> </v>
      </c>
      <c r="AO25" s="211" t="str">
        <f t="shared" si="126"/>
        <v xml:space="preserve"> </v>
      </c>
      <c r="AP25" s="175">
        <f t="shared" si="48"/>
        <v>0</v>
      </c>
      <c r="AQ25" s="176" t="str">
        <f t="shared" si="49"/>
        <v xml:space="preserve"> </v>
      </c>
      <c r="AS25" s="172">
        <v>1</v>
      </c>
      <c r="AT25" s="226"/>
      <c r="AU25" s="173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4" t="str">
        <f t="shared" si="4"/>
        <v xml:space="preserve"> </v>
      </c>
      <c r="BA25" s="211" t="str">
        <f>IF(AW25=0," ",VLOOKUP(AW25,PROTOKOL!$A:$E,5,FALSE))</f>
        <v xml:space="preserve"> </v>
      </c>
      <c r="BB25" s="175" t="s">
        <v>133</v>
      </c>
      <c r="BC25" s="176" t="str">
        <f t="shared" si="50"/>
        <v xml:space="preserve"> </v>
      </c>
      <c r="BD25" s="216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4" t="str">
        <f t="shared" si="5"/>
        <v xml:space="preserve"> </v>
      </c>
      <c r="BJ25" s="175" t="str">
        <f>IF(BF25=0," ",VLOOKUP(BF25,PROTOKOL!$A:$E,5,FALSE))</f>
        <v xml:space="preserve"> </v>
      </c>
      <c r="BK25" s="211" t="str">
        <f t="shared" si="127"/>
        <v xml:space="preserve"> </v>
      </c>
      <c r="BL25" s="175">
        <f t="shared" si="52"/>
        <v>0</v>
      </c>
      <c r="BM25" s="176" t="str">
        <f t="shared" si="53"/>
        <v xml:space="preserve"> </v>
      </c>
      <c r="BO25" s="172">
        <v>1</v>
      </c>
      <c r="BP25" s="226"/>
      <c r="BQ25" s="173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4" t="str">
        <f t="shared" si="6"/>
        <v xml:space="preserve"> </v>
      </c>
      <c r="BW25" s="211" t="str">
        <f>IF(BS25=0," ",VLOOKUP(BS25,PROTOKOL!$A:$E,5,FALSE))</f>
        <v xml:space="preserve"> </v>
      </c>
      <c r="BX25" s="175" t="s">
        <v>133</v>
      </c>
      <c r="BY25" s="176" t="str">
        <f t="shared" si="54"/>
        <v xml:space="preserve"> </v>
      </c>
      <c r="BZ25" s="216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4" t="str">
        <f t="shared" si="7"/>
        <v xml:space="preserve"> </v>
      </c>
      <c r="CF25" s="175" t="str">
        <f>IF(CB25=0," ",VLOOKUP(CB25,PROTOKOL!$A:$E,5,FALSE))</f>
        <v xml:space="preserve"> </v>
      </c>
      <c r="CG25" s="211" t="str">
        <f t="shared" si="128"/>
        <v xml:space="preserve"> </v>
      </c>
      <c r="CH25" s="175">
        <f t="shared" si="56"/>
        <v>0</v>
      </c>
      <c r="CI25" s="176" t="str">
        <f t="shared" si="57"/>
        <v xml:space="preserve"> </v>
      </c>
      <c r="CK25" s="172">
        <v>1</v>
      </c>
      <c r="CL25" s="226"/>
      <c r="CM25" s="173" t="str">
        <f>IF(CO25=0," ",VLOOKUP(CO25,PROTOKOL!$A:$F,6,FALSE))</f>
        <v>WNZL. LAV. VE DUV. ASMA KLZ</v>
      </c>
      <c r="CN25" s="43">
        <v>76</v>
      </c>
      <c r="CO25" s="43">
        <v>1</v>
      </c>
      <c r="CP25" s="43">
        <v>3.5</v>
      </c>
      <c r="CQ25" s="42">
        <f>IF(CO25=0," ",(VLOOKUP(CO25,PROTOKOL!$A$1:$E$29,2,FALSE))*CP25)</f>
        <v>67.2</v>
      </c>
      <c r="CR25" s="174">
        <f t="shared" si="8"/>
        <v>8.7999999999999972</v>
      </c>
      <c r="CS25" s="211">
        <f>IF(CO25=0," ",VLOOKUP(CO25,PROTOKOL!$A:$E,5,FALSE))</f>
        <v>0.4731321546052632</v>
      </c>
      <c r="CT25" s="175" t="s">
        <v>133</v>
      </c>
      <c r="CU25" s="176">
        <f t="shared" si="58"/>
        <v>4.1635629605263151</v>
      </c>
      <c r="CV25" s="216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4" t="str">
        <f t="shared" si="9"/>
        <v xml:space="preserve"> </v>
      </c>
      <c r="DB25" s="175" t="str">
        <f>IF(CX25=0," ",VLOOKUP(CX25,PROTOKOL!$A:$E,5,FALSE))</f>
        <v xml:space="preserve"> </v>
      </c>
      <c r="DC25" s="211" t="str">
        <f t="shared" si="129"/>
        <v xml:space="preserve"> </v>
      </c>
      <c r="DD25" s="175">
        <f t="shared" si="60"/>
        <v>0</v>
      </c>
      <c r="DE25" s="176" t="str">
        <f t="shared" si="61"/>
        <v xml:space="preserve"> </v>
      </c>
      <c r="DG25" s="172">
        <v>1</v>
      </c>
      <c r="DH25" s="226"/>
      <c r="DI25" s="173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4" t="str">
        <f t="shared" si="10"/>
        <v xml:space="preserve"> </v>
      </c>
      <c r="DO25" s="211" t="str">
        <f>IF(DK25=0," ",VLOOKUP(DK25,PROTOKOL!$A:$E,5,FALSE))</f>
        <v xml:space="preserve"> </v>
      </c>
      <c r="DP25" s="175" t="s">
        <v>133</v>
      </c>
      <c r="DQ25" s="176" t="str">
        <f t="shared" si="62"/>
        <v xml:space="preserve"> </v>
      </c>
      <c r="DR25" s="216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4" t="str">
        <f t="shared" si="11"/>
        <v xml:space="preserve"> </v>
      </c>
      <c r="DX25" s="175" t="str">
        <f>IF(DT25=0," ",VLOOKUP(DT25,PROTOKOL!$A:$E,5,FALSE))</f>
        <v xml:space="preserve"> </v>
      </c>
      <c r="DY25" s="211" t="str">
        <f t="shared" si="130"/>
        <v xml:space="preserve"> </v>
      </c>
      <c r="DZ25" s="175">
        <f t="shared" si="64"/>
        <v>0</v>
      </c>
      <c r="EA25" s="176" t="str">
        <f t="shared" si="65"/>
        <v xml:space="preserve"> </v>
      </c>
      <c r="EC25" s="172">
        <v>1</v>
      </c>
      <c r="ED25" s="226"/>
      <c r="EE25" s="173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4" t="str">
        <f t="shared" si="12"/>
        <v xml:space="preserve"> </v>
      </c>
      <c r="EK25" s="211" t="str">
        <f>IF(EG25=0," ",VLOOKUP(EG25,PROTOKOL!$A:$E,5,FALSE))</f>
        <v xml:space="preserve"> </v>
      </c>
      <c r="EL25" s="175" t="s">
        <v>133</v>
      </c>
      <c r="EM25" s="176" t="str">
        <f t="shared" si="66"/>
        <v xml:space="preserve"> </v>
      </c>
      <c r="EN25" s="216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4" t="str">
        <f t="shared" si="13"/>
        <v xml:space="preserve"> </v>
      </c>
      <c r="ET25" s="175" t="str">
        <f>IF(EP25=0," ",VLOOKUP(EP25,PROTOKOL!$A:$E,5,FALSE))</f>
        <v xml:space="preserve"> </v>
      </c>
      <c r="EU25" s="211" t="str">
        <f t="shared" si="145"/>
        <v xml:space="preserve"> </v>
      </c>
      <c r="EV25" s="175">
        <f t="shared" si="68"/>
        <v>0</v>
      </c>
      <c r="EW25" s="176" t="str">
        <f t="shared" si="69"/>
        <v xml:space="preserve"> </v>
      </c>
      <c r="EY25" s="172">
        <v>1</v>
      </c>
      <c r="EZ25" s="226"/>
      <c r="FA25" s="173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4" t="str">
        <f t="shared" si="14"/>
        <v xml:space="preserve"> </v>
      </c>
      <c r="FG25" s="211" t="str">
        <f>IF(FC25=0," ",VLOOKUP(FC25,PROTOKOL!$A:$E,5,FALSE))</f>
        <v xml:space="preserve"> </v>
      </c>
      <c r="FH25" s="175" t="s">
        <v>133</v>
      </c>
      <c r="FI25" s="176" t="str">
        <f t="shared" si="70"/>
        <v xml:space="preserve"> </v>
      </c>
      <c r="FJ25" s="216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4" t="str">
        <f t="shared" si="15"/>
        <v xml:space="preserve"> </v>
      </c>
      <c r="FP25" s="175" t="str">
        <f>IF(FL25=0," ",VLOOKUP(FL25,PROTOKOL!$A:$E,5,FALSE))</f>
        <v xml:space="preserve"> </v>
      </c>
      <c r="FQ25" s="211" t="str">
        <f t="shared" si="131"/>
        <v xml:space="preserve"> </v>
      </c>
      <c r="FR25" s="175">
        <f t="shared" si="72"/>
        <v>0</v>
      </c>
      <c r="FS25" s="176" t="str">
        <f t="shared" si="73"/>
        <v xml:space="preserve"> </v>
      </c>
      <c r="FU25" s="172">
        <v>1</v>
      </c>
      <c r="FV25" s="226"/>
      <c r="FW25" s="173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4" t="str">
        <f t="shared" si="16"/>
        <v xml:space="preserve"> </v>
      </c>
      <c r="GC25" s="211" t="str">
        <f>IF(FY25=0," ",VLOOKUP(FY25,PROTOKOL!$A:$E,5,FALSE))</f>
        <v xml:space="preserve"> </v>
      </c>
      <c r="GD25" s="175" t="s">
        <v>133</v>
      </c>
      <c r="GE25" s="176" t="str">
        <f t="shared" si="74"/>
        <v xml:space="preserve"> </v>
      </c>
      <c r="GF25" s="216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4" t="str">
        <f t="shared" si="17"/>
        <v xml:space="preserve"> </v>
      </c>
      <c r="GL25" s="175" t="str">
        <f>IF(GH25=0," ",VLOOKUP(GH25,PROTOKOL!$A:$E,5,FALSE))</f>
        <v xml:space="preserve"> </v>
      </c>
      <c r="GM25" s="211" t="str">
        <f t="shared" si="132"/>
        <v xml:space="preserve"> </v>
      </c>
      <c r="GN25" s="175">
        <f t="shared" si="76"/>
        <v>0</v>
      </c>
      <c r="GO25" s="176" t="str">
        <f t="shared" si="77"/>
        <v xml:space="preserve"> </v>
      </c>
      <c r="GQ25" s="172">
        <v>1</v>
      </c>
      <c r="GR25" s="226"/>
      <c r="GS25" s="173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4" t="str">
        <f t="shared" si="18"/>
        <v xml:space="preserve"> </v>
      </c>
      <c r="GY25" s="211" t="str">
        <f>IF(GU25=0," ",VLOOKUP(GU25,PROTOKOL!$A:$E,5,FALSE))</f>
        <v xml:space="preserve"> </v>
      </c>
      <c r="GZ25" s="175" t="s">
        <v>133</v>
      </c>
      <c r="HA25" s="176" t="str">
        <f t="shared" si="78"/>
        <v xml:space="preserve"> </v>
      </c>
      <c r="HB25" s="216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4" t="str">
        <f t="shared" si="19"/>
        <v xml:space="preserve"> </v>
      </c>
      <c r="HH25" s="175" t="str">
        <f>IF(HD25=0," ",VLOOKUP(HD25,PROTOKOL!$A:$E,5,FALSE))</f>
        <v xml:space="preserve"> </v>
      </c>
      <c r="HI25" s="211" t="str">
        <f t="shared" si="133"/>
        <v xml:space="preserve"> </v>
      </c>
      <c r="HJ25" s="175">
        <f t="shared" si="80"/>
        <v>0</v>
      </c>
      <c r="HK25" s="176" t="str">
        <f t="shared" si="81"/>
        <v xml:space="preserve"> </v>
      </c>
      <c r="HM25" s="172">
        <v>1</v>
      </c>
      <c r="HN25" s="226"/>
      <c r="HO25" s="173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4" t="str">
        <f t="shared" si="20"/>
        <v xml:space="preserve"> </v>
      </c>
      <c r="HU25" s="211" t="str">
        <f>IF(HQ25=0," ",VLOOKUP(HQ25,PROTOKOL!$A:$E,5,FALSE))</f>
        <v xml:space="preserve"> </v>
      </c>
      <c r="HV25" s="175" t="s">
        <v>133</v>
      </c>
      <c r="HW25" s="176" t="str">
        <f t="shared" si="82"/>
        <v xml:space="preserve"> </v>
      </c>
      <c r="HX25" s="216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4" t="str">
        <f t="shared" si="21"/>
        <v xml:space="preserve"> </v>
      </c>
      <c r="ID25" s="175" t="str">
        <f>IF(HZ25=0," ",VLOOKUP(HZ25,PROTOKOL!$A:$E,5,FALSE))</f>
        <v xml:space="preserve"> </v>
      </c>
      <c r="IE25" s="211" t="str">
        <f t="shared" si="134"/>
        <v xml:space="preserve"> </v>
      </c>
      <c r="IF25" s="175">
        <f t="shared" si="84"/>
        <v>0</v>
      </c>
      <c r="IG25" s="176" t="str">
        <f t="shared" si="85"/>
        <v xml:space="preserve"> </v>
      </c>
      <c r="II25" s="172">
        <v>1</v>
      </c>
      <c r="IJ25" s="226"/>
      <c r="IK25" s="173" t="str">
        <f>IF(IM25=0," ",VLOOKUP(IM25,PROTOKOL!$A:$F,6,FALSE))</f>
        <v>KOKU TESTİ</v>
      </c>
      <c r="IL25" s="43">
        <v>1</v>
      </c>
      <c r="IM25" s="43">
        <v>17</v>
      </c>
      <c r="IN25" s="43">
        <v>0.5</v>
      </c>
      <c r="IO25" s="42">
        <f>IF(IM25=0," ",(VLOOKUP(IM25,PROTOKOL!$A$1:$E$29,2,FALSE))*IN25)</f>
        <v>0</v>
      </c>
      <c r="IP25" s="174">
        <f t="shared" si="22"/>
        <v>1</v>
      </c>
      <c r="IQ25" s="211" t="e">
        <f>IF(IM25=0," ",VLOOKUP(IM25,PROTOKOL!$A:$E,5,FALSE))</f>
        <v>#DIV/0!</v>
      </c>
      <c r="IR25" s="175" t="s">
        <v>133</v>
      </c>
      <c r="IS25" s="176" t="e">
        <f>IF(IM25=0," ",(IQ25*IP25))/7.5*0.5</f>
        <v>#DIV/0!</v>
      </c>
      <c r="IT25" s="216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4" t="str">
        <f t="shared" si="23"/>
        <v xml:space="preserve"> </v>
      </c>
      <c r="IZ25" s="175" t="str">
        <f>IF(IV25=0," ",VLOOKUP(IV25,PROTOKOL!$A:$E,5,FALSE))</f>
        <v xml:space="preserve"> </v>
      </c>
      <c r="JA25" s="211" t="str">
        <f t="shared" si="135"/>
        <v xml:space="preserve"> </v>
      </c>
      <c r="JB25" s="175">
        <f t="shared" si="88"/>
        <v>0</v>
      </c>
      <c r="JC25" s="176" t="str">
        <f t="shared" si="89"/>
        <v xml:space="preserve"> </v>
      </c>
      <c r="JE25" s="172">
        <v>1</v>
      </c>
      <c r="JF25" s="226"/>
      <c r="JG25" s="173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4" t="str">
        <f t="shared" si="24"/>
        <v xml:space="preserve"> </v>
      </c>
      <c r="JM25" s="211" t="str">
        <f>IF(JI25=0," ",VLOOKUP(JI25,PROTOKOL!$A:$E,5,FALSE))</f>
        <v xml:space="preserve"> </v>
      </c>
      <c r="JN25" s="175" t="s">
        <v>133</v>
      </c>
      <c r="JO25" s="176" t="str">
        <f t="shared" si="90"/>
        <v xml:space="preserve"> </v>
      </c>
      <c r="JP25" s="216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4" t="str">
        <f t="shared" si="25"/>
        <v xml:space="preserve"> </v>
      </c>
      <c r="JV25" s="175" t="str">
        <f>IF(JR25=0," ",VLOOKUP(JR25,PROTOKOL!$A:$E,5,FALSE))</f>
        <v xml:space="preserve"> </v>
      </c>
      <c r="JW25" s="211" t="str">
        <f t="shared" si="136"/>
        <v xml:space="preserve"> </v>
      </c>
      <c r="JX25" s="175">
        <f t="shared" si="92"/>
        <v>0</v>
      </c>
      <c r="JY25" s="176" t="str">
        <f t="shared" si="93"/>
        <v xml:space="preserve"> </v>
      </c>
      <c r="KA25" s="172">
        <v>1</v>
      </c>
      <c r="KB25" s="226"/>
      <c r="KC25" s="173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4" t="str">
        <f t="shared" si="26"/>
        <v xml:space="preserve"> </v>
      </c>
      <c r="KI25" s="211" t="str">
        <f>IF(KE25=0," ",VLOOKUP(KE25,PROTOKOL!$A:$E,5,FALSE))</f>
        <v xml:space="preserve"> </v>
      </c>
      <c r="KJ25" s="175" t="s">
        <v>133</v>
      </c>
      <c r="KK25" s="176" t="str">
        <f t="shared" si="94"/>
        <v xml:space="preserve"> </v>
      </c>
      <c r="KL25" s="216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4" t="str">
        <f t="shared" si="27"/>
        <v xml:space="preserve"> </v>
      </c>
      <c r="KR25" s="175" t="str">
        <f>IF(KN25=0," ",VLOOKUP(KN25,PROTOKOL!$A:$E,5,FALSE))</f>
        <v xml:space="preserve"> </v>
      </c>
      <c r="KS25" s="211" t="str">
        <f t="shared" si="137"/>
        <v xml:space="preserve"> </v>
      </c>
      <c r="KT25" s="175">
        <f t="shared" si="96"/>
        <v>0</v>
      </c>
      <c r="KU25" s="176" t="str">
        <f t="shared" si="97"/>
        <v xml:space="preserve"> </v>
      </c>
      <c r="KW25" s="172">
        <v>1</v>
      </c>
      <c r="KX25" s="226"/>
      <c r="KY25" s="173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4" t="str">
        <f t="shared" si="28"/>
        <v xml:space="preserve"> </v>
      </c>
      <c r="LE25" s="211" t="str">
        <f>IF(LA25=0," ",VLOOKUP(LA25,PROTOKOL!$A:$E,5,FALSE))</f>
        <v xml:space="preserve"> </v>
      </c>
      <c r="LF25" s="175" t="s">
        <v>133</v>
      </c>
      <c r="LG25" s="176" t="str">
        <f t="shared" si="98"/>
        <v xml:space="preserve"> </v>
      </c>
      <c r="LH25" s="216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4" t="str">
        <f t="shared" si="29"/>
        <v xml:space="preserve"> </v>
      </c>
      <c r="LN25" s="175" t="str">
        <f>IF(LJ25=0," ",VLOOKUP(LJ25,PROTOKOL!$A:$E,5,FALSE))</f>
        <v xml:space="preserve"> </v>
      </c>
      <c r="LO25" s="211" t="str">
        <f t="shared" si="138"/>
        <v xml:space="preserve"> </v>
      </c>
      <c r="LP25" s="175">
        <f t="shared" si="100"/>
        <v>0</v>
      </c>
      <c r="LQ25" s="176" t="str">
        <f t="shared" si="101"/>
        <v xml:space="preserve"> </v>
      </c>
      <c r="LS25" s="172">
        <v>1</v>
      </c>
      <c r="LT25" s="226"/>
      <c r="LU25" s="173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4" t="str">
        <f t="shared" si="30"/>
        <v xml:space="preserve"> </v>
      </c>
      <c r="MA25" s="211" t="str">
        <f>IF(LW25=0," ",VLOOKUP(LW25,PROTOKOL!$A:$E,5,FALSE))</f>
        <v xml:space="preserve"> </v>
      </c>
      <c r="MB25" s="175" t="s">
        <v>133</v>
      </c>
      <c r="MC25" s="176" t="str">
        <f t="shared" si="102"/>
        <v xml:space="preserve"> </v>
      </c>
      <c r="MD25" s="216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4" t="str">
        <f t="shared" si="31"/>
        <v xml:space="preserve"> </v>
      </c>
      <c r="MJ25" s="175" t="str">
        <f>IF(MF25=0," ",VLOOKUP(MF25,PROTOKOL!$A:$E,5,FALSE))</f>
        <v xml:space="preserve"> </v>
      </c>
      <c r="MK25" s="211" t="str">
        <f t="shared" si="139"/>
        <v xml:space="preserve"> </v>
      </c>
      <c r="ML25" s="175">
        <f t="shared" si="104"/>
        <v>0</v>
      </c>
      <c r="MM25" s="176" t="str">
        <f t="shared" si="105"/>
        <v xml:space="preserve"> </v>
      </c>
      <c r="MO25" s="172">
        <v>1</v>
      </c>
      <c r="MP25" s="226"/>
      <c r="MQ25" s="173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4" t="str">
        <f t="shared" si="32"/>
        <v xml:space="preserve"> </v>
      </c>
      <c r="MW25" s="211" t="str">
        <f>IF(MS25=0," ",VLOOKUP(MS25,PROTOKOL!$A:$E,5,FALSE))</f>
        <v xml:space="preserve"> </v>
      </c>
      <c r="MX25" s="175" t="s">
        <v>133</v>
      </c>
      <c r="MY25" s="176" t="str">
        <f t="shared" si="106"/>
        <v xml:space="preserve"> </v>
      </c>
      <c r="MZ25" s="216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4" t="str">
        <f t="shared" si="33"/>
        <v xml:space="preserve"> </v>
      </c>
      <c r="NF25" s="175" t="str">
        <f>IF(NB25=0," ",VLOOKUP(NB25,PROTOKOL!$A:$E,5,FALSE))</f>
        <v xml:space="preserve"> </v>
      </c>
      <c r="NG25" s="211" t="str">
        <f t="shared" si="140"/>
        <v xml:space="preserve"> </v>
      </c>
      <c r="NH25" s="175">
        <f t="shared" si="108"/>
        <v>0</v>
      </c>
      <c r="NI25" s="176" t="str">
        <f t="shared" si="109"/>
        <v xml:space="preserve"> </v>
      </c>
      <c r="NK25" s="172">
        <v>1</v>
      </c>
      <c r="NL25" s="226"/>
      <c r="NM25" s="173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4" t="str">
        <f t="shared" si="34"/>
        <v xml:space="preserve"> </v>
      </c>
      <c r="NS25" s="211" t="str">
        <f>IF(NO25=0," ",VLOOKUP(NO25,PROTOKOL!$A:$E,5,FALSE))</f>
        <v xml:space="preserve"> </v>
      </c>
      <c r="NT25" s="175" t="s">
        <v>133</v>
      </c>
      <c r="NU25" s="176" t="str">
        <f t="shared" si="110"/>
        <v xml:space="preserve"> </v>
      </c>
      <c r="NV25" s="216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4" t="str">
        <f t="shared" si="35"/>
        <v xml:space="preserve"> </v>
      </c>
      <c r="OB25" s="175" t="str">
        <f>IF(NX25=0," ",VLOOKUP(NX25,PROTOKOL!$A:$E,5,FALSE))</f>
        <v xml:space="preserve"> </v>
      </c>
      <c r="OC25" s="211" t="str">
        <f t="shared" si="141"/>
        <v xml:space="preserve"> </v>
      </c>
      <c r="OD25" s="175">
        <f t="shared" si="112"/>
        <v>0</v>
      </c>
      <c r="OE25" s="176" t="str">
        <f t="shared" si="113"/>
        <v xml:space="preserve"> </v>
      </c>
      <c r="OG25" s="172">
        <v>1</v>
      </c>
      <c r="OH25" s="226"/>
      <c r="OI25" s="173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4" t="str">
        <f t="shared" si="36"/>
        <v xml:space="preserve"> </v>
      </c>
      <c r="OO25" s="211" t="str">
        <f>IF(OK25=0," ",VLOOKUP(OK25,PROTOKOL!$A:$E,5,FALSE))</f>
        <v xml:space="preserve"> </v>
      </c>
      <c r="OP25" s="175" t="s">
        <v>133</v>
      </c>
      <c r="OQ25" s="176" t="str">
        <f t="shared" si="114"/>
        <v xml:space="preserve"> </v>
      </c>
      <c r="OR25" s="216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4" t="str">
        <f t="shared" si="37"/>
        <v xml:space="preserve"> </v>
      </c>
      <c r="OX25" s="175" t="str">
        <f>IF(OT25=0," ",VLOOKUP(OT25,PROTOKOL!$A:$E,5,FALSE))</f>
        <v xml:space="preserve"> </v>
      </c>
      <c r="OY25" s="211" t="str">
        <f t="shared" si="142"/>
        <v xml:space="preserve"> </v>
      </c>
      <c r="OZ25" s="175">
        <f t="shared" si="116"/>
        <v>0</v>
      </c>
      <c r="PA25" s="176" t="str">
        <f t="shared" si="117"/>
        <v xml:space="preserve"> </v>
      </c>
      <c r="PC25" s="172">
        <v>1</v>
      </c>
      <c r="PD25" s="226"/>
      <c r="PE25" s="173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4" t="str">
        <f t="shared" si="38"/>
        <v xml:space="preserve"> </v>
      </c>
      <c r="PK25" s="211" t="str">
        <f>IF(PG25=0," ",VLOOKUP(PG25,PROTOKOL!$A:$E,5,FALSE))</f>
        <v xml:space="preserve"> </v>
      </c>
      <c r="PL25" s="175" t="s">
        <v>133</v>
      </c>
      <c r="PM25" s="176" t="str">
        <f t="shared" si="118"/>
        <v xml:space="preserve"> </v>
      </c>
      <c r="PN25" s="216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4" t="str">
        <f t="shared" si="39"/>
        <v xml:space="preserve"> </v>
      </c>
      <c r="PT25" s="175" t="str">
        <f>IF(PP25=0," ",VLOOKUP(PP25,PROTOKOL!$A:$E,5,FALSE))</f>
        <v xml:space="preserve"> </v>
      </c>
      <c r="PU25" s="211" t="str">
        <f t="shared" si="143"/>
        <v xml:space="preserve"> </v>
      </c>
      <c r="PV25" s="175">
        <f t="shared" si="120"/>
        <v>0</v>
      </c>
      <c r="PW25" s="176" t="str">
        <f t="shared" si="121"/>
        <v xml:space="preserve"> </v>
      </c>
      <c r="PY25" s="172">
        <v>1</v>
      </c>
      <c r="PZ25" s="226"/>
      <c r="QA25" s="173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4" t="str">
        <f t="shared" si="40"/>
        <v xml:space="preserve"> </v>
      </c>
      <c r="QG25" s="211" t="str">
        <f>IF(QC25=0," ",VLOOKUP(QC25,PROTOKOL!$A:$E,5,FALSE))</f>
        <v xml:space="preserve"> </v>
      </c>
      <c r="QH25" s="175" t="s">
        <v>133</v>
      </c>
      <c r="QI25" s="176" t="str">
        <f t="shared" si="122"/>
        <v xml:space="preserve"> </v>
      </c>
      <c r="QJ25" s="216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4" t="str">
        <f t="shared" si="41"/>
        <v xml:space="preserve"> </v>
      </c>
      <c r="QP25" s="175" t="str">
        <f>IF(QL25=0," ",VLOOKUP(QL25,PROTOKOL!$A:$E,5,FALSE))</f>
        <v xml:space="preserve"> </v>
      </c>
      <c r="QQ25" s="211" t="str">
        <f t="shared" si="144"/>
        <v xml:space="preserve"> </v>
      </c>
      <c r="QR25" s="175">
        <f t="shared" si="124"/>
        <v>0</v>
      </c>
      <c r="QS25" s="176" t="str">
        <f t="shared" si="125"/>
        <v xml:space="preserve"> </v>
      </c>
    </row>
    <row r="26" spans="1:461" ht="13.8">
      <c r="A26" s="172">
        <v>2</v>
      </c>
      <c r="B26" s="224">
        <v>2</v>
      </c>
      <c r="C26" s="173" t="str">
        <f>IF(E26=0," ",VLOOKUP(E26,PROTOKOL!$A:$F,6,FALSE))</f>
        <v>VAKUM TEST</v>
      </c>
      <c r="D26" s="43">
        <v>231</v>
      </c>
      <c r="E26" s="43">
        <v>4</v>
      </c>
      <c r="F26" s="43">
        <v>7.5</v>
      </c>
      <c r="G26" s="42">
        <f>IF(E26=0," ",(VLOOKUP(E26,PROTOKOL!$A$1:$E$29,2,FALSE))*F26)</f>
        <v>150</v>
      </c>
      <c r="H26" s="174">
        <f t="shared" si="0"/>
        <v>81</v>
      </c>
      <c r="I26" s="211">
        <f>IF(E26=0," ",VLOOKUP(E26,PROTOKOL!$A:$E,5,FALSE))</f>
        <v>0.44947554687499996</v>
      </c>
      <c r="J26" s="175" t="s">
        <v>133</v>
      </c>
      <c r="K26" s="176">
        <f t="shared" si="42"/>
        <v>36.407519296874995</v>
      </c>
      <c r="L26" s="216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4" t="str">
        <f t="shared" si="1"/>
        <v xml:space="preserve"> </v>
      </c>
      <c r="R26" s="175" t="str">
        <f>IF(N26=0," ",VLOOKUP(N26,PROTOKOL!$A:$E,5,FALSE))</f>
        <v xml:space="preserve"> </v>
      </c>
      <c r="S26" s="211" t="str">
        <f t="shared" si="43"/>
        <v xml:space="preserve"> </v>
      </c>
      <c r="T26" s="175">
        <f t="shared" si="44"/>
        <v>0</v>
      </c>
      <c r="U26" s="176" t="str">
        <f t="shared" si="45"/>
        <v xml:space="preserve"> </v>
      </c>
      <c r="W26" s="172">
        <v>2</v>
      </c>
      <c r="X26" s="224">
        <v>2</v>
      </c>
      <c r="Y26" s="173" t="str">
        <f>IF(AA26=0," ",VLOOKUP(AA26,PROTOKOL!$A:$F,6,FALSE))</f>
        <v>SIZDIRMAZLIK TAMİR</v>
      </c>
      <c r="Z26" s="43">
        <v>126</v>
      </c>
      <c r="AA26" s="43">
        <v>12</v>
      </c>
      <c r="AB26" s="43">
        <v>7.5</v>
      </c>
      <c r="AC26" s="42">
        <f>IF(AA26=0," ",(VLOOKUP(AA26,PROTOKOL!$A$1:$E$29,2,FALSE))*AB26)</f>
        <v>78</v>
      </c>
      <c r="AD26" s="174">
        <f t="shared" si="2"/>
        <v>48</v>
      </c>
      <c r="AE26" s="211">
        <f>IF(AA26=0," ",VLOOKUP(AA26,PROTOKOL!$A:$E,5,FALSE))</f>
        <v>0.8561438988095238</v>
      </c>
      <c r="AF26" s="175" t="s">
        <v>133</v>
      </c>
      <c r="AG26" s="176">
        <f t="shared" si="46"/>
        <v>41.094907142857139</v>
      </c>
      <c r="AH26" s="216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4" t="str">
        <f t="shared" si="3"/>
        <v xml:space="preserve"> </v>
      </c>
      <c r="AN26" s="175" t="str">
        <f>IF(AJ26=0," ",VLOOKUP(AJ26,PROTOKOL!$A:$E,5,FALSE))</f>
        <v xml:space="preserve"> </v>
      </c>
      <c r="AO26" s="211" t="str">
        <f t="shared" si="126"/>
        <v xml:space="preserve"> </v>
      </c>
      <c r="AP26" s="175">
        <f t="shared" si="48"/>
        <v>0</v>
      </c>
      <c r="AQ26" s="176" t="str">
        <f t="shared" si="49"/>
        <v xml:space="preserve"> </v>
      </c>
      <c r="AS26" s="172">
        <v>2</v>
      </c>
      <c r="AT26" s="224">
        <v>2</v>
      </c>
      <c r="AU26" s="173" t="str">
        <f>IF(AW26=0," ",VLOOKUP(AW26,PROTOKOL!$A:$F,6,FALSE))</f>
        <v>VAKUM TEST</v>
      </c>
      <c r="AV26" s="43">
        <v>247</v>
      </c>
      <c r="AW26" s="43">
        <v>4</v>
      </c>
      <c r="AX26" s="43">
        <v>7.5</v>
      </c>
      <c r="AY26" s="42">
        <f>IF(AW26=0," ",(VLOOKUP(AW26,PROTOKOL!$A$1:$E$29,2,FALSE))*AX26)</f>
        <v>150</v>
      </c>
      <c r="AZ26" s="174">
        <f t="shared" si="4"/>
        <v>97</v>
      </c>
      <c r="BA26" s="211">
        <f>IF(AW26=0," ",VLOOKUP(AW26,PROTOKOL!$A:$E,5,FALSE))</f>
        <v>0.44947554687499996</v>
      </c>
      <c r="BB26" s="175" t="s">
        <v>133</v>
      </c>
      <c r="BC26" s="176">
        <f t="shared" si="50"/>
        <v>43.599128046874995</v>
      </c>
      <c r="BD26" s="216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4" t="str">
        <f t="shared" si="5"/>
        <v xml:space="preserve"> </v>
      </c>
      <c r="BJ26" s="175" t="str">
        <f>IF(BF26=0," ",VLOOKUP(BF26,PROTOKOL!$A:$E,5,FALSE))</f>
        <v xml:space="preserve"> </v>
      </c>
      <c r="BK26" s="211" t="str">
        <f t="shared" si="127"/>
        <v xml:space="preserve"> </v>
      </c>
      <c r="BL26" s="175">
        <f t="shared" si="52"/>
        <v>0</v>
      </c>
      <c r="BM26" s="176" t="str">
        <f t="shared" si="53"/>
        <v xml:space="preserve"> </v>
      </c>
      <c r="BO26" s="172">
        <v>2</v>
      </c>
      <c r="BP26" s="224">
        <v>2</v>
      </c>
      <c r="BQ26" s="173" t="str">
        <f>IF(BS26=0," ",VLOOKUP(BS26,PROTOKOL!$A:$F,6,FALSE))</f>
        <v>WNZL. LAV. VE DUV. ASMA KLZ</v>
      </c>
      <c r="BR26" s="43">
        <v>223</v>
      </c>
      <c r="BS26" s="43">
        <v>1</v>
      </c>
      <c r="BT26" s="43">
        <v>7.5</v>
      </c>
      <c r="BU26" s="42">
        <f>IF(BS26=0," ",(VLOOKUP(BS26,PROTOKOL!$A$1:$E$29,2,FALSE))*BT26)</f>
        <v>144</v>
      </c>
      <c r="BV26" s="174">
        <f t="shared" si="6"/>
        <v>79</v>
      </c>
      <c r="BW26" s="211">
        <f>IF(BS26=0," ",VLOOKUP(BS26,PROTOKOL!$A:$E,5,FALSE))</f>
        <v>0.4731321546052632</v>
      </c>
      <c r="BX26" s="175" t="s">
        <v>133</v>
      </c>
      <c r="BY26" s="176">
        <f t="shared" si="54"/>
        <v>37.377440213815795</v>
      </c>
      <c r="BZ26" s="216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4" t="str">
        <f t="shared" si="7"/>
        <v xml:space="preserve"> </v>
      </c>
      <c r="CF26" s="175" t="str">
        <f>IF(CB26=0," ",VLOOKUP(CB26,PROTOKOL!$A:$E,5,FALSE))</f>
        <v xml:space="preserve"> </v>
      </c>
      <c r="CG26" s="211" t="str">
        <f t="shared" si="128"/>
        <v xml:space="preserve"> </v>
      </c>
      <c r="CH26" s="175">
        <f t="shared" si="56"/>
        <v>0</v>
      </c>
      <c r="CI26" s="176" t="str">
        <f t="shared" si="57"/>
        <v xml:space="preserve"> </v>
      </c>
      <c r="CK26" s="172">
        <v>2</v>
      </c>
      <c r="CL26" s="224">
        <v>2</v>
      </c>
      <c r="CM26" s="173" t="str">
        <f>IF(CO26=0," ",VLOOKUP(CO26,PROTOKOL!$A:$F,6,FALSE))</f>
        <v>PERDE KESME SULU SİST.</v>
      </c>
      <c r="CN26" s="43">
        <v>50</v>
      </c>
      <c r="CO26" s="43">
        <v>8</v>
      </c>
      <c r="CP26" s="43">
        <v>2.5</v>
      </c>
      <c r="CQ26" s="42">
        <f>IF(CO26=0," ",(VLOOKUP(CO26,PROTOKOL!$A$1:$E$29,2,FALSE))*CP26)</f>
        <v>32.666666666666664</v>
      </c>
      <c r="CR26" s="174">
        <f t="shared" si="8"/>
        <v>17.333333333333336</v>
      </c>
      <c r="CS26" s="211">
        <f>IF(CO26=0," ",VLOOKUP(CO26,PROTOKOL!$A:$E,5,FALSE))</f>
        <v>0.69150084134615386</v>
      </c>
      <c r="CT26" s="175" t="s">
        <v>133</v>
      </c>
      <c r="CU26" s="176">
        <f t="shared" si="58"/>
        <v>11.986014583333334</v>
      </c>
      <c r="CV26" s="216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4" t="str">
        <f t="shared" si="9"/>
        <v xml:space="preserve"> </v>
      </c>
      <c r="DB26" s="175" t="str">
        <f>IF(CX26=0," ",VLOOKUP(CX26,PROTOKOL!$A:$E,5,FALSE))</f>
        <v xml:space="preserve"> </v>
      </c>
      <c r="DC26" s="211" t="str">
        <f t="shared" si="129"/>
        <v xml:space="preserve"> </v>
      </c>
      <c r="DD26" s="175">
        <f t="shared" si="60"/>
        <v>0</v>
      </c>
      <c r="DE26" s="176" t="str">
        <f t="shared" si="61"/>
        <v xml:space="preserve"> </v>
      </c>
      <c r="DG26" s="172">
        <v>2</v>
      </c>
      <c r="DH26" s="224">
        <v>2</v>
      </c>
      <c r="DI26" s="173" t="s">
        <v>32</v>
      </c>
      <c r="DJ26" s="43"/>
      <c r="DK26" s="43"/>
      <c r="DL26" s="43"/>
      <c r="DM26" s="42" t="str">
        <f>IF(DK26=0," ",(VLOOKUP(DK26,PROTOKOL!$A$1:$E$29,2,FALSE))*DL26)</f>
        <v xml:space="preserve"> </v>
      </c>
      <c r="DN26" s="174" t="str">
        <f t="shared" si="10"/>
        <v xml:space="preserve"> </v>
      </c>
      <c r="DO26" s="211" t="str">
        <f>IF(DK26=0," ",VLOOKUP(DK26,PROTOKOL!$A:$E,5,FALSE))</f>
        <v xml:space="preserve"> </v>
      </c>
      <c r="DP26" s="175" t="s">
        <v>133</v>
      </c>
      <c r="DQ26" s="176" t="str">
        <f t="shared" si="62"/>
        <v xml:space="preserve"> </v>
      </c>
      <c r="DR26" s="216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4" t="str">
        <f t="shared" si="11"/>
        <v xml:space="preserve"> </v>
      </c>
      <c r="DX26" s="175" t="str">
        <f>IF(DT26=0," ",VLOOKUP(DT26,PROTOKOL!$A:$E,5,FALSE))</f>
        <v xml:space="preserve"> </v>
      </c>
      <c r="DY26" s="211" t="str">
        <f t="shared" si="130"/>
        <v xml:space="preserve"> </v>
      </c>
      <c r="DZ26" s="175">
        <f t="shared" si="64"/>
        <v>0</v>
      </c>
      <c r="EA26" s="176" t="str">
        <f t="shared" si="65"/>
        <v xml:space="preserve"> </v>
      </c>
      <c r="EC26" s="172">
        <v>2</v>
      </c>
      <c r="ED26" s="224">
        <v>2</v>
      </c>
      <c r="EE26" s="173" t="str">
        <f>IF(EG26=0," ",VLOOKUP(EG26,PROTOKOL!$A:$F,6,FALSE))</f>
        <v>SIZDIRMAZLIK TAMİR</v>
      </c>
      <c r="EF26" s="43">
        <v>92</v>
      </c>
      <c r="EG26" s="43">
        <v>12</v>
      </c>
      <c r="EH26" s="43">
        <v>6</v>
      </c>
      <c r="EI26" s="42">
        <f>IF(EG26=0," ",(VLOOKUP(EG26,PROTOKOL!$A$1:$E$29,2,FALSE))*EH26)</f>
        <v>62.400000000000006</v>
      </c>
      <c r="EJ26" s="174">
        <f t="shared" si="12"/>
        <v>29.599999999999994</v>
      </c>
      <c r="EK26" s="211">
        <f>IF(EG26=0," ",VLOOKUP(EG26,PROTOKOL!$A:$E,5,FALSE))</f>
        <v>0.8561438988095238</v>
      </c>
      <c r="EL26" s="175" t="s">
        <v>133</v>
      </c>
      <c r="EM26" s="176">
        <f t="shared" si="66"/>
        <v>25.341859404761898</v>
      </c>
      <c r="EN26" s="216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4" t="str">
        <f t="shared" si="13"/>
        <v xml:space="preserve"> </v>
      </c>
      <c r="ET26" s="175" t="str">
        <f>IF(EP26=0," ",VLOOKUP(EP26,PROTOKOL!$A:$E,5,FALSE))</f>
        <v xml:space="preserve"> </v>
      </c>
      <c r="EU26" s="211" t="str">
        <f t="shared" si="145"/>
        <v xml:space="preserve"> </v>
      </c>
      <c r="EV26" s="175">
        <f t="shared" si="68"/>
        <v>0</v>
      </c>
      <c r="EW26" s="176" t="str">
        <f t="shared" si="69"/>
        <v xml:space="preserve"> </v>
      </c>
      <c r="EY26" s="172">
        <v>2</v>
      </c>
      <c r="EZ26" s="224">
        <v>2</v>
      </c>
      <c r="FA26" s="173" t="str">
        <f>IF(FC26=0," ",VLOOKUP(FC26,PROTOKOL!$A:$F,6,FALSE))</f>
        <v>VAKUM TEST</v>
      </c>
      <c r="FB26" s="43">
        <v>153</v>
      </c>
      <c r="FC26" s="43">
        <v>4</v>
      </c>
      <c r="FD26" s="43">
        <v>5</v>
      </c>
      <c r="FE26" s="42">
        <f>IF(FC26=0," ",(VLOOKUP(FC26,PROTOKOL!$A$1:$E$29,2,FALSE))*FD26)</f>
        <v>100</v>
      </c>
      <c r="FF26" s="174">
        <f t="shared" si="14"/>
        <v>53</v>
      </c>
      <c r="FG26" s="211">
        <f>IF(FC26=0," ",VLOOKUP(FC26,PROTOKOL!$A:$E,5,FALSE))</f>
        <v>0.44947554687499996</v>
      </c>
      <c r="FH26" s="175" t="s">
        <v>133</v>
      </c>
      <c r="FI26" s="176">
        <f t="shared" si="70"/>
        <v>23.822203984374998</v>
      </c>
      <c r="FJ26" s="216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4" t="str">
        <f t="shared" si="15"/>
        <v xml:space="preserve"> </v>
      </c>
      <c r="FP26" s="175" t="str">
        <f>IF(FL26=0," ",VLOOKUP(FL26,PROTOKOL!$A:$E,5,FALSE))</f>
        <v xml:space="preserve"> </v>
      </c>
      <c r="FQ26" s="211" t="str">
        <f t="shared" si="131"/>
        <v xml:space="preserve"> </v>
      </c>
      <c r="FR26" s="175">
        <f t="shared" si="72"/>
        <v>0</v>
      </c>
      <c r="FS26" s="176" t="str">
        <f t="shared" si="73"/>
        <v xml:space="preserve"> </v>
      </c>
      <c r="FU26" s="172">
        <v>2</v>
      </c>
      <c r="FV26" s="224">
        <v>2</v>
      </c>
      <c r="FW26" s="173" t="str">
        <f>IF(FY26=0," ",VLOOKUP(FY26,PROTOKOL!$A:$F,6,FALSE))</f>
        <v>PANTOGRAF LAVABO TAŞLAMA</v>
      </c>
      <c r="FX26" s="43">
        <v>52</v>
      </c>
      <c r="FY26" s="43">
        <v>9</v>
      </c>
      <c r="FZ26" s="43">
        <v>4</v>
      </c>
      <c r="GA26" s="42">
        <f>IF(FY26=0," ",(VLOOKUP(FY26,PROTOKOL!$A$1:$E$29,2,FALSE))*FZ26)</f>
        <v>34.666666666666664</v>
      </c>
      <c r="GB26" s="174">
        <f t="shared" si="16"/>
        <v>17.333333333333336</v>
      </c>
      <c r="GC26" s="211">
        <f>IF(FY26=0," ",VLOOKUP(FY26,PROTOKOL!$A:$E,5,FALSE))</f>
        <v>1.0273726785714283</v>
      </c>
      <c r="GD26" s="175" t="s">
        <v>133</v>
      </c>
      <c r="GE26" s="176">
        <f t="shared" si="74"/>
        <v>17.807793095238093</v>
      </c>
      <c r="GF26" s="216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4" t="str">
        <f t="shared" si="17"/>
        <v xml:space="preserve"> </v>
      </c>
      <c r="GL26" s="175" t="str">
        <f>IF(GH26=0," ",VLOOKUP(GH26,PROTOKOL!$A:$E,5,FALSE))</f>
        <v xml:space="preserve"> </v>
      </c>
      <c r="GM26" s="211" t="str">
        <f t="shared" si="132"/>
        <v xml:space="preserve"> </v>
      </c>
      <c r="GN26" s="175">
        <f t="shared" si="76"/>
        <v>0</v>
      </c>
      <c r="GO26" s="176" t="str">
        <f t="shared" si="77"/>
        <v xml:space="preserve"> </v>
      </c>
      <c r="GQ26" s="172">
        <v>2</v>
      </c>
      <c r="GR26" s="224">
        <v>2</v>
      </c>
      <c r="GS26" s="173" t="str">
        <f>IF(GU26=0," ",VLOOKUP(GU26,PROTOKOL!$A:$F,6,FALSE))</f>
        <v>EĞİTİM</v>
      </c>
      <c r="GT26" s="43">
        <v>1</v>
      </c>
      <c r="GU26" s="43">
        <v>19</v>
      </c>
      <c r="GV26" s="43">
        <v>7.5</v>
      </c>
      <c r="GW26" s="42">
        <f>IF(GU26=0," ",(VLOOKUP(GU26,PROTOKOL!$A$1:$E$29,2,FALSE))*GV26)</f>
        <v>0</v>
      </c>
      <c r="GX26" s="174">
        <f t="shared" si="18"/>
        <v>1</v>
      </c>
      <c r="GY26" s="211" t="e">
        <f>IF(GU26=0," ",VLOOKUP(GU26,PROTOKOL!$A:$E,5,FALSE))</f>
        <v>#DIV/0!</v>
      </c>
      <c r="GZ26" s="175" t="s">
        <v>133</v>
      </c>
      <c r="HA26" s="176" t="e">
        <f>IF(GU26=0," ",(GY26*GX26))/7.5*7.5</f>
        <v>#DIV/0!</v>
      </c>
      <c r="HB26" s="216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4" t="str">
        <f t="shared" si="19"/>
        <v xml:space="preserve"> </v>
      </c>
      <c r="HH26" s="175" t="str">
        <f>IF(HD26=0," ",VLOOKUP(HD26,PROTOKOL!$A:$E,5,FALSE))</f>
        <v xml:space="preserve"> </v>
      </c>
      <c r="HI26" s="211" t="str">
        <f t="shared" si="133"/>
        <v xml:space="preserve"> </v>
      </c>
      <c r="HJ26" s="175">
        <f t="shared" si="80"/>
        <v>0</v>
      </c>
      <c r="HK26" s="176" t="str">
        <f t="shared" si="81"/>
        <v xml:space="preserve"> </v>
      </c>
      <c r="HM26" s="172">
        <v>2</v>
      </c>
      <c r="HN26" s="224">
        <v>2</v>
      </c>
      <c r="HO26" s="173" t="str">
        <f>IF(HQ26=0," ",VLOOKUP(HQ26,PROTOKOL!$A:$F,6,FALSE))</f>
        <v>VAKUM TEST</v>
      </c>
      <c r="HP26" s="43">
        <v>237</v>
      </c>
      <c r="HQ26" s="43">
        <v>4</v>
      </c>
      <c r="HR26" s="43">
        <v>7.5</v>
      </c>
      <c r="HS26" s="42">
        <f>IF(HQ26=0," ",(VLOOKUP(HQ26,PROTOKOL!$A$1:$E$29,2,FALSE))*HR26)</f>
        <v>150</v>
      </c>
      <c r="HT26" s="174">
        <f t="shared" si="20"/>
        <v>87</v>
      </c>
      <c r="HU26" s="211">
        <f>IF(HQ26=0," ",VLOOKUP(HQ26,PROTOKOL!$A:$E,5,FALSE))</f>
        <v>0.44947554687499996</v>
      </c>
      <c r="HV26" s="175" t="s">
        <v>133</v>
      </c>
      <c r="HW26" s="176">
        <f t="shared" si="82"/>
        <v>39.104372578124995</v>
      </c>
      <c r="HX26" s="216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4" t="str">
        <f t="shared" si="21"/>
        <v xml:space="preserve"> </v>
      </c>
      <c r="ID26" s="175" t="str">
        <f>IF(HZ26=0," ",VLOOKUP(HZ26,PROTOKOL!$A:$E,5,FALSE))</f>
        <v xml:space="preserve"> </v>
      </c>
      <c r="IE26" s="211" t="str">
        <f t="shared" si="134"/>
        <v xml:space="preserve"> </v>
      </c>
      <c r="IF26" s="175">
        <f t="shared" si="84"/>
        <v>0</v>
      </c>
      <c r="IG26" s="176" t="str">
        <f t="shared" si="85"/>
        <v xml:space="preserve"> </v>
      </c>
      <c r="II26" s="172">
        <v>2</v>
      </c>
      <c r="IJ26" s="224">
        <v>2</v>
      </c>
      <c r="IK26" s="173" t="str">
        <f>IF(IM26=0," ",VLOOKUP(IM26,PROTOKOL!$A:$F,6,FALSE))</f>
        <v>VAKUM TEST</v>
      </c>
      <c r="IL26" s="43">
        <v>135</v>
      </c>
      <c r="IM26" s="43">
        <v>4</v>
      </c>
      <c r="IN26" s="43">
        <v>4.5</v>
      </c>
      <c r="IO26" s="42">
        <f>IF(IM26=0," ",(VLOOKUP(IM26,PROTOKOL!$A$1:$E$29,2,FALSE))*IN26)</f>
        <v>90</v>
      </c>
      <c r="IP26" s="174">
        <f t="shared" si="22"/>
        <v>45</v>
      </c>
      <c r="IQ26" s="211">
        <f>IF(IM26=0," ",VLOOKUP(IM26,PROTOKOL!$A:$E,5,FALSE))</f>
        <v>0.44947554687499996</v>
      </c>
      <c r="IR26" s="175" t="s">
        <v>133</v>
      </c>
      <c r="IS26" s="176">
        <f t="shared" si="86"/>
        <v>20.226399609374997</v>
      </c>
      <c r="IT26" s="216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4" t="str">
        <f t="shared" si="23"/>
        <v xml:space="preserve"> </v>
      </c>
      <c r="IZ26" s="175" t="str">
        <f>IF(IV26=0," ",VLOOKUP(IV26,PROTOKOL!$A:$E,5,FALSE))</f>
        <v xml:space="preserve"> </v>
      </c>
      <c r="JA26" s="211" t="str">
        <f t="shared" si="135"/>
        <v xml:space="preserve"> </v>
      </c>
      <c r="JB26" s="175">
        <f t="shared" si="88"/>
        <v>0</v>
      </c>
      <c r="JC26" s="176" t="str">
        <f t="shared" si="89"/>
        <v xml:space="preserve"> </v>
      </c>
      <c r="JE26" s="172">
        <v>2</v>
      </c>
      <c r="JF26" s="224">
        <v>2</v>
      </c>
      <c r="JG26" s="173" t="str">
        <f>IF(JI26=0," ",VLOOKUP(JI26,PROTOKOL!$A:$F,6,FALSE))</f>
        <v>PERDE KESME SULU SİST.</v>
      </c>
      <c r="JH26" s="43">
        <v>49</v>
      </c>
      <c r="JI26" s="43">
        <v>8</v>
      </c>
      <c r="JJ26" s="43">
        <v>3</v>
      </c>
      <c r="JK26" s="42">
        <f>IF(JI26=0," ",(VLOOKUP(JI26,PROTOKOL!$A$1:$E$29,2,FALSE))*JJ26)</f>
        <v>39.200000000000003</v>
      </c>
      <c r="JL26" s="174">
        <f t="shared" si="24"/>
        <v>9.7999999999999972</v>
      </c>
      <c r="JM26" s="211">
        <f>IF(JI26=0," ",VLOOKUP(JI26,PROTOKOL!$A:$E,5,FALSE))</f>
        <v>0.69150084134615386</v>
      </c>
      <c r="JN26" s="175" t="s">
        <v>133</v>
      </c>
      <c r="JO26" s="176">
        <f t="shared" si="90"/>
        <v>6.7767082451923057</v>
      </c>
      <c r="JP26" s="216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4" t="str">
        <f t="shared" si="25"/>
        <v xml:space="preserve"> </v>
      </c>
      <c r="JV26" s="175" t="str">
        <f>IF(JR26=0," ",VLOOKUP(JR26,PROTOKOL!$A:$E,5,FALSE))</f>
        <v xml:space="preserve"> </v>
      </c>
      <c r="JW26" s="211" t="str">
        <f t="shared" si="136"/>
        <v xml:space="preserve"> </v>
      </c>
      <c r="JX26" s="175">
        <f t="shared" si="92"/>
        <v>0</v>
      </c>
      <c r="JY26" s="176" t="str">
        <f t="shared" si="93"/>
        <v xml:space="preserve"> </v>
      </c>
      <c r="KA26" s="172">
        <v>2</v>
      </c>
      <c r="KB26" s="224">
        <v>2</v>
      </c>
      <c r="KC26" s="173" t="str">
        <f>IF(KE26=0," ",VLOOKUP(KE26,PROTOKOL!$A:$F,6,FALSE))</f>
        <v>VAKUM TEST</v>
      </c>
      <c r="KD26" s="43">
        <v>230</v>
      </c>
      <c r="KE26" s="43">
        <v>4</v>
      </c>
      <c r="KF26" s="43">
        <v>7.5</v>
      </c>
      <c r="KG26" s="42">
        <f>IF(KE26=0," ",(VLOOKUP(KE26,PROTOKOL!$A$1:$E$29,2,FALSE))*KF26)</f>
        <v>150</v>
      </c>
      <c r="KH26" s="174">
        <f t="shared" si="26"/>
        <v>80</v>
      </c>
      <c r="KI26" s="211">
        <f>IF(KE26=0," ",VLOOKUP(KE26,PROTOKOL!$A:$E,5,FALSE))</f>
        <v>0.44947554687499996</v>
      </c>
      <c r="KJ26" s="175" t="s">
        <v>133</v>
      </c>
      <c r="KK26" s="176">
        <f t="shared" si="94"/>
        <v>35.958043749999995</v>
      </c>
      <c r="KL26" s="216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4" t="str">
        <f t="shared" si="27"/>
        <v xml:space="preserve"> </v>
      </c>
      <c r="KR26" s="175" t="str">
        <f>IF(KN26=0," ",VLOOKUP(KN26,PROTOKOL!$A:$E,5,FALSE))</f>
        <v xml:space="preserve"> </v>
      </c>
      <c r="KS26" s="211" t="str">
        <f t="shared" si="137"/>
        <v xml:space="preserve"> </v>
      </c>
      <c r="KT26" s="175">
        <f t="shared" si="96"/>
        <v>0</v>
      </c>
      <c r="KU26" s="176" t="str">
        <f t="shared" si="97"/>
        <v xml:space="preserve"> </v>
      </c>
      <c r="KW26" s="172">
        <v>2</v>
      </c>
      <c r="KX26" s="224">
        <v>2</v>
      </c>
      <c r="KY26" s="173" t="s">
        <v>32</v>
      </c>
      <c r="KZ26" s="43"/>
      <c r="LA26" s="43"/>
      <c r="LB26" s="43"/>
      <c r="LC26" s="42" t="str">
        <f>IF(LA26=0," ",(VLOOKUP(LA26,PROTOKOL!$A$1:$E$29,2,FALSE))*LB26)</f>
        <v xml:space="preserve"> </v>
      </c>
      <c r="LD26" s="174" t="str">
        <f t="shared" si="28"/>
        <v xml:space="preserve"> </v>
      </c>
      <c r="LE26" s="211" t="str">
        <f>IF(LA26=0," ",VLOOKUP(LA26,PROTOKOL!$A:$E,5,FALSE))</f>
        <v xml:space="preserve"> </v>
      </c>
      <c r="LF26" s="175" t="s">
        <v>133</v>
      </c>
      <c r="LG26" s="176" t="str">
        <f t="shared" si="98"/>
        <v xml:space="preserve"> </v>
      </c>
      <c r="LH26" s="216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4" t="str">
        <f t="shared" si="29"/>
        <v xml:space="preserve"> </v>
      </c>
      <c r="LN26" s="175" t="str">
        <f>IF(LJ26=0," ",VLOOKUP(LJ26,PROTOKOL!$A:$E,5,FALSE))</f>
        <v xml:space="preserve"> </v>
      </c>
      <c r="LO26" s="211" t="str">
        <f t="shared" si="138"/>
        <v xml:space="preserve"> </v>
      </c>
      <c r="LP26" s="175">
        <f t="shared" si="100"/>
        <v>0</v>
      </c>
      <c r="LQ26" s="176" t="str">
        <f t="shared" si="101"/>
        <v xml:space="preserve"> </v>
      </c>
      <c r="LS26" s="172">
        <v>2</v>
      </c>
      <c r="LT26" s="224">
        <v>2</v>
      </c>
      <c r="LU26" s="173" t="str">
        <f>IF(LW26=0," ",VLOOKUP(LW26,PROTOKOL!$A:$F,6,FALSE))</f>
        <v>PANTOGRAF LAVABO TAŞLAMA</v>
      </c>
      <c r="LV26" s="43">
        <v>101</v>
      </c>
      <c r="LW26" s="43">
        <v>9</v>
      </c>
      <c r="LX26" s="43">
        <v>7.5</v>
      </c>
      <c r="LY26" s="42">
        <f>IF(LW26=0," ",(VLOOKUP(LW26,PROTOKOL!$A$1:$E$29,2,FALSE))*LX26)</f>
        <v>65</v>
      </c>
      <c r="LZ26" s="174">
        <f t="shared" si="30"/>
        <v>36</v>
      </c>
      <c r="MA26" s="211">
        <f>IF(LW26=0," ",VLOOKUP(LW26,PROTOKOL!$A:$E,5,FALSE))</f>
        <v>1.0273726785714283</v>
      </c>
      <c r="MB26" s="175" t="s">
        <v>133</v>
      </c>
      <c r="MC26" s="176">
        <f t="shared" si="102"/>
        <v>36.985416428571419</v>
      </c>
      <c r="MD26" s="216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4" t="str">
        <f t="shared" si="31"/>
        <v xml:space="preserve"> </v>
      </c>
      <c r="MJ26" s="175" t="str">
        <f>IF(MF26=0," ",VLOOKUP(MF26,PROTOKOL!$A:$E,5,FALSE))</f>
        <v xml:space="preserve"> </v>
      </c>
      <c r="MK26" s="211" t="str">
        <f t="shared" si="139"/>
        <v xml:space="preserve"> </v>
      </c>
      <c r="ML26" s="175">
        <f t="shared" si="104"/>
        <v>0</v>
      </c>
      <c r="MM26" s="176" t="str">
        <f t="shared" si="105"/>
        <v xml:space="preserve"> </v>
      </c>
      <c r="MO26" s="172">
        <v>2</v>
      </c>
      <c r="MP26" s="224">
        <v>2</v>
      </c>
      <c r="MQ26" s="173" t="str">
        <f>IF(MS26=0," ",VLOOKUP(MS26,PROTOKOL!$A:$F,6,FALSE))</f>
        <v>PANTOGRAF LAVABO TAŞLAMA</v>
      </c>
      <c r="MR26" s="43">
        <v>113</v>
      </c>
      <c r="MS26" s="43">
        <v>9</v>
      </c>
      <c r="MT26" s="43">
        <v>7.5</v>
      </c>
      <c r="MU26" s="42">
        <f>IF(MS26=0," ",(VLOOKUP(MS26,PROTOKOL!$A$1:$E$29,2,FALSE))*MT26)</f>
        <v>65</v>
      </c>
      <c r="MV26" s="174">
        <f t="shared" si="32"/>
        <v>48</v>
      </c>
      <c r="MW26" s="211">
        <f>IF(MS26=0," ",VLOOKUP(MS26,PROTOKOL!$A:$E,5,FALSE))</f>
        <v>1.0273726785714283</v>
      </c>
      <c r="MX26" s="175" t="s">
        <v>133</v>
      </c>
      <c r="MY26" s="176">
        <f t="shared" si="106"/>
        <v>49.313888571428564</v>
      </c>
      <c r="MZ26" s="216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4" t="str">
        <f t="shared" si="33"/>
        <v xml:space="preserve"> </v>
      </c>
      <c r="NF26" s="175" t="str">
        <f>IF(NB26=0," ",VLOOKUP(NB26,PROTOKOL!$A:$E,5,FALSE))</f>
        <v xml:space="preserve"> </v>
      </c>
      <c r="NG26" s="211" t="str">
        <f t="shared" si="140"/>
        <v xml:space="preserve"> </v>
      </c>
      <c r="NH26" s="175">
        <f t="shared" si="108"/>
        <v>0</v>
      </c>
      <c r="NI26" s="176" t="str">
        <f t="shared" si="109"/>
        <v xml:space="preserve"> </v>
      </c>
      <c r="NK26" s="172">
        <v>2</v>
      </c>
      <c r="NL26" s="224">
        <v>2</v>
      </c>
      <c r="NM26" s="173" t="s">
        <v>32</v>
      </c>
      <c r="NN26" s="43"/>
      <c r="NO26" s="43"/>
      <c r="NP26" s="43"/>
      <c r="NQ26" s="42" t="str">
        <f>IF(NO26=0," ",(VLOOKUP(NO26,PROTOKOL!$A$1:$E$29,2,FALSE))*NP26)</f>
        <v xml:space="preserve"> </v>
      </c>
      <c r="NR26" s="174" t="str">
        <f t="shared" si="34"/>
        <v xml:space="preserve"> </v>
      </c>
      <c r="NS26" s="211" t="str">
        <f>IF(NO26=0," ",VLOOKUP(NO26,PROTOKOL!$A:$E,5,FALSE))</f>
        <v xml:space="preserve"> </v>
      </c>
      <c r="NT26" s="175" t="s">
        <v>133</v>
      </c>
      <c r="NU26" s="176" t="str">
        <f t="shared" si="110"/>
        <v xml:space="preserve"> </v>
      </c>
      <c r="NV26" s="216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4" t="str">
        <f t="shared" si="35"/>
        <v xml:space="preserve"> </v>
      </c>
      <c r="OB26" s="175" t="str">
        <f>IF(NX26=0," ",VLOOKUP(NX26,PROTOKOL!$A:$E,5,FALSE))</f>
        <v xml:space="preserve"> </v>
      </c>
      <c r="OC26" s="211" t="str">
        <f t="shared" si="141"/>
        <v xml:space="preserve"> </v>
      </c>
      <c r="OD26" s="175">
        <f t="shared" si="112"/>
        <v>0</v>
      </c>
      <c r="OE26" s="176" t="str">
        <f t="shared" si="113"/>
        <v xml:space="preserve"> </v>
      </c>
      <c r="OG26" s="172">
        <v>2</v>
      </c>
      <c r="OH26" s="224">
        <v>2</v>
      </c>
      <c r="OI26" s="173" t="str">
        <f>IF(OK26=0," ",VLOOKUP(OK26,PROTOKOL!$A:$F,6,FALSE))</f>
        <v>VAKUM TEST</v>
      </c>
      <c r="OJ26" s="43">
        <v>90</v>
      </c>
      <c r="OK26" s="43">
        <v>4</v>
      </c>
      <c r="OL26" s="43">
        <v>3</v>
      </c>
      <c r="OM26" s="42">
        <f>IF(OK26=0," ",(VLOOKUP(OK26,PROTOKOL!$A$1:$E$29,2,FALSE))*OL26)</f>
        <v>60</v>
      </c>
      <c r="ON26" s="174">
        <f t="shared" si="36"/>
        <v>30</v>
      </c>
      <c r="OO26" s="211">
        <f>IF(OK26=0," ",VLOOKUP(OK26,PROTOKOL!$A:$E,5,FALSE))</f>
        <v>0.44947554687499996</v>
      </c>
      <c r="OP26" s="175" t="s">
        <v>133</v>
      </c>
      <c r="OQ26" s="176">
        <f t="shared" si="114"/>
        <v>13.484266406249999</v>
      </c>
      <c r="OR26" s="216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4" t="str">
        <f t="shared" si="37"/>
        <v xml:space="preserve"> </v>
      </c>
      <c r="OX26" s="175" t="str">
        <f>IF(OT26=0," ",VLOOKUP(OT26,PROTOKOL!$A:$E,5,FALSE))</f>
        <v xml:space="preserve"> </v>
      </c>
      <c r="OY26" s="211" t="str">
        <f t="shared" si="142"/>
        <v xml:space="preserve"> </v>
      </c>
      <c r="OZ26" s="175">
        <f t="shared" si="116"/>
        <v>0</v>
      </c>
      <c r="PA26" s="176" t="str">
        <f t="shared" si="117"/>
        <v xml:space="preserve"> </v>
      </c>
      <c r="PC26" s="172">
        <v>2</v>
      </c>
      <c r="PD26" s="224">
        <v>2</v>
      </c>
      <c r="PE26" s="173" t="str">
        <f>IF(PG26=0," ",VLOOKUP(PG26,PROTOKOL!$A:$F,6,FALSE))</f>
        <v>VAKUM TEST</v>
      </c>
      <c r="PF26" s="43">
        <v>240</v>
      </c>
      <c r="PG26" s="43">
        <v>4</v>
      </c>
      <c r="PH26" s="43">
        <v>7.5</v>
      </c>
      <c r="PI26" s="42">
        <f>IF(PG26=0," ",(VLOOKUP(PG26,PROTOKOL!$A$1:$E$29,2,FALSE))*PH26)</f>
        <v>150</v>
      </c>
      <c r="PJ26" s="174">
        <f t="shared" si="38"/>
        <v>90</v>
      </c>
      <c r="PK26" s="211">
        <f>IF(PG26=0," ",VLOOKUP(PG26,PROTOKOL!$A:$E,5,FALSE))</f>
        <v>0.44947554687499996</v>
      </c>
      <c r="PL26" s="175" t="s">
        <v>133</v>
      </c>
      <c r="PM26" s="176">
        <f t="shared" si="118"/>
        <v>40.452799218749995</v>
      </c>
      <c r="PN26" s="216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4" t="str">
        <f t="shared" si="39"/>
        <v xml:space="preserve"> </v>
      </c>
      <c r="PT26" s="175" t="str">
        <f>IF(PP26=0," ",VLOOKUP(PP26,PROTOKOL!$A:$E,5,FALSE))</f>
        <v xml:space="preserve"> </v>
      </c>
      <c r="PU26" s="211" t="str">
        <f t="shared" si="143"/>
        <v xml:space="preserve"> </v>
      </c>
      <c r="PV26" s="175">
        <f t="shared" si="120"/>
        <v>0</v>
      </c>
      <c r="PW26" s="176" t="str">
        <f t="shared" si="121"/>
        <v xml:space="preserve"> </v>
      </c>
      <c r="PY26" s="172">
        <v>2</v>
      </c>
      <c r="PZ26" s="224">
        <v>2</v>
      </c>
      <c r="QA26" s="173" t="str">
        <f>IF(QC26=0," ",VLOOKUP(QC26,PROTOKOL!$A:$F,6,FALSE))</f>
        <v>PANTOGRAF LAVABO TAŞLAMA</v>
      </c>
      <c r="QB26" s="43">
        <v>100</v>
      </c>
      <c r="QC26" s="43">
        <v>9</v>
      </c>
      <c r="QD26" s="43">
        <v>7.5</v>
      </c>
      <c r="QE26" s="42">
        <f>IF(QC26=0," ",(VLOOKUP(QC26,PROTOKOL!$A$1:$E$29,2,FALSE))*QD26)</f>
        <v>65</v>
      </c>
      <c r="QF26" s="174">
        <f t="shared" si="40"/>
        <v>35</v>
      </c>
      <c r="QG26" s="211">
        <f>IF(QC26=0," ",VLOOKUP(QC26,PROTOKOL!$A:$E,5,FALSE))</f>
        <v>1.0273726785714283</v>
      </c>
      <c r="QH26" s="175" t="s">
        <v>133</v>
      </c>
      <c r="QI26" s="176">
        <f t="shared" si="122"/>
        <v>35.958043749999995</v>
      </c>
      <c r="QJ26" s="216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4" t="str">
        <f t="shared" si="41"/>
        <v xml:space="preserve"> </v>
      </c>
      <c r="QP26" s="175" t="str">
        <f>IF(QL26=0," ",VLOOKUP(QL26,PROTOKOL!$A:$E,5,FALSE))</f>
        <v xml:space="preserve"> </v>
      </c>
      <c r="QQ26" s="211" t="str">
        <f t="shared" si="144"/>
        <v xml:space="preserve"> </v>
      </c>
      <c r="QR26" s="175">
        <f t="shared" si="124"/>
        <v>0</v>
      </c>
      <c r="QS26" s="176" t="str">
        <f t="shared" si="125"/>
        <v xml:space="preserve"> </v>
      </c>
    </row>
    <row r="27" spans="1:461" ht="13.8">
      <c r="A27" s="172">
        <v>2</v>
      </c>
      <c r="B27" s="225"/>
      <c r="C27" s="173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4" t="str">
        <f t="shared" si="0"/>
        <v xml:space="preserve"> </v>
      </c>
      <c r="I27" s="211" t="str">
        <f>IF(E27=0," ",VLOOKUP(E27,PROTOKOL!$A:$E,5,FALSE))</f>
        <v xml:space="preserve"> </v>
      </c>
      <c r="J27" s="175" t="s">
        <v>133</v>
      </c>
      <c r="K27" s="176" t="str">
        <f t="shared" si="42"/>
        <v xml:space="preserve"> </v>
      </c>
      <c r="L27" s="216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4" t="str">
        <f t="shared" si="1"/>
        <v xml:space="preserve"> </v>
      </c>
      <c r="R27" s="175" t="str">
        <f>IF(N27=0," ",VLOOKUP(N27,PROTOKOL!$A:$E,5,FALSE))</f>
        <v xml:space="preserve"> </v>
      </c>
      <c r="S27" s="211" t="str">
        <f t="shared" si="43"/>
        <v xml:space="preserve"> </v>
      </c>
      <c r="T27" s="175">
        <f t="shared" si="44"/>
        <v>0</v>
      </c>
      <c r="U27" s="176" t="str">
        <f t="shared" si="45"/>
        <v xml:space="preserve"> </v>
      </c>
      <c r="W27" s="172">
        <v>2</v>
      </c>
      <c r="X27" s="225"/>
      <c r="Y27" s="173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4" t="str">
        <f t="shared" si="2"/>
        <v xml:space="preserve"> </v>
      </c>
      <c r="AE27" s="211" t="str">
        <f>IF(AA27=0," ",VLOOKUP(AA27,PROTOKOL!$A:$E,5,FALSE))</f>
        <v xml:space="preserve"> </v>
      </c>
      <c r="AF27" s="175" t="s">
        <v>133</v>
      </c>
      <c r="AG27" s="176" t="str">
        <f t="shared" si="46"/>
        <v xml:space="preserve"> </v>
      </c>
      <c r="AH27" s="216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4" t="str">
        <f t="shared" si="3"/>
        <v xml:space="preserve"> </v>
      </c>
      <c r="AN27" s="175" t="str">
        <f>IF(AJ27=0," ",VLOOKUP(AJ27,PROTOKOL!$A:$E,5,FALSE))</f>
        <v xml:space="preserve"> </v>
      </c>
      <c r="AO27" s="211" t="str">
        <f t="shared" si="126"/>
        <v xml:space="preserve"> </v>
      </c>
      <c r="AP27" s="175">
        <f t="shared" si="48"/>
        <v>0</v>
      </c>
      <c r="AQ27" s="176" t="str">
        <f t="shared" si="49"/>
        <v xml:space="preserve"> </v>
      </c>
      <c r="AS27" s="172">
        <v>2</v>
      </c>
      <c r="AT27" s="225"/>
      <c r="AU27" s="173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4" t="str">
        <f t="shared" si="4"/>
        <v xml:space="preserve"> </v>
      </c>
      <c r="BA27" s="211" t="str">
        <f>IF(AW27=0," ",VLOOKUP(AW27,PROTOKOL!$A:$E,5,FALSE))</f>
        <v xml:space="preserve"> </v>
      </c>
      <c r="BB27" s="175" t="s">
        <v>133</v>
      </c>
      <c r="BC27" s="176" t="str">
        <f t="shared" si="50"/>
        <v xml:space="preserve"> </v>
      </c>
      <c r="BD27" s="216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4" t="str">
        <f t="shared" si="5"/>
        <v xml:space="preserve"> </v>
      </c>
      <c r="BJ27" s="175" t="str">
        <f>IF(BF27=0," ",VLOOKUP(BF27,PROTOKOL!$A:$E,5,FALSE))</f>
        <v xml:space="preserve"> </v>
      </c>
      <c r="BK27" s="211" t="str">
        <f t="shared" si="127"/>
        <v xml:space="preserve"> </v>
      </c>
      <c r="BL27" s="175">
        <f t="shared" si="52"/>
        <v>0</v>
      </c>
      <c r="BM27" s="176" t="str">
        <f t="shared" si="53"/>
        <v xml:space="preserve"> </v>
      </c>
      <c r="BO27" s="172">
        <v>2</v>
      </c>
      <c r="BP27" s="225"/>
      <c r="BQ27" s="173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4" t="str">
        <f t="shared" si="6"/>
        <v xml:space="preserve"> </v>
      </c>
      <c r="BW27" s="211" t="str">
        <f>IF(BS27=0," ",VLOOKUP(BS27,PROTOKOL!$A:$E,5,FALSE))</f>
        <v xml:space="preserve"> </v>
      </c>
      <c r="BX27" s="175" t="s">
        <v>133</v>
      </c>
      <c r="BY27" s="176" t="str">
        <f t="shared" si="54"/>
        <v xml:space="preserve"> </v>
      </c>
      <c r="BZ27" s="216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4" t="str">
        <f t="shared" si="7"/>
        <v xml:space="preserve"> </v>
      </c>
      <c r="CF27" s="175" t="str">
        <f>IF(CB27=0," ",VLOOKUP(CB27,PROTOKOL!$A:$E,5,FALSE))</f>
        <v xml:space="preserve"> </v>
      </c>
      <c r="CG27" s="211" t="str">
        <f t="shared" si="128"/>
        <v xml:space="preserve"> </v>
      </c>
      <c r="CH27" s="175">
        <f t="shared" si="56"/>
        <v>0</v>
      </c>
      <c r="CI27" s="176" t="str">
        <f t="shared" si="57"/>
        <v xml:space="preserve"> </v>
      </c>
      <c r="CK27" s="172">
        <v>2</v>
      </c>
      <c r="CL27" s="225"/>
      <c r="CM27" s="173" t="str">
        <f>IF(CO27=0," ",VLOOKUP(CO27,PROTOKOL!$A:$F,6,FALSE))</f>
        <v>WNZL. LAV. VE DUV. ASMA KLZ</v>
      </c>
      <c r="CN27" s="43">
        <v>120</v>
      </c>
      <c r="CO27" s="43">
        <v>1</v>
      </c>
      <c r="CP27" s="43">
        <v>4</v>
      </c>
      <c r="CQ27" s="42">
        <f>IF(CO27=0," ",(VLOOKUP(CO27,PROTOKOL!$A$1:$E$29,2,FALSE))*CP27)</f>
        <v>76.8</v>
      </c>
      <c r="CR27" s="174">
        <f t="shared" si="8"/>
        <v>43.2</v>
      </c>
      <c r="CS27" s="211">
        <f>IF(CO27=0," ",VLOOKUP(CO27,PROTOKOL!$A:$E,5,FALSE))</f>
        <v>0.4731321546052632</v>
      </c>
      <c r="CT27" s="175" t="s">
        <v>133</v>
      </c>
      <c r="CU27" s="176">
        <f t="shared" si="58"/>
        <v>20.439309078947371</v>
      </c>
      <c r="CV27" s="216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4" t="str">
        <f t="shared" si="9"/>
        <v xml:space="preserve"> </v>
      </c>
      <c r="DB27" s="175" t="str">
        <f>IF(CX27=0," ",VLOOKUP(CX27,PROTOKOL!$A:$E,5,FALSE))</f>
        <v xml:space="preserve"> </v>
      </c>
      <c r="DC27" s="211" t="str">
        <f t="shared" si="129"/>
        <v xml:space="preserve"> </v>
      </c>
      <c r="DD27" s="175">
        <f t="shared" si="60"/>
        <v>0</v>
      </c>
      <c r="DE27" s="176" t="str">
        <f t="shared" si="61"/>
        <v xml:space="preserve"> </v>
      </c>
      <c r="DG27" s="172">
        <v>2</v>
      </c>
      <c r="DH27" s="225"/>
      <c r="DI27" s="173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4" t="str">
        <f t="shared" si="10"/>
        <v xml:space="preserve"> </v>
      </c>
      <c r="DO27" s="211" t="str">
        <f>IF(DK27=0," ",VLOOKUP(DK27,PROTOKOL!$A:$E,5,FALSE))</f>
        <v xml:space="preserve"> </v>
      </c>
      <c r="DP27" s="175" t="s">
        <v>133</v>
      </c>
      <c r="DQ27" s="176" t="str">
        <f t="shared" si="62"/>
        <v xml:space="preserve"> </v>
      </c>
      <c r="DR27" s="216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4" t="str">
        <f t="shared" si="11"/>
        <v xml:space="preserve"> </v>
      </c>
      <c r="DX27" s="175" t="str">
        <f>IF(DT27=0," ",VLOOKUP(DT27,PROTOKOL!$A:$E,5,FALSE))</f>
        <v xml:space="preserve"> </v>
      </c>
      <c r="DY27" s="211" t="str">
        <f t="shared" si="130"/>
        <v xml:space="preserve"> </v>
      </c>
      <c r="DZ27" s="175">
        <f t="shared" si="64"/>
        <v>0</v>
      </c>
      <c r="EA27" s="176" t="str">
        <f t="shared" si="65"/>
        <v xml:space="preserve"> </v>
      </c>
      <c r="EC27" s="172">
        <v>2</v>
      </c>
      <c r="ED27" s="225"/>
      <c r="EE27" s="173" t="str">
        <f>IF(EG27=0," ",VLOOKUP(EG27,PROTOKOL!$A:$F,6,FALSE))</f>
        <v>ÜRÜN KONTROL</v>
      </c>
      <c r="EF27" s="43">
        <v>1</v>
      </c>
      <c r="EG27" s="43">
        <v>20</v>
      </c>
      <c r="EH27" s="43">
        <v>1.5</v>
      </c>
      <c r="EI27" s="42">
        <f>IF(EG27=0," ",(VLOOKUP(EG27,PROTOKOL!$A$1:$E$29,2,FALSE))*EH27)</f>
        <v>0</v>
      </c>
      <c r="EJ27" s="174">
        <f t="shared" si="12"/>
        <v>1</v>
      </c>
      <c r="EK27" s="211" t="e">
        <f>IF(EG27=0," ",VLOOKUP(EG27,PROTOKOL!$A:$E,5,FALSE))</f>
        <v>#DIV/0!</v>
      </c>
      <c r="EL27" s="175" t="s">
        <v>133</v>
      </c>
      <c r="EM27" s="176" t="e">
        <f>IF(EG27=0," ",(EK27*EJ27))/7.5*1.5</f>
        <v>#DIV/0!</v>
      </c>
      <c r="EN27" s="216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4" t="str">
        <f t="shared" si="13"/>
        <v xml:space="preserve"> </v>
      </c>
      <c r="ET27" s="175" t="str">
        <f>IF(EP27=0," ",VLOOKUP(EP27,PROTOKOL!$A:$E,5,FALSE))</f>
        <v xml:space="preserve"> </v>
      </c>
      <c r="EU27" s="211" t="str">
        <f t="shared" si="145"/>
        <v xml:space="preserve"> </v>
      </c>
      <c r="EV27" s="175">
        <f t="shared" si="68"/>
        <v>0</v>
      </c>
      <c r="EW27" s="176" t="str">
        <f t="shared" si="69"/>
        <v xml:space="preserve"> </v>
      </c>
      <c r="EY27" s="172">
        <v>2</v>
      </c>
      <c r="EZ27" s="225"/>
      <c r="FA27" s="173" t="str">
        <f>IF(FC27=0," ",VLOOKUP(FC27,PROTOKOL!$A:$F,6,FALSE))</f>
        <v>PERDE KESME SULU SİST.</v>
      </c>
      <c r="FB27" s="43">
        <v>53</v>
      </c>
      <c r="FC27" s="43">
        <v>8</v>
      </c>
      <c r="FD27" s="43">
        <v>2.5</v>
      </c>
      <c r="FE27" s="42">
        <f>IF(FC27=0," ",(VLOOKUP(FC27,PROTOKOL!$A$1:$E$29,2,FALSE))*FD27)</f>
        <v>32.666666666666664</v>
      </c>
      <c r="FF27" s="174">
        <f t="shared" si="14"/>
        <v>20.333333333333336</v>
      </c>
      <c r="FG27" s="211">
        <f>IF(FC27=0," ",VLOOKUP(FC27,PROTOKOL!$A:$E,5,FALSE))</f>
        <v>0.69150084134615386</v>
      </c>
      <c r="FH27" s="175" t="s">
        <v>133</v>
      </c>
      <c r="FI27" s="176">
        <f t="shared" si="70"/>
        <v>14.060517107371798</v>
      </c>
      <c r="FJ27" s="216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4" t="str">
        <f t="shared" si="15"/>
        <v xml:space="preserve"> </v>
      </c>
      <c r="FP27" s="175" t="str">
        <f>IF(FL27=0," ",VLOOKUP(FL27,PROTOKOL!$A:$E,5,FALSE))</f>
        <v xml:space="preserve"> </v>
      </c>
      <c r="FQ27" s="211" t="str">
        <f t="shared" si="131"/>
        <v xml:space="preserve"> </v>
      </c>
      <c r="FR27" s="175">
        <f t="shared" si="72"/>
        <v>0</v>
      </c>
      <c r="FS27" s="176" t="str">
        <f t="shared" si="73"/>
        <v xml:space="preserve"> </v>
      </c>
      <c r="FU27" s="172">
        <v>2</v>
      </c>
      <c r="FV27" s="225"/>
      <c r="FW27" s="173" t="str">
        <f>IF(FY27=0," ",VLOOKUP(FY27,PROTOKOL!$A:$F,6,FALSE))</f>
        <v>SIZDIRMAZLIK TAMİR</v>
      </c>
      <c r="FX27" s="43">
        <v>56</v>
      </c>
      <c r="FY27" s="43">
        <v>12</v>
      </c>
      <c r="FZ27" s="43">
        <v>3.5</v>
      </c>
      <c r="GA27" s="42">
        <f>IF(FY27=0," ",(VLOOKUP(FY27,PROTOKOL!$A$1:$E$29,2,FALSE))*FZ27)</f>
        <v>36.4</v>
      </c>
      <c r="GB27" s="174">
        <f t="shared" si="16"/>
        <v>19.600000000000001</v>
      </c>
      <c r="GC27" s="211">
        <f>IF(FY27=0," ",VLOOKUP(FY27,PROTOKOL!$A:$E,5,FALSE))</f>
        <v>0.8561438988095238</v>
      </c>
      <c r="GD27" s="175" t="s">
        <v>133</v>
      </c>
      <c r="GE27" s="176">
        <f t="shared" si="74"/>
        <v>16.780420416666669</v>
      </c>
      <c r="GF27" s="216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4" t="str">
        <f t="shared" si="17"/>
        <v xml:space="preserve"> </v>
      </c>
      <c r="GL27" s="175" t="str">
        <f>IF(GH27=0," ",VLOOKUP(GH27,PROTOKOL!$A:$E,5,FALSE))</f>
        <v xml:space="preserve"> </v>
      </c>
      <c r="GM27" s="211" t="str">
        <f t="shared" si="132"/>
        <v xml:space="preserve"> </v>
      </c>
      <c r="GN27" s="175">
        <f t="shared" si="76"/>
        <v>0</v>
      </c>
      <c r="GO27" s="176" t="str">
        <f t="shared" si="77"/>
        <v xml:space="preserve"> </v>
      </c>
      <c r="GQ27" s="172">
        <v>2</v>
      </c>
      <c r="GR27" s="225"/>
      <c r="GS27" s="173" t="str">
        <f>IF(GU27=0," ",VLOOKUP(GU27,PROTOKOL!$A:$F,6,FALSE))</f>
        <v>WNZL. LAV. VE DUV. ASMA KLZ</v>
      </c>
      <c r="GT27" s="43">
        <v>1</v>
      </c>
      <c r="GU27" s="43">
        <v>1</v>
      </c>
      <c r="GV27" s="43"/>
      <c r="GW27" s="42">
        <f>IF(GU27=0," ",(VLOOKUP(GU27,PROTOKOL!$A$1:$E$29,2,FALSE))*GV27)</f>
        <v>0</v>
      </c>
      <c r="GX27" s="174">
        <f t="shared" si="18"/>
        <v>1</v>
      </c>
      <c r="GY27" s="211">
        <f>IF(GU27=0," ",VLOOKUP(GU27,PROTOKOL!$A:$E,5,FALSE))</f>
        <v>0.4731321546052632</v>
      </c>
      <c r="GZ27" s="175" t="s">
        <v>133</v>
      </c>
      <c r="HA27" s="176">
        <f t="shared" si="78"/>
        <v>0.4731321546052632</v>
      </c>
      <c r="HB27" s="216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4" t="str">
        <f t="shared" si="19"/>
        <v xml:space="preserve"> </v>
      </c>
      <c r="HH27" s="175" t="str">
        <f>IF(HD27=0," ",VLOOKUP(HD27,PROTOKOL!$A:$E,5,FALSE))</f>
        <v xml:space="preserve"> </v>
      </c>
      <c r="HI27" s="211" t="str">
        <f t="shared" si="133"/>
        <v xml:space="preserve"> </v>
      </c>
      <c r="HJ27" s="175">
        <f t="shared" si="80"/>
        <v>0</v>
      </c>
      <c r="HK27" s="176" t="str">
        <f t="shared" si="81"/>
        <v xml:space="preserve"> </v>
      </c>
      <c r="HM27" s="172">
        <v>2</v>
      </c>
      <c r="HN27" s="225"/>
      <c r="HO27" s="173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4" t="str">
        <f t="shared" si="20"/>
        <v xml:space="preserve"> </v>
      </c>
      <c r="HU27" s="211" t="str">
        <f>IF(HQ27=0," ",VLOOKUP(HQ27,PROTOKOL!$A:$E,5,FALSE))</f>
        <v xml:space="preserve"> </v>
      </c>
      <c r="HV27" s="175" t="s">
        <v>133</v>
      </c>
      <c r="HW27" s="176" t="str">
        <f t="shared" si="82"/>
        <v xml:space="preserve"> </v>
      </c>
      <c r="HX27" s="216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4" t="str">
        <f t="shared" si="21"/>
        <v xml:space="preserve"> </v>
      </c>
      <c r="ID27" s="175" t="str">
        <f>IF(HZ27=0," ",VLOOKUP(HZ27,PROTOKOL!$A:$E,5,FALSE))</f>
        <v xml:space="preserve"> </v>
      </c>
      <c r="IE27" s="211" t="str">
        <f t="shared" si="134"/>
        <v xml:space="preserve"> </v>
      </c>
      <c r="IF27" s="175">
        <f t="shared" si="84"/>
        <v>0</v>
      </c>
      <c r="IG27" s="176" t="str">
        <f t="shared" si="85"/>
        <v xml:space="preserve"> </v>
      </c>
      <c r="II27" s="172">
        <v>2</v>
      </c>
      <c r="IJ27" s="225"/>
      <c r="IK27" s="173" t="str">
        <f>IF(IM27=0," ",VLOOKUP(IM27,PROTOKOL!$A:$F,6,FALSE))</f>
        <v>PERDE KESME SULU SİST.</v>
      </c>
      <c r="IL27" s="43">
        <v>44</v>
      </c>
      <c r="IM27" s="43">
        <v>8</v>
      </c>
      <c r="IN27" s="43">
        <v>2</v>
      </c>
      <c r="IO27" s="42">
        <f>IF(IM27=0," ",(VLOOKUP(IM27,PROTOKOL!$A$1:$E$29,2,FALSE))*IN27)</f>
        <v>26.133333333333333</v>
      </c>
      <c r="IP27" s="174">
        <f t="shared" si="22"/>
        <v>17.866666666666667</v>
      </c>
      <c r="IQ27" s="211">
        <f>IF(IM27=0," ",VLOOKUP(IM27,PROTOKOL!$A:$E,5,FALSE))</f>
        <v>0.69150084134615386</v>
      </c>
      <c r="IR27" s="175" t="s">
        <v>133</v>
      </c>
      <c r="IS27" s="176">
        <f t="shared" si="86"/>
        <v>12.354815032051283</v>
      </c>
      <c r="IT27" s="216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4" t="str">
        <f t="shared" si="23"/>
        <v xml:space="preserve"> </v>
      </c>
      <c r="IZ27" s="175" t="str">
        <f>IF(IV27=0," ",VLOOKUP(IV27,PROTOKOL!$A:$E,5,FALSE))</f>
        <v xml:space="preserve"> </v>
      </c>
      <c r="JA27" s="211" t="str">
        <f t="shared" si="135"/>
        <v xml:space="preserve"> </v>
      </c>
      <c r="JB27" s="175">
        <f t="shared" si="88"/>
        <v>0</v>
      </c>
      <c r="JC27" s="176" t="str">
        <f t="shared" si="89"/>
        <v xml:space="preserve"> </v>
      </c>
      <c r="JE27" s="172">
        <v>2</v>
      </c>
      <c r="JF27" s="225"/>
      <c r="JG27" s="173" t="str">
        <f>IF(JI27=0," ",VLOOKUP(JI27,PROTOKOL!$A:$F,6,FALSE))</f>
        <v>PANTOGRAF LAVABO TAŞLAMA</v>
      </c>
      <c r="JH27" s="43">
        <v>60</v>
      </c>
      <c r="JI27" s="43">
        <v>9</v>
      </c>
      <c r="JJ27" s="43">
        <v>4.5</v>
      </c>
      <c r="JK27" s="42">
        <f>IF(JI27=0," ",(VLOOKUP(JI27,PROTOKOL!$A$1:$E$29,2,FALSE))*JJ27)</f>
        <v>39</v>
      </c>
      <c r="JL27" s="174">
        <f t="shared" si="24"/>
        <v>21</v>
      </c>
      <c r="JM27" s="211">
        <f>IF(JI27=0," ",VLOOKUP(JI27,PROTOKOL!$A:$E,5,FALSE))</f>
        <v>1.0273726785714283</v>
      </c>
      <c r="JN27" s="175" t="s">
        <v>133</v>
      </c>
      <c r="JO27" s="176">
        <f t="shared" si="90"/>
        <v>21.574826249999994</v>
      </c>
      <c r="JP27" s="216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4" t="str">
        <f t="shared" si="25"/>
        <v xml:space="preserve"> </v>
      </c>
      <c r="JV27" s="175" t="str">
        <f>IF(JR27=0," ",VLOOKUP(JR27,PROTOKOL!$A:$E,5,FALSE))</f>
        <v xml:space="preserve"> </v>
      </c>
      <c r="JW27" s="211" t="str">
        <f t="shared" si="136"/>
        <v xml:space="preserve"> </v>
      </c>
      <c r="JX27" s="175">
        <f t="shared" si="92"/>
        <v>0</v>
      </c>
      <c r="JY27" s="176" t="str">
        <f t="shared" si="93"/>
        <v xml:space="preserve"> </v>
      </c>
      <c r="KA27" s="172">
        <v>2</v>
      </c>
      <c r="KB27" s="225"/>
      <c r="KC27" s="173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4" t="str">
        <f t="shared" si="26"/>
        <v xml:space="preserve"> </v>
      </c>
      <c r="KI27" s="211" t="str">
        <f>IF(KE27=0," ",VLOOKUP(KE27,PROTOKOL!$A:$E,5,FALSE))</f>
        <v xml:space="preserve"> </v>
      </c>
      <c r="KJ27" s="175" t="s">
        <v>133</v>
      </c>
      <c r="KK27" s="176" t="str">
        <f t="shared" si="94"/>
        <v xml:space="preserve"> </v>
      </c>
      <c r="KL27" s="216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4" t="str">
        <f t="shared" si="27"/>
        <v xml:space="preserve"> </v>
      </c>
      <c r="KR27" s="175" t="str">
        <f>IF(KN27=0," ",VLOOKUP(KN27,PROTOKOL!$A:$E,5,FALSE))</f>
        <v xml:space="preserve"> </v>
      </c>
      <c r="KS27" s="211" t="str">
        <f t="shared" si="137"/>
        <v xml:space="preserve"> </v>
      </c>
      <c r="KT27" s="175">
        <f t="shared" si="96"/>
        <v>0</v>
      </c>
      <c r="KU27" s="176" t="str">
        <f t="shared" si="97"/>
        <v xml:space="preserve"> </v>
      </c>
      <c r="KW27" s="172">
        <v>2</v>
      </c>
      <c r="KX27" s="225"/>
      <c r="KY27" s="173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4" t="str">
        <f t="shared" si="28"/>
        <v xml:space="preserve"> </v>
      </c>
      <c r="LE27" s="211" t="str">
        <f>IF(LA27=0," ",VLOOKUP(LA27,PROTOKOL!$A:$E,5,FALSE))</f>
        <v xml:space="preserve"> </v>
      </c>
      <c r="LF27" s="175" t="s">
        <v>133</v>
      </c>
      <c r="LG27" s="176" t="str">
        <f t="shared" si="98"/>
        <v xml:space="preserve"> </v>
      </c>
      <c r="LH27" s="216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4" t="str">
        <f t="shared" si="29"/>
        <v xml:space="preserve"> </v>
      </c>
      <c r="LN27" s="175" t="str">
        <f>IF(LJ27=0," ",VLOOKUP(LJ27,PROTOKOL!$A:$E,5,FALSE))</f>
        <v xml:space="preserve"> </v>
      </c>
      <c r="LO27" s="211" t="str">
        <f t="shared" si="138"/>
        <v xml:space="preserve"> </v>
      </c>
      <c r="LP27" s="175">
        <f t="shared" si="100"/>
        <v>0</v>
      </c>
      <c r="LQ27" s="176" t="str">
        <f t="shared" si="101"/>
        <v xml:space="preserve"> </v>
      </c>
      <c r="LS27" s="172">
        <v>2</v>
      </c>
      <c r="LT27" s="225"/>
      <c r="LU27" s="173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4" t="str">
        <f t="shared" si="30"/>
        <v xml:space="preserve"> </v>
      </c>
      <c r="MA27" s="211" t="str">
        <f>IF(LW27=0," ",VLOOKUP(LW27,PROTOKOL!$A:$E,5,FALSE))</f>
        <v xml:space="preserve"> </v>
      </c>
      <c r="MB27" s="175" t="s">
        <v>133</v>
      </c>
      <c r="MC27" s="176" t="str">
        <f t="shared" si="102"/>
        <v xml:space="preserve"> </v>
      </c>
      <c r="MD27" s="216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4" t="str">
        <f t="shared" si="31"/>
        <v xml:space="preserve"> </v>
      </c>
      <c r="MJ27" s="175" t="str">
        <f>IF(MF27=0," ",VLOOKUP(MF27,PROTOKOL!$A:$E,5,FALSE))</f>
        <v xml:space="preserve"> </v>
      </c>
      <c r="MK27" s="211" t="str">
        <f t="shared" si="139"/>
        <v xml:space="preserve"> </v>
      </c>
      <c r="ML27" s="175">
        <f t="shared" si="104"/>
        <v>0</v>
      </c>
      <c r="MM27" s="176" t="str">
        <f t="shared" si="105"/>
        <v xml:space="preserve"> </v>
      </c>
      <c r="MO27" s="172">
        <v>2</v>
      </c>
      <c r="MP27" s="225"/>
      <c r="MQ27" s="173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4" t="str">
        <f t="shared" si="32"/>
        <v xml:space="preserve"> </v>
      </c>
      <c r="MW27" s="211" t="str">
        <f>IF(MS27=0," ",VLOOKUP(MS27,PROTOKOL!$A:$E,5,FALSE))</f>
        <v xml:space="preserve"> </v>
      </c>
      <c r="MX27" s="175" t="s">
        <v>133</v>
      </c>
      <c r="MY27" s="176" t="str">
        <f t="shared" si="106"/>
        <v xml:space="preserve"> </v>
      </c>
      <c r="MZ27" s="216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4" t="str">
        <f t="shared" si="33"/>
        <v xml:space="preserve"> </v>
      </c>
      <c r="NF27" s="175" t="str">
        <f>IF(NB27=0," ",VLOOKUP(NB27,PROTOKOL!$A:$E,5,FALSE))</f>
        <v xml:space="preserve"> </v>
      </c>
      <c r="NG27" s="211" t="str">
        <f t="shared" si="140"/>
        <v xml:space="preserve"> </v>
      </c>
      <c r="NH27" s="175">
        <f t="shared" si="108"/>
        <v>0</v>
      </c>
      <c r="NI27" s="176" t="str">
        <f t="shared" si="109"/>
        <v xml:space="preserve"> </v>
      </c>
      <c r="NK27" s="172">
        <v>2</v>
      </c>
      <c r="NL27" s="225"/>
      <c r="NM27" s="173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4" t="str">
        <f t="shared" si="34"/>
        <v xml:space="preserve"> </v>
      </c>
      <c r="NS27" s="211" t="str">
        <f>IF(NO27=0," ",VLOOKUP(NO27,PROTOKOL!$A:$E,5,FALSE))</f>
        <v xml:space="preserve"> </v>
      </c>
      <c r="NT27" s="175" t="s">
        <v>133</v>
      </c>
      <c r="NU27" s="176" t="str">
        <f t="shared" si="110"/>
        <v xml:space="preserve"> </v>
      </c>
      <c r="NV27" s="216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4" t="str">
        <f t="shared" si="35"/>
        <v xml:space="preserve"> </v>
      </c>
      <c r="OB27" s="175" t="str">
        <f>IF(NX27=0," ",VLOOKUP(NX27,PROTOKOL!$A:$E,5,FALSE))</f>
        <v xml:space="preserve"> </v>
      </c>
      <c r="OC27" s="211" t="str">
        <f t="shared" si="141"/>
        <v xml:space="preserve"> </v>
      </c>
      <c r="OD27" s="175">
        <f t="shared" si="112"/>
        <v>0</v>
      </c>
      <c r="OE27" s="176" t="str">
        <f t="shared" si="113"/>
        <v xml:space="preserve"> </v>
      </c>
      <c r="OG27" s="172">
        <v>2</v>
      </c>
      <c r="OH27" s="225"/>
      <c r="OI27" s="173" t="str">
        <f>IF(OK27=0," ",VLOOKUP(OK27,PROTOKOL!$A:$F,6,FALSE))</f>
        <v>PANTOGRAF LAVABO TAŞLAMA</v>
      </c>
      <c r="OJ27" s="43">
        <v>80</v>
      </c>
      <c r="OK27" s="43">
        <v>9</v>
      </c>
      <c r="OL27" s="43">
        <v>4</v>
      </c>
      <c r="OM27" s="42">
        <f>IF(OK27=0," ",(VLOOKUP(OK27,PROTOKOL!$A$1:$E$29,2,FALSE))*OL27)</f>
        <v>34.666666666666664</v>
      </c>
      <c r="ON27" s="174">
        <f t="shared" si="36"/>
        <v>45.333333333333336</v>
      </c>
      <c r="OO27" s="211">
        <f>IF(OK27=0," ",VLOOKUP(OK27,PROTOKOL!$A:$E,5,FALSE))</f>
        <v>1.0273726785714283</v>
      </c>
      <c r="OP27" s="175" t="s">
        <v>133</v>
      </c>
      <c r="OQ27" s="176">
        <f t="shared" si="114"/>
        <v>46.574228095238084</v>
      </c>
      <c r="OR27" s="216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4" t="str">
        <f t="shared" si="37"/>
        <v xml:space="preserve"> </v>
      </c>
      <c r="OX27" s="175" t="str">
        <f>IF(OT27=0," ",VLOOKUP(OT27,PROTOKOL!$A:$E,5,FALSE))</f>
        <v xml:space="preserve"> </v>
      </c>
      <c r="OY27" s="211" t="str">
        <f t="shared" si="142"/>
        <v xml:space="preserve"> </v>
      </c>
      <c r="OZ27" s="175">
        <f t="shared" si="116"/>
        <v>0</v>
      </c>
      <c r="PA27" s="176" t="str">
        <f t="shared" si="117"/>
        <v xml:space="preserve"> </v>
      </c>
      <c r="PC27" s="172">
        <v>2</v>
      </c>
      <c r="PD27" s="225"/>
      <c r="PE27" s="173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4" t="str">
        <f t="shared" si="38"/>
        <v xml:space="preserve"> </v>
      </c>
      <c r="PK27" s="211" t="str">
        <f>IF(PG27=0," ",VLOOKUP(PG27,PROTOKOL!$A:$E,5,FALSE))</f>
        <v xml:space="preserve"> </v>
      </c>
      <c r="PL27" s="175" t="s">
        <v>133</v>
      </c>
      <c r="PM27" s="176" t="str">
        <f t="shared" si="118"/>
        <v xml:space="preserve"> </v>
      </c>
      <c r="PN27" s="216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4" t="str">
        <f t="shared" si="39"/>
        <v xml:space="preserve"> </v>
      </c>
      <c r="PT27" s="175" t="str">
        <f>IF(PP27=0," ",VLOOKUP(PP27,PROTOKOL!$A:$E,5,FALSE))</f>
        <v xml:space="preserve"> </v>
      </c>
      <c r="PU27" s="211" t="str">
        <f t="shared" si="143"/>
        <v xml:space="preserve"> </v>
      </c>
      <c r="PV27" s="175">
        <f t="shared" si="120"/>
        <v>0</v>
      </c>
      <c r="PW27" s="176" t="str">
        <f t="shared" si="121"/>
        <v xml:space="preserve"> </v>
      </c>
      <c r="PY27" s="172">
        <v>2</v>
      </c>
      <c r="PZ27" s="225"/>
      <c r="QA27" s="173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4" t="str">
        <f t="shared" si="40"/>
        <v xml:space="preserve"> </v>
      </c>
      <c r="QG27" s="211" t="str">
        <f>IF(QC27=0," ",VLOOKUP(QC27,PROTOKOL!$A:$E,5,FALSE))</f>
        <v xml:space="preserve"> </v>
      </c>
      <c r="QH27" s="175" t="s">
        <v>133</v>
      </c>
      <c r="QI27" s="176" t="str">
        <f t="shared" si="122"/>
        <v xml:space="preserve"> </v>
      </c>
      <c r="QJ27" s="216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4" t="str">
        <f t="shared" si="41"/>
        <v xml:space="preserve"> </v>
      </c>
      <c r="QP27" s="175" t="str">
        <f>IF(QL27=0," ",VLOOKUP(QL27,PROTOKOL!$A:$E,5,FALSE))</f>
        <v xml:space="preserve"> </v>
      </c>
      <c r="QQ27" s="211" t="str">
        <f t="shared" si="144"/>
        <v xml:space="preserve"> </v>
      </c>
      <c r="QR27" s="175">
        <f t="shared" si="124"/>
        <v>0</v>
      </c>
      <c r="QS27" s="176" t="str">
        <f t="shared" si="125"/>
        <v xml:space="preserve"> </v>
      </c>
    </row>
    <row r="28" spans="1:461" ht="13.8">
      <c r="A28" s="172">
        <v>2</v>
      </c>
      <c r="B28" s="226"/>
      <c r="C28" s="173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4" t="str">
        <f t="shared" si="0"/>
        <v xml:space="preserve"> </v>
      </c>
      <c r="I28" s="211" t="str">
        <f>IF(E28=0," ",VLOOKUP(E28,PROTOKOL!$A:$E,5,FALSE))</f>
        <v xml:space="preserve"> </v>
      </c>
      <c r="J28" s="175" t="s">
        <v>133</v>
      </c>
      <c r="K28" s="176" t="str">
        <f t="shared" si="42"/>
        <v xml:space="preserve"> </v>
      </c>
      <c r="L28" s="216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4" t="str">
        <f t="shared" si="1"/>
        <v xml:space="preserve"> </v>
      </c>
      <c r="R28" s="175" t="str">
        <f>IF(N28=0," ",VLOOKUP(N28,PROTOKOL!$A:$E,5,FALSE))</f>
        <v xml:space="preserve"> </v>
      </c>
      <c r="S28" s="211" t="str">
        <f t="shared" si="43"/>
        <v xml:space="preserve"> </v>
      </c>
      <c r="T28" s="175">
        <f t="shared" si="44"/>
        <v>0</v>
      </c>
      <c r="U28" s="176" t="str">
        <f t="shared" si="45"/>
        <v xml:space="preserve"> </v>
      </c>
      <c r="W28" s="172">
        <v>2</v>
      </c>
      <c r="X28" s="226"/>
      <c r="Y28" s="173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4" t="str">
        <f t="shared" si="2"/>
        <v xml:space="preserve"> </v>
      </c>
      <c r="AE28" s="211" t="str">
        <f>IF(AA28=0," ",VLOOKUP(AA28,PROTOKOL!$A:$E,5,FALSE))</f>
        <v xml:space="preserve"> </v>
      </c>
      <c r="AF28" s="175" t="s">
        <v>133</v>
      </c>
      <c r="AG28" s="176" t="str">
        <f t="shared" si="46"/>
        <v xml:space="preserve"> </v>
      </c>
      <c r="AH28" s="216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4" t="str">
        <f t="shared" si="3"/>
        <v xml:space="preserve"> </v>
      </c>
      <c r="AN28" s="175" t="str">
        <f>IF(AJ28=0," ",VLOOKUP(AJ28,PROTOKOL!$A:$E,5,FALSE))</f>
        <v xml:space="preserve"> </v>
      </c>
      <c r="AO28" s="211" t="str">
        <f t="shared" si="126"/>
        <v xml:space="preserve"> </v>
      </c>
      <c r="AP28" s="175">
        <f t="shared" si="48"/>
        <v>0</v>
      </c>
      <c r="AQ28" s="176" t="str">
        <f t="shared" si="49"/>
        <v xml:space="preserve"> </v>
      </c>
      <c r="AS28" s="172">
        <v>2</v>
      </c>
      <c r="AT28" s="226"/>
      <c r="AU28" s="173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4" t="str">
        <f t="shared" si="4"/>
        <v xml:space="preserve"> </v>
      </c>
      <c r="BA28" s="211" t="str">
        <f>IF(AW28=0," ",VLOOKUP(AW28,PROTOKOL!$A:$E,5,FALSE))</f>
        <v xml:space="preserve"> </v>
      </c>
      <c r="BB28" s="175" t="s">
        <v>133</v>
      </c>
      <c r="BC28" s="176" t="str">
        <f t="shared" si="50"/>
        <v xml:space="preserve"> </v>
      </c>
      <c r="BD28" s="216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4" t="str">
        <f t="shared" si="5"/>
        <v xml:space="preserve"> </v>
      </c>
      <c r="BJ28" s="175" t="str">
        <f>IF(BF28=0," ",VLOOKUP(BF28,PROTOKOL!$A:$E,5,FALSE))</f>
        <v xml:space="preserve"> </v>
      </c>
      <c r="BK28" s="211" t="str">
        <f t="shared" si="127"/>
        <v xml:space="preserve"> </v>
      </c>
      <c r="BL28" s="175">
        <f t="shared" si="52"/>
        <v>0</v>
      </c>
      <c r="BM28" s="176" t="str">
        <f t="shared" si="53"/>
        <v xml:space="preserve"> </v>
      </c>
      <c r="BO28" s="172">
        <v>2</v>
      </c>
      <c r="BP28" s="226"/>
      <c r="BQ28" s="173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4" t="str">
        <f t="shared" si="6"/>
        <v xml:space="preserve"> </v>
      </c>
      <c r="BW28" s="211" t="str">
        <f>IF(BS28=0," ",VLOOKUP(BS28,PROTOKOL!$A:$E,5,FALSE))</f>
        <v xml:space="preserve"> </v>
      </c>
      <c r="BX28" s="175" t="s">
        <v>133</v>
      </c>
      <c r="BY28" s="176" t="str">
        <f t="shared" si="54"/>
        <v xml:space="preserve"> </v>
      </c>
      <c r="BZ28" s="216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4" t="str">
        <f t="shared" si="7"/>
        <v xml:space="preserve"> </v>
      </c>
      <c r="CF28" s="175" t="str">
        <f>IF(CB28=0," ",VLOOKUP(CB28,PROTOKOL!$A:$E,5,FALSE))</f>
        <v xml:space="preserve"> </v>
      </c>
      <c r="CG28" s="211" t="str">
        <f t="shared" si="128"/>
        <v xml:space="preserve"> </v>
      </c>
      <c r="CH28" s="175">
        <f t="shared" si="56"/>
        <v>0</v>
      </c>
      <c r="CI28" s="176" t="str">
        <f t="shared" si="57"/>
        <v xml:space="preserve"> </v>
      </c>
      <c r="CK28" s="172">
        <v>2</v>
      </c>
      <c r="CL28" s="226"/>
      <c r="CM28" s="173" t="str">
        <f>IF(CO28=0," ",VLOOKUP(CO28,PROTOKOL!$A:$F,6,FALSE))</f>
        <v>KOKU TESTİ</v>
      </c>
      <c r="CN28" s="43">
        <v>1</v>
      </c>
      <c r="CO28" s="43">
        <v>17</v>
      </c>
      <c r="CP28" s="43">
        <v>1</v>
      </c>
      <c r="CQ28" s="42">
        <f>IF(CO28=0," ",(VLOOKUP(CO28,PROTOKOL!$A$1:$E$29,2,FALSE))*CP28)</f>
        <v>0</v>
      </c>
      <c r="CR28" s="174">
        <f t="shared" si="8"/>
        <v>1</v>
      </c>
      <c r="CS28" s="211" t="e">
        <f>IF(CO28=0," ",VLOOKUP(CO28,PROTOKOL!$A:$E,5,FALSE))</f>
        <v>#DIV/0!</v>
      </c>
      <c r="CT28" s="175" t="s">
        <v>133</v>
      </c>
      <c r="CU28" s="176" t="e">
        <f>IF(CO28=0," ",(CS28*CR28))/7.5*1</f>
        <v>#DIV/0!</v>
      </c>
      <c r="CV28" s="216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4" t="str">
        <f t="shared" si="9"/>
        <v xml:space="preserve"> </v>
      </c>
      <c r="DB28" s="175" t="str">
        <f>IF(CX28=0," ",VLOOKUP(CX28,PROTOKOL!$A:$E,5,FALSE))</f>
        <v xml:space="preserve"> </v>
      </c>
      <c r="DC28" s="211" t="str">
        <f t="shared" si="129"/>
        <v xml:space="preserve"> </v>
      </c>
      <c r="DD28" s="175">
        <f t="shared" si="60"/>
        <v>0</v>
      </c>
      <c r="DE28" s="176" t="str">
        <f t="shared" si="61"/>
        <v xml:space="preserve"> </v>
      </c>
      <c r="DG28" s="172">
        <v>2</v>
      </c>
      <c r="DH28" s="226"/>
      <c r="DI28" s="173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4" t="str">
        <f t="shared" si="10"/>
        <v xml:space="preserve"> </v>
      </c>
      <c r="DO28" s="211" t="str">
        <f>IF(DK28=0," ",VLOOKUP(DK28,PROTOKOL!$A:$E,5,FALSE))</f>
        <v xml:space="preserve"> </v>
      </c>
      <c r="DP28" s="175" t="s">
        <v>133</v>
      </c>
      <c r="DQ28" s="176" t="str">
        <f t="shared" si="62"/>
        <v xml:space="preserve"> </v>
      </c>
      <c r="DR28" s="216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4" t="str">
        <f t="shared" si="11"/>
        <v xml:space="preserve"> </v>
      </c>
      <c r="DX28" s="175" t="str">
        <f>IF(DT28=0," ",VLOOKUP(DT28,PROTOKOL!$A:$E,5,FALSE))</f>
        <v xml:space="preserve"> </v>
      </c>
      <c r="DY28" s="211" t="str">
        <f t="shared" si="130"/>
        <v xml:space="preserve"> </v>
      </c>
      <c r="DZ28" s="175">
        <f t="shared" si="64"/>
        <v>0</v>
      </c>
      <c r="EA28" s="176" t="str">
        <f t="shared" si="65"/>
        <v xml:space="preserve"> </v>
      </c>
      <c r="EC28" s="172">
        <v>2</v>
      </c>
      <c r="ED28" s="226"/>
      <c r="EE28" s="173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4" t="str">
        <f t="shared" si="12"/>
        <v xml:space="preserve"> </v>
      </c>
      <c r="EK28" s="211" t="str">
        <f>IF(EG28=0," ",VLOOKUP(EG28,PROTOKOL!$A:$E,5,FALSE))</f>
        <v xml:space="preserve"> </v>
      </c>
      <c r="EL28" s="175" t="s">
        <v>133</v>
      </c>
      <c r="EM28" s="176" t="str">
        <f t="shared" si="66"/>
        <v xml:space="preserve"> </v>
      </c>
      <c r="EN28" s="216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4" t="str">
        <f t="shared" si="13"/>
        <v xml:space="preserve"> </v>
      </c>
      <c r="ET28" s="175" t="str">
        <f>IF(EP28=0," ",VLOOKUP(EP28,PROTOKOL!$A:$E,5,FALSE))</f>
        <v xml:space="preserve"> </v>
      </c>
      <c r="EU28" s="211" t="str">
        <f t="shared" si="145"/>
        <v xml:space="preserve"> </v>
      </c>
      <c r="EV28" s="175">
        <f t="shared" si="68"/>
        <v>0</v>
      </c>
      <c r="EW28" s="176" t="str">
        <f t="shared" si="69"/>
        <v xml:space="preserve"> </v>
      </c>
      <c r="EY28" s="172">
        <v>2</v>
      </c>
      <c r="EZ28" s="226"/>
      <c r="FA28" s="173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4" t="str">
        <f t="shared" si="14"/>
        <v xml:space="preserve"> </v>
      </c>
      <c r="FG28" s="211" t="str">
        <f>IF(FC28=0," ",VLOOKUP(FC28,PROTOKOL!$A:$E,5,FALSE))</f>
        <v xml:space="preserve"> </v>
      </c>
      <c r="FH28" s="175" t="s">
        <v>133</v>
      </c>
      <c r="FI28" s="176" t="str">
        <f t="shared" si="70"/>
        <v xml:space="preserve"> </v>
      </c>
      <c r="FJ28" s="216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4" t="str">
        <f t="shared" si="15"/>
        <v xml:space="preserve"> </v>
      </c>
      <c r="FP28" s="175" t="str">
        <f>IF(FL28=0," ",VLOOKUP(FL28,PROTOKOL!$A:$E,5,FALSE))</f>
        <v xml:space="preserve"> </v>
      </c>
      <c r="FQ28" s="211" t="str">
        <f t="shared" si="131"/>
        <v xml:space="preserve"> </v>
      </c>
      <c r="FR28" s="175">
        <f t="shared" si="72"/>
        <v>0</v>
      </c>
      <c r="FS28" s="176" t="str">
        <f t="shared" si="73"/>
        <v xml:space="preserve"> </v>
      </c>
      <c r="FU28" s="172">
        <v>2</v>
      </c>
      <c r="FV28" s="226"/>
      <c r="FW28" s="173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4" t="str">
        <f t="shared" si="16"/>
        <v xml:space="preserve"> </v>
      </c>
      <c r="GC28" s="211" t="str">
        <f>IF(FY28=0," ",VLOOKUP(FY28,PROTOKOL!$A:$E,5,FALSE))</f>
        <v xml:space="preserve"> </v>
      </c>
      <c r="GD28" s="175" t="s">
        <v>133</v>
      </c>
      <c r="GE28" s="176" t="str">
        <f t="shared" si="74"/>
        <v xml:space="preserve"> </v>
      </c>
      <c r="GF28" s="216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4" t="str">
        <f t="shared" si="17"/>
        <v xml:space="preserve"> </v>
      </c>
      <c r="GL28" s="175" t="str">
        <f>IF(GH28=0," ",VLOOKUP(GH28,PROTOKOL!$A:$E,5,FALSE))</f>
        <v xml:space="preserve"> </v>
      </c>
      <c r="GM28" s="211" t="str">
        <f t="shared" si="132"/>
        <v xml:space="preserve"> </v>
      </c>
      <c r="GN28" s="175">
        <f t="shared" si="76"/>
        <v>0</v>
      </c>
      <c r="GO28" s="176" t="str">
        <f t="shared" si="77"/>
        <v xml:space="preserve"> </v>
      </c>
      <c r="GQ28" s="172">
        <v>2</v>
      </c>
      <c r="GR28" s="226"/>
      <c r="GS28" s="173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4" t="str">
        <f t="shared" si="18"/>
        <v xml:space="preserve"> </v>
      </c>
      <c r="GY28" s="211" t="str">
        <f>IF(GU28=0," ",VLOOKUP(GU28,PROTOKOL!$A:$E,5,FALSE))</f>
        <v xml:space="preserve"> </v>
      </c>
      <c r="GZ28" s="175" t="s">
        <v>133</v>
      </c>
      <c r="HA28" s="176" t="str">
        <f t="shared" si="78"/>
        <v xml:space="preserve"> </v>
      </c>
      <c r="HB28" s="216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4" t="str">
        <f t="shared" si="19"/>
        <v xml:space="preserve"> </v>
      </c>
      <c r="HH28" s="175" t="str">
        <f>IF(HD28=0," ",VLOOKUP(HD28,PROTOKOL!$A:$E,5,FALSE))</f>
        <v xml:space="preserve"> </v>
      </c>
      <c r="HI28" s="211" t="str">
        <f t="shared" si="133"/>
        <v xml:space="preserve"> </v>
      </c>
      <c r="HJ28" s="175">
        <f t="shared" si="80"/>
        <v>0</v>
      </c>
      <c r="HK28" s="176" t="str">
        <f t="shared" si="81"/>
        <v xml:space="preserve"> </v>
      </c>
      <c r="HM28" s="172">
        <v>2</v>
      </c>
      <c r="HN28" s="226"/>
      <c r="HO28" s="173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4" t="str">
        <f t="shared" si="20"/>
        <v xml:space="preserve"> </v>
      </c>
      <c r="HU28" s="211" t="str">
        <f>IF(HQ28=0," ",VLOOKUP(HQ28,PROTOKOL!$A:$E,5,FALSE))</f>
        <v xml:space="preserve"> </v>
      </c>
      <c r="HV28" s="175" t="s">
        <v>133</v>
      </c>
      <c r="HW28" s="176" t="str">
        <f t="shared" si="82"/>
        <v xml:space="preserve"> </v>
      </c>
      <c r="HX28" s="216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4" t="str">
        <f t="shared" si="21"/>
        <v xml:space="preserve"> </v>
      </c>
      <c r="ID28" s="175" t="str">
        <f>IF(HZ28=0," ",VLOOKUP(HZ28,PROTOKOL!$A:$E,5,FALSE))</f>
        <v xml:space="preserve"> </v>
      </c>
      <c r="IE28" s="211" t="str">
        <f t="shared" si="134"/>
        <v xml:space="preserve"> </v>
      </c>
      <c r="IF28" s="175">
        <f t="shared" si="84"/>
        <v>0</v>
      </c>
      <c r="IG28" s="176" t="str">
        <f t="shared" si="85"/>
        <v xml:space="preserve"> </v>
      </c>
      <c r="II28" s="172">
        <v>2</v>
      </c>
      <c r="IJ28" s="226"/>
      <c r="IK28" s="173" t="str">
        <f>IF(IM28=0," ",VLOOKUP(IM28,PROTOKOL!$A:$F,6,FALSE))</f>
        <v>KOKU TESTİ</v>
      </c>
      <c r="IL28" s="43">
        <v>1</v>
      </c>
      <c r="IM28" s="43">
        <v>17</v>
      </c>
      <c r="IN28" s="43">
        <v>1</v>
      </c>
      <c r="IO28" s="42">
        <f>IF(IM28=0," ",(VLOOKUP(IM28,PROTOKOL!$A$1:$E$29,2,FALSE))*IN28)</f>
        <v>0</v>
      </c>
      <c r="IP28" s="174">
        <f t="shared" si="22"/>
        <v>1</v>
      </c>
      <c r="IQ28" s="211" t="e">
        <f>IF(IM28=0," ",VLOOKUP(IM28,PROTOKOL!$A:$E,5,FALSE))</f>
        <v>#DIV/0!</v>
      </c>
      <c r="IR28" s="175" t="s">
        <v>133</v>
      </c>
      <c r="IS28" s="176" t="e">
        <f>IF(IM28=0," ",(IQ28*IP28))/7.5*1</f>
        <v>#DIV/0!</v>
      </c>
      <c r="IT28" s="216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4" t="str">
        <f t="shared" si="23"/>
        <v xml:space="preserve"> </v>
      </c>
      <c r="IZ28" s="175" t="str">
        <f>IF(IV28=0," ",VLOOKUP(IV28,PROTOKOL!$A:$E,5,FALSE))</f>
        <v xml:space="preserve"> </v>
      </c>
      <c r="JA28" s="211" t="str">
        <f t="shared" si="135"/>
        <v xml:space="preserve"> </v>
      </c>
      <c r="JB28" s="175">
        <f t="shared" si="88"/>
        <v>0</v>
      </c>
      <c r="JC28" s="176" t="str">
        <f t="shared" si="89"/>
        <v xml:space="preserve"> </v>
      </c>
      <c r="JE28" s="172">
        <v>2</v>
      </c>
      <c r="JF28" s="226"/>
      <c r="JG28" s="173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4" t="str">
        <f t="shared" si="24"/>
        <v xml:space="preserve"> </v>
      </c>
      <c r="JM28" s="211" t="str">
        <f>IF(JI28=0," ",VLOOKUP(JI28,PROTOKOL!$A:$E,5,FALSE))</f>
        <v xml:space="preserve"> </v>
      </c>
      <c r="JN28" s="175" t="s">
        <v>133</v>
      </c>
      <c r="JO28" s="176" t="str">
        <f t="shared" si="90"/>
        <v xml:space="preserve"> </v>
      </c>
      <c r="JP28" s="216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4" t="str">
        <f t="shared" si="25"/>
        <v xml:space="preserve"> </v>
      </c>
      <c r="JV28" s="175" t="str">
        <f>IF(JR28=0," ",VLOOKUP(JR28,PROTOKOL!$A:$E,5,FALSE))</f>
        <v xml:space="preserve"> </v>
      </c>
      <c r="JW28" s="211" t="str">
        <f t="shared" si="136"/>
        <v xml:space="preserve"> </v>
      </c>
      <c r="JX28" s="175">
        <f t="shared" si="92"/>
        <v>0</v>
      </c>
      <c r="JY28" s="176" t="str">
        <f t="shared" si="93"/>
        <v xml:space="preserve"> </v>
      </c>
      <c r="KA28" s="172">
        <v>2</v>
      </c>
      <c r="KB28" s="226"/>
      <c r="KC28" s="173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4" t="str">
        <f t="shared" si="26"/>
        <v xml:space="preserve"> </v>
      </c>
      <c r="KI28" s="211" t="str">
        <f>IF(KE28=0," ",VLOOKUP(KE28,PROTOKOL!$A:$E,5,FALSE))</f>
        <v xml:space="preserve"> </v>
      </c>
      <c r="KJ28" s="175" t="s">
        <v>133</v>
      </c>
      <c r="KK28" s="176" t="str">
        <f t="shared" si="94"/>
        <v xml:space="preserve"> </v>
      </c>
      <c r="KL28" s="216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4" t="str">
        <f t="shared" si="27"/>
        <v xml:space="preserve"> </v>
      </c>
      <c r="KR28" s="175" t="str">
        <f>IF(KN28=0," ",VLOOKUP(KN28,PROTOKOL!$A:$E,5,FALSE))</f>
        <v xml:space="preserve"> </v>
      </c>
      <c r="KS28" s="211" t="str">
        <f t="shared" si="137"/>
        <v xml:space="preserve"> </v>
      </c>
      <c r="KT28" s="175">
        <f t="shared" si="96"/>
        <v>0</v>
      </c>
      <c r="KU28" s="176" t="str">
        <f t="shared" si="97"/>
        <v xml:space="preserve"> </v>
      </c>
      <c r="KW28" s="172">
        <v>2</v>
      </c>
      <c r="KX28" s="226"/>
      <c r="KY28" s="173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4" t="str">
        <f t="shared" si="28"/>
        <v xml:space="preserve"> </v>
      </c>
      <c r="LE28" s="211" t="str">
        <f>IF(LA28=0," ",VLOOKUP(LA28,PROTOKOL!$A:$E,5,FALSE))</f>
        <v xml:space="preserve"> </v>
      </c>
      <c r="LF28" s="175" t="s">
        <v>133</v>
      </c>
      <c r="LG28" s="176" t="str">
        <f t="shared" si="98"/>
        <v xml:space="preserve"> </v>
      </c>
      <c r="LH28" s="216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4" t="str">
        <f t="shared" si="29"/>
        <v xml:space="preserve"> </v>
      </c>
      <c r="LN28" s="175" t="str">
        <f>IF(LJ28=0," ",VLOOKUP(LJ28,PROTOKOL!$A:$E,5,FALSE))</f>
        <v xml:space="preserve"> </v>
      </c>
      <c r="LO28" s="211" t="str">
        <f t="shared" si="138"/>
        <v xml:space="preserve"> </v>
      </c>
      <c r="LP28" s="175">
        <f t="shared" si="100"/>
        <v>0</v>
      </c>
      <c r="LQ28" s="176" t="str">
        <f t="shared" si="101"/>
        <v xml:space="preserve"> </v>
      </c>
      <c r="LS28" s="172">
        <v>2</v>
      </c>
      <c r="LT28" s="226"/>
      <c r="LU28" s="173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4" t="str">
        <f t="shared" si="30"/>
        <v xml:space="preserve"> </v>
      </c>
      <c r="MA28" s="211" t="str">
        <f>IF(LW28=0," ",VLOOKUP(LW28,PROTOKOL!$A:$E,5,FALSE))</f>
        <v xml:space="preserve"> </v>
      </c>
      <c r="MB28" s="175" t="s">
        <v>133</v>
      </c>
      <c r="MC28" s="176" t="str">
        <f t="shared" si="102"/>
        <v xml:space="preserve"> </v>
      </c>
      <c r="MD28" s="216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4" t="str">
        <f t="shared" si="31"/>
        <v xml:space="preserve"> </v>
      </c>
      <c r="MJ28" s="175" t="str">
        <f>IF(MF28=0," ",VLOOKUP(MF28,PROTOKOL!$A:$E,5,FALSE))</f>
        <v xml:space="preserve"> </v>
      </c>
      <c r="MK28" s="211" t="str">
        <f t="shared" si="139"/>
        <v xml:space="preserve"> </v>
      </c>
      <c r="ML28" s="175">
        <f t="shared" si="104"/>
        <v>0</v>
      </c>
      <c r="MM28" s="176" t="str">
        <f t="shared" si="105"/>
        <v xml:space="preserve"> </v>
      </c>
      <c r="MO28" s="172">
        <v>2</v>
      </c>
      <c r="MP28" s="226"/>
      <c r="MQ28" s="173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4" t="str">
        <f t="shared" si="32"/>
        <v xml:space="preserve"> </v>
      </c>
      <c r="MW28" s="211" t="str">
        <f>IF(MS28=0," ",VLOOKUP(MS28,PROTOKOL!$A:$E,5,FALSE))</f>
        <v xml:space="preserve"> </v>
      </c>
      <c r="MX28" s="175" t="s">
        <v>133</v>
      </c>
      <c r="MY28" s="176" t="str">
        <f t="shared" si="106"/>
        <v xml:space="preserve"> </v>
      </c>
      <c r="MZ28" s="216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4" t="str">
        <f t="shared" si="33"/>
        <v xml:space="preserve"> </v>
      </c>
      <c r="NF28" s="175" t="str">
        <f>IF(NB28=0," ",VLOOKUP(NB28,PROTOKOL!$A:$E,5,FALSE))</f>
        <v xml:space="preserve"> </v>
      </c>
      <c r="NG28" s="211" t="str">
        <f t="shared" si="140"/>
        <v xml:space="preserve"> </v>
      </c>
      <c r="NH28" s="175">
        <f t="shared" si="108"/>
        <v>0</v>
      </c>
      <c r="NI28" s="176" t="str">
        <f t="shared" si="109"/>
        <v xml:space="preserve"> </v>
      </c>
      <c r="NK28" s="172">
        <v>2</v>
      </c>
      <c r="NL28" s="226"/>
      <c r="NM28" s="173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4" t="str">
        <f t="shared" si="34"/>
        <v xml:space="preserve"> </v>
      </c>
      <c r="NS28" s="211" t="str">
        <f>IF(NO28=0," ",VLOOKUP(NO28,PROTOKOL!$A:$E,5,FALSE))</f>
        <v xml:space="preserve"> </v>
      </c>
      <c r="NT28" s="175" t="s">
        <v>133</v>
      </c>
      <c r="NU28" s="176" t="str">
        <f t="shared" si="110"/>
        <v xml:space="preserve"> </v>
      </c>
      <c r="NV28" s="216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4" t="str">
        <f t="shared" si="35"/>
        <v xml:space="preserve"> </v>
      </c>
      <c r="OB28" s="175" t="str">
        <f>IF(NX28=0," ",VLOOKUP(NX28,PROTOKOL!$A:$E,5,FALSE))</f>
        <v xml:space="preserve"> </v>
      </c>
      <c r="OC28" s="211" t="str">
        <f t="shared" si="141"/>
        <v xml:space="preserve"> </v>
      </c>
      <c r="OD28" s="175">
        <f t="shared" si="112"/>
        <v>0</v>
      </c>
      <c r="OE28" s="176" t="str">
        <f t="shared" si="113"/>
        <v xml:space="preserve"> </v>
      </c>
      <c r="OG28" s="172">
        <v>2</v>
      </c>
      <c r="OH28" s="226"/>
      <c r="OI28" s="173" t="str">
        <f>IF(OK28=0," ",VLOOKUP(OK28,PROTOKOL!$A:$F,6,FALSE))</f>
        <v>KOKU TESTİ</v>
      </c>
      <c r="OJ28" s="43">
        <v>1</v>
      </c>
      <c r="OK28" s="43">
        <v>17</v>
      </c>
      <c r="OL28" s="43">
        <v>0.5</v>
      </c>
      <c r="OM28" s="42">
        <f>IF(OK28=0," ",(VLOOKUP(OK28,PROTOKOL!$A$1:$E$29,2,FALSE))*OL28)</f>
        <v>0</v>
      </c>
      <c r="ON28" s="174">
        <f t="shared" si="36"/>
        <v>1</v>
      </c>
      <c r="OO28" s="211" t="e">
        <f>IF(OK28=0," ",VLOOKUP(OK28,PROTOKOL!$A:$E,5,FALSE))</f>
        <v>#DIV/0!</v>
      </c>
      <c r="OP28" s="175" t="s">
        <v>133</v>
      </c>
      <c r="OQ28" s="176" t="e">
        <f>IF(OK28=0," ",(OO28*ON28))/7.5*0.5</f>
        <v>#DIV/0!</v>
      </c>
      <c r="OR28" s="216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4" t="str">
        <f t="shared" si="37"/>
        <v xml:space="preserve"> </v>
      </c>
      <c r="OX28" s="175" t="str">
        <f>IF(OT28=0," ",VLOOKUP(OT28,PROTOKOL!$A:$E,5,FALSE))</f>
        <v xml:space="preserve"> </v>
      </c>
      <c r="OY28" s="211" t="str">
        <f t="shared" si="142"/>
        <v xml:space="preserve"> </v>
      </c>
      <c r="OZ28" s="175">
        <f t="shared" si="116"/>
        <v>0</v>
      </c>
      <c r="PA28" s="176" t="str">
        <f t="shared" si="117"/>
        <v xml:space="preserve"> </v>
      </c>
      <c r="PC28" s="172">
        <v>2</v>
      </c>
      <c r="PD28" s="226"/>
      <c r="PE28" s="173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4" t="str">
        <f t="shared" si="38"/>
        <v xml:space="preserve"> </v>
      </c>
      <c r="PK28" s="211" t="str">
        <f>IF(PG28=0," ",VLOOKUP(PG28,PROTOKOL!$A:$E,5,FALSE))</f>
        <v xml:space="preserve"> </v>
      </c>
      <c r="PL28" s="175" t="s">
        <v>133</v>
      </c>
      <c r="PM28" s="176" t="str">
        <f t="shared" si="118"/>
        <v xml:space="preserve"> </v>
      </c>
      <c r="PN28" s="216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4" t="str">
        <f t="shared" si="39"/>
        <v xml:space="preserve"> </v>
      </c>
      <c r="PT28" s="175" t="str">
        <f>IF(PP28=0," ",VLOOKUP(PP28,PROTOKOL!$A:$E,5,FALSE))</f>
        <v xml:space="preserve"> </v>
      </c>
      <c r="PU28" s="211" t="str">
        <f t="shared" si="143"/>
        <v xml:space="preserve"> </v>
      </c>
      <c r="PV28" s="175">
        <f t="shared" si="120"/>
        <v>0</v>
      </c>
      <c r="PW28" s="176" t="str">
        <f t="shared" si="121"/>
        <v xml:space="preserve"> </v>
      </c>
      <c r="PY28" s="172">
        <v>2</v>
      </c>
      <c r="PZ28" s="226"/>
      <c r="QA28" s="173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4" t="str">
        <f t="shared" si="40"/>
        <v xml:space="preserve"> </v>
      </c>
      <c r="QG28" s="211" t="str">
        <f>IF(QC28=0," ",VLOOKUP(QC28,PROTOKOL!$A:$E,5,FALSE))</f>
        <v xml:space="preserve"> </v>
      </c>
      <c r="QH28" s="175" t="s">
        <v>133</v>
      </c>
      <c r="QI28" s="176" t="str">
        <f t="shared" si="122"/>
        <v xml:space="preserve"> </v>
      </c>
      <c r="QJ28" s="216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4" t="str">
        <f t="shared" si="41"/>
        <v xml:space="preserve"> </v>
      </c>
      <c r="QP28" s="175" t="str">
        <f>IF(QL28=0," ",VLOOKUP(QL28,PROTOKOL!$A:$E,5,FALSE))</f>
        <v xml:space="preserve"> </v>
      </c>
      <c r="QQ28" s="211" t="str">
        <f t="shared" si="144"/>
        <v xml:space="preserve"> </v>
      </c>
      <c r="QR28" s="175">
        <f t="shared" si="124"/>
        <v>0</v>
      </c>
      <c r="QS28" s="176" t="str">
        <f t="shared" si="125"/>
        <v xml:space="preserve"> </v>
      </c>
    </row>
    <row r="29" spans="1:461" ht="13.8">
      <c r="A29" s="172">
        <v>3</v>
      </c>
      <c r="B29" s="224">
        <v>3</v>
      </c>
      <c r="C29" s="173" t="str">
        <f>IF(E29=0," ",VLOOKUP(E29,PROTOKOL!$A:$F,6,FALSE))</f>
        <v>VAKUM TEST</v>
      </c>
      <c r="D29" s="43">
        <v>233</v>
      </c>
      <c r="E29" s="43">
        <v>4</v>
      </c>
      <c r="F29" s="43">
        <v>7.5</v>
      </c>
      <c r="G29" s="42">
        <f>IF(E29=0," ",(VLOOKUP(E29,PROTOKOL!$A$1:$E$29,2,FALSE))*F29)</f>
        <v>150</v>
      </c>
      <c r="H29" s="174">
        <f t="shared" si="0"/>
        <v>83</v>
      </c>
      <c r="I29" s="211">
        <f>IF(E29=0," ",VLOOKUP(E29,PROTOKOL!$A:$E,5,FALSE))</f>
        <v>0.44947554687499996</v>
      </c>
      <c r="J29" s="175" t="s">
        <v>133</v>
      </c>
      <c r="K29" s="176">
        <f t="shared" si="42"/>
        <v>37.306470390624995</v>
      </c>
      <c r="L29" s="216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4" t="str">
        <f t="shared" si="1"/>
        <v xml:space="preserve"> </v>
      </c>
      <c r="R29" s="175" t="str">
        <f>IF(N29=0," ",VLOOKUP(N29,PROTOKOL!$A:$E,5,FALSE))</f>
        <v xml:space="preserve"> </v>
      </c>
      <c r="S29" s="211" t="str">
        <f t="shared" si="43"/>
        <v xml:space="preserve"> </v>
      </c>
      <c r="T29" s="175">
        <f t="shared" si="44"/>
        <v>0</v>
      </c>
      <c r="U29" s="176" t="str">
        <f t="shared" si="45"/>
        <v xml:space="preserve"> </v>
      </c>
      <c r="W29" s="172">
        <v>3</v>
      </c>
      <c r="X29" s="224">
        <v>3</v>
      </c>
      <c r="Y29" s="173" t="str">
        <f>IF(AA29=0," ",VLOOKUP(AA29,PROTOKOL!$A:$F,6,FALSE))</f>
        <v>SIZDIRMAZLIK TAMİR</v>
      </c>
      <c r="Z29" s="43">
        <v>125</v>
      </c>
      <c r="AA29" s="43">
        <v>12</v>
      </c>
      <c r="AB29" s="43">
        <v>7.5</v>
      </c>
      <c r="AC29" s="42">
        <f>IF(AA29=0," ",(VLOOKUP(AA29,PROTOKOL!$A$1:$E$29,2,FALSE))*AB29)</f>
        <v>78</v>
      </c>
      <c r="AD29" s="174">
        <f t="shared" si="2"/>
        <v>47</v>
      </c>
      <c r="AE29" s="211">
        <f>IF(AA29=0," ",VLOOKUP(AA29,PROTOKOL!$A:$E,5,FALSE))</f>
        <v>0.8561438988095238</v>
      </c>
      <c r="AF29" s="175" t="s">
        <v>133</v>
      </c>
      <c r="AG29" s="176">
        <f t="shared" si="46"/>
        <v>40.238763244047618</v>
      </c>
      <c r="AH29" s="216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4" t="str">
        <f t="shared" si="3"/>
        <v xml:space="preserve"> </v>
      </c>
      <c r="AN29" s="175" t="str">
        <f>IF(AJ29=0," ",VLOOKUP(AJ29,PROTOKOL!$A:$E,5,FALSE))</f>
        <v xml:space="preserve"> </v>
      </c>
      <c r="AO29" s="211" t="str">
        <f t="shared" si="126"/>
        <v xml:space="preserve"> </v>
      </c>
      <c r="AP29" s="175">
        <f t="shared" si="48"/>
        <v>0</v>
      </c>
      <c r="AQ29" s="176" t="str">
        <f t="shared" si="49"/>
        <v xml:space="preserve"> </v>
      </c>
      <c r="AS29" s="172">
        <v>3</v>
      </c>
      <c r="AT29" s="224">
        <v>3</v>
      </c>
      <c r="AU29" s="173" t="str">
        <f>IF(AW29=0," ",VLOOKUP(AW29,PROTOKOL!$A:$F,6,FALSE))</f>
        <v>VAKUM TEST</v>
      </c>
      <c r="AV29" s="43">
        <v>230</v>
      </c>
      <c r="AW29" s="43">
        <v>4</v>
      </c>
      <c r="AX29" s="43">
        <v>7.5</v>
      </c>
      <c r="AY29" s="42">
        <f>IF(AW29=0," ",(VLOOKUP(AW29,PROTOKOL!$A$1:$E$29,2,FALSE))*AX29)</f>
        <v>150</v>
      </c>
      <c r="AZ29" s="174">
        <f t="shared" si="4"/>
        <v>80</v>
      </c>
      <c r="BA29" s="211">
        <f>IF(AW29=0," ",VLOOKUP(AW29,PROTOKOL!$A:$E,5,FALSE))</f>
        <v>0.44947554687499996</v>
      </c>
      <c r="BB29" s="175" t="s">
        <v>133</v>
      </c>
      <c r="BC29" s="176">
        <f t="shared" si="50"/>
        <v>35.958043749999995</v>
      </c>
      <c r="BD29" s="216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4" t="str">
        <f t="shared" si="5"/>
        <v xml:space="preserve"> </v>
      </c>
      <c r="BJ29" s="175" t="str">
        <f>IF(BF29=0," ",VLOOKUP(BF29,PROTOKOL!$A:$E,5,FALSE))</f>
        <v xml:space="preserve"> </v>
      </c>
      <c r="BK29" s="211" t="str">
        <f t="shared" si="127"/>
        <v xml:space="preserve"> </v>
      </c>
      <c r="BL29" s="175">
        <f t="shared" si="52"/>
        <v>0</v>
      </c>
      <c r="BM29" s="176" t="str">
        <f t="shared" si="53"/>
        <v xml:space="preserve"> </v>
      </c>
      <c r="BO29" s="172">
        <v>3</v>
      </c>
      <c r="BP29" s="224">
        <v>3</v>
      </c>
      <c r="BQ29" s="173" t="str">
        <f>IF(BS29=0," ",VLOOKUP(BS29,PROTOKOL!$A:$F,6,FALSE))</f>
        <v>VAKUM TEST</v>
      </c>
      <c r="BR29" s="43">
        <v>30</v>
      </c>
      <c r="BS29" s="43">
        <v>4</v>
      </c>
      <c r="BT29" s="43">
        <v>1</v>
      </c>
      <c r="BU29" s="42">
        <f>IF(BS29=0," ",(VLOOKUP(BS29,PROTOKOL!$A$1:$E$29,2,FALSE))*BT29)</f>
        <v>20</v>
      </c>
      <c r="BV29" s="174">
        <f t="shared" si="6"/>
        <v>10</v>
      </c>
      <c r="BW29" s="211">
        <f>IF(BS29=0," ",VLOOKUP(BS29,PROTOKOL!$A:$E,5,FALSE))</f>
        <v>0.44947554687499996</v>
      </c>
      <c r="BX29" s="175" t="s">
        <v>133</v>
      </c>
      <c r="BY29" s="176">
        <f t="shared" si="54"/>
        <v>4.4947554687499993</v>
      </c>
      <c r="BZ29" s="216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4" t="str">
        <f t="shared" si="7"/>
        <v xml:space="preserve"> </v>
      </c>
      <c r="CF29" s="175" t="str">
        <f>IF(CB29=0," ",VLOOKUP(CB29,PROTOKOL!$A:$E,5,FALSE))</f>
        <v xml:space="preserve"> </v>
      </c>
      <c r="CG29" s="211" t="str">
        <f t="shared" si="128"/>
        <v xml:space="preserve"> </v>
      </c>
      <c r="CH29" s="175">
        <f t="shared" si="56"/>
        <v>0</v>
      </c>
      <c r="CI29" s="176" t="str">
        <f t="shared" si="57"/>
        <v xml:space="preserve"> </v>
      </c>
      <c r="CK29" s="172">
        <v>3</v>
      </c>
      <c r="CL29" s="224">
        <v>3</v>
      </c>
      <c r="CM29" s="173" t="str">
        <f>IF(CO29=0," ",VLOOKUP(CO29,PROTOKOL!$A:$F,6,FALSE))</f>
        <v>WNZL. LAV. VE DUV. ASMA KLZ</v>
      </c>
      <c r="CN29" s="43">
        <v>130</v>
      </c>
      <c r="CO29" s="43">
        <v>1</v>
      </c>
      <c r="CP29" s="43">
        <v>4</v>
      </c>
      <c r="CQ29" s="42">
        <f>IF(CO29=0," ",(VLOOKUP(CO29,PROTOKOL!$A$1:$E$29,2,FALSE))*CP29)</f>
        <v>76.8</v>
      </c>
      <c r="CR29" s="174">
        <f t="shared" si="8"/>
        <v>53.2</v>
      </c>
      <c r="CS29" s="211">
        <f>IF(CO29=0," ",VLOOKUP(CO29,PROTOKOL!$A:$E,5,FALSE))</f>
        <v>0.4731321546052632</v>
      </c>
      <c r="CT29" s="175" t="s">
        <v>133</v>
      </c>
      <c r="CU29" s="176">
        <f t="shared" si="58"/>
        <v>25.170630625000005</v>
      </c>
      <c r="CV29" s="216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4" t="str">
        <f t="shared" si="9"/>
        <v xml:space="preserve"> </v>
      </c>
      <c r="DB29" s="175" t="str">
        <f>IF(CX29=0," ",VLOOKUP(CX29,PROTOKOL!$A:$E,5,FALSE))</f>
        <v xml:space="preserve"> </v>
      </c>
      <c r="DC29" s="211" t="str">
        <f t="shared" si="129"/>
        <v xml:space="preserve"> </v>
      </c>
      <c r="DD29" s="175">
        <f t="shared" si="60"/>
        <v>0</v>
      </c>
      <c r="DE29" s="176" t="str">
        <f t="shared" si="61"/>
        <v xml:space="preserve"> </v>
      </c>
      <c r="DG29" s="172">
        <v>3</v>
      </c>
      <c r="DH29" s="224">
        <v>3</v>
      </c>
      <c r="DI29" s="173" t="str">
        <f>IF(DK29=0," ",VLOOKUP(DK29,PROTOKOL!$A:$F,6,FALSE))</f>
        <v>SIZDIRMAZLIK TAMİR</v>
      </c>
      <c r="DJ29" s="43">
        <v>122</v>
      </c>
      <c r="DK29" s="43">
        <v>12</v>
      </c>
      <c r="DL29" s="43">
        <v>7.5</v>
      </c>
      <c r="DM29" s="42">
        <f>IF(DK29=0," ",(VLOOKUP(DK29,PROTOKOL!$A$1:$E$29,2,FALSE))*DL29)</f>
        <v>78</v>
      </c>
      <c r="DN29" s="174">
        <f t="shared" si="10"/>
        <v>44</v>
      </c>
      <c r="DO29" s="211">
        <f>IF(DK29=0," ",VLOOKUP(DK29,PROTOKOL!$A:$E,5,FALSE))</f>
        <v>0.8561438988095238</v>
      </c>
      <c r="DP29" s="175" t="s">
        <v>133</v>
      </c>
      <c r="DQ29" s="176">
        <f t="shared" si="62"/>
        <v>37.67033154761905</v>
      </c>
      <c r="DR29" s="216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4" t="str">
        <f t="shared" si="11"/>
        <v xml:space="preserve"> </v>
      </c>
      <c r="DX29" s="175" t="str">
        <f>IF(DT29=0," ",VLOOKUP(DT29,PROTOKOL!$A:$E,5,FALSE))</f>
        <v xml:space="preserve"> </v>
      </c>
      <c r="DY29" s="211" t="str">
        <f t="shared" si="130"/>
        <v xml:space="preserve"> </v>
      </c>
      <c r="DZ29" s="175">
        <f t="shared" si="64"/>
        <v>0</v>
      </c>
      <c r="EA29" s="176" t="str">
        <f t="shared" si="65"/>
        <v xml:space="preserve"> </v>
      </c>
      <c r="EC29" s="172">
        <v>3</v>
      </c>
      <c r="ED29" s="224">
        <v>3</v>
      </c>
      <c r="EE29" s="173" t="str">
        <f>IF(EG29=0," ",VLOOKUP(EG29,PROTOKOL!$A:$F,6,FALSE))</f>
        <v>SIZDIRMAZLIK TAMİR</v>
      </c>
      <c r="EF29" s="43">
        <v>99</v>
      </c>
      <c r="EG29" s="43">
        <v>12</v>
      </c>
      <c r="EH29" s="43">
        <v>6.5</v>
      </c>
      <c r="EI29" s="42">
        <f>IF(EG29=0," ",(VLOOKUP(EG29,PROTOKOL!$A$1:$E$29,2,FALSE))*EH29)</f>
        <v>67.600000000000009</v>
      </c>
      <c r="EJ29" s="174">
        <f t="shared" si="12"/>
        <v>31.399999999999991</v>
      </c>
      <c r="EK29" s="211">
        <f>IF(EG29=0," ",VLOOKUP(EG29,PROTOKOL!$A:$E,5,FALSE))</f>
        <v>0.8561438988095238</v>
      </c>
      <c r="EL29" s="175" t="s">
        <v>133</v>
      </c>
      <c r="EM29" s="176">
        <f t="shared" si="66"/>
        <v>26.882918422619039</v>
      </c>
      <c r="EN29" s="216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4" t="str">
        <f t="shared" si="13"/>
        <v xml:space="preserve"> </v>
      </c>
      <c r="ET29" s="175" t="str">
        <f>IF(EP29=0," ",VLOOKUP(EP29,PROTOKOL!$A:$E,5,FALSE))</f>
        <v xml:space="preserve"> </v>
      </c>
      <c r="EU29" s="211" t="str">
        <f t="shared" si="145"/>
        <v xml:space="preserve"> </v>
      </c>
      <c r="EV29" s="175">
        <f t="shared" si="68"/>
        <v>0</v>
      </c>
      <c r="EW29" s="176" t="str">
        <f t="shared" si="69"/>
        <v xml:space="preserve"> </v>
      </c>
      <c r="EY29" s="172">
        <v>3</v>
      </c>
      <c r="EZ29" s="224">
        <v>3</v>
      </c>
      <c r="FA29" s="173" t="str">
        <f>IF(FC29=0," ",VLOOKUP(FC29,PROTOKOL!$A:$F,6,FALSE))</f>
        <v>VAKUM TEST</v>
      </c>
      <c r="FB29" s="43">
        <v>82</v>
      </c>
      <c r="FC29" s="43">
        <v>4</v>
      </c>
      <c r="FD29" s="43">
        <v>6.5</v>
      </c>
      <c r="FE29" s="42">
        <f>IF(FC29=0," ",(VLOOKUP(FC29,PROTOKOL!$A$1:$E$29,2,FALSE))*FD29)</f>
        <v>130</v>
      </c>
      <c r="FF29" s="174">
        <f t="shared" si="14"/>
        <v>-48</v>
      </c>
      <c r="FG29" s="211">
        <f>IF(FC29=0," ",VLOOKUP(FC29,PROTOKOL!$A:$E,5,FALSE))</f>
        <v>0.44947554687499996</v>
      </c>
      <c r="FH29" s="175" t="s">
        <v>133</v>
      </c>
      <c r="FI29" s="176">
        <f t="shared" si="70"/>
        <v>-21.574826249999997</v>
      </c>
      <c r="FJ29" s="216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4" t="str">
        <f t="shared" si="15"/>
        <v xml:space="preserve"> </v>
      </c>
      <c r="FP29" s="175" t="str">
        <f>IF(FL29=0," ",VLOOKUP(FL29,PROTOKOL!$A:$E,5,FALSE))</f>
        <v xml:space="preserve"> </v>
      </c>
      <c r="FQ29" s="211" t="str">
        <f t="shared" si="131"/>
        <v xml:space="preserve"> </v>
      </c>
      <c r="FR29" s="175">
        <f t="shared" si="72"/>
        <v>0</v>
      </c>
      <c r="FS29" s="176" t="str">
        <f t="shared" si="73"/>
        <v xml:space="preserve"> </v>
      </c>
      <c r="FU29" s="172">
        <v>3</v>
      </c>
      <c r="FV29" s="224">
        <v>3</v>
      </c>
      <c r="FW29" s="173" t="str">
        <f>IF(FY29=0," ",VLOOKUP(FY29,PROTOKOL!$A:$F,6,FALSE))</f>
        <v>SIZDIRMAZLIK TAMİR</v>
      </c>
      <c r="FX29" s="43">
        <v>110</v>
      </c>
      <c r="FY29" s="43">
        <v>12</v>
      </c>
      <c r="FZ29" s="43">
        <v>7.5</v>
      </c>
      <c r="GA29" s="42">
        <f>IF(FY29=0," ",(VLOOKUP(FY29,PROTOKOL!$A$1:$E$29,2,FALSE))*FZ29)</f>
        <v>78</v>
      </c>
      <c r="GB29" s="174">
        <f t="shared" si="16"/>
        <v>32</v>
      </c>
      <c r="GC29" s="211">
        <f>IF(FY29=0," ",VLOOKUP(FY29,PROTOKOL!$A:$E,5,FALSE))</f>
        <v>0.8561438988095238</v>
      </c>
      <c r="GD29" s="175" t="s">
        <v>133</v>
      </c>
      <c r="GE29" s="176">
        <f t="shared" si="74"/>
        <v>27.396604761904761</v>
      </c>
      <c r="GF29" s="216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4" t="str">
        <f t="shared" si="17"/>
        <v xml:space="preserve"> </v>
      </c>
      <c r="GL29" s="175" t="str">
        <f>IF(GH29=0," ",VLOOKUP(GH29,PROTOKOL!$A:$E,5,FALSE))</f>
        <v xml:space="preserve"> </v>
      </c>
      <c r="GM29" s="211" t="str">
        <f t="shared" si="132"/>
        <v xml:space="preserve"> </v>
      </c>
      <c r="GN29" s="175">
        <f t="shared" si="76"/>
        <v>0</v>
      </c>
      <c r="GO29" s="176" t="str">
        <f t="shared" si="77"/>
        <v xml:space="preserve"> </v>
      </c>
      <c r="GQ29" s="172">
        <v>3</v>
      </c>
      <c r="GR29" s="224">
        <v>3</v>
      </c>
      <c r="GS29" s="173" t="str">
        <f>IF(GU29=0," ",VLOOKUP(GU29,PROTOKOL!$A:$F,6,FALSE))</f>
        <v>PERDE KESME SULU SİST.</v>
      </c>
      <c r="GT29" s="43">
        <v>52</v>
      </c>
      <c r="GU29" s="43">
        <v>8</v>
      </c>
      <c r="GV29" s="43">
        <v>2.5</v>
      </c>
      <c r="GW29" s="42">
        <f>IF(GU29=0," ",(VLOOKUP(GU29,PROTOKOL!$A$1:$E$29,2,FALSE))*GV29)</f>
        <v>32.666666666666664</v>
      </c>
      <c r="GX29" s="174">
        <f t="shared" si="18"/>
        <v>19.333333333333336</v>
      </c>
      <c r="GY29" s="211">
        <f>IF(GU29=0," ",VLOOKUP(GU29,PROTOKOL!$A:$E,5,FALSE))</f>
        <v>0.69150084134615386</v>
      </c>
      <c r="GZ29" s="175" t="s">
        <v>133</v>
      </c>
      <c r="HA29" s="176">
        <f t="shared" si="78"/>
        <v>13.369016266025643</v>
      </c>
      <c r="HB29" s="216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4" t="str">
        <f t="shared" si="19"/>
        <v xml:space="preserve"> </v>
      </c>
      <c r="HH29" s="175" t="str">
        <f>IF(HD29=0," ",VLOOKUP(HD29,PROTOKOL!$A:$E,5,FALSE))</f>
        <v xml:space="preserve"> </v>
      </c>
      <c r="HI29" s="211" t="str">
        <f t="shared" si="133"/>
        <v xml:space="preserve"> </v>
      </c>
      <c r="HJ29" s="175">
        <f t="shared" si="80"/>
        <v>0</v>
      </c>
      <c r="HK29" s="176" t="str">
        <f t="shared" si="81"/>
        <v xml:space="preserve"> </v>
      </c>
      <c r="HM29" s="172">
        <v>3</v>
      </c>
      <c r="HN29" s="224">
        <v>3</v>
      </c>
      <c r="HO29" s="173" t="str">
        <f>IF(HQ29=0," ",VLOOKUP(HQ29,PROTOKOL!$A:$F,6,FALSE))</f>
        <v>PANTOGRAF LAVABO TAŞLAMA</v>
      </c>
      <c r="HP29" s="43">
        <v>64</v>
      </c>
      <c r="HQ29" s="43">
        <v>9</v>
      </c>
      <c r="HR29" s="43">
        <v>7.5</v>
      </c>
      <c r="HS29" s="42">
        <f>IF(HQ29=0," ",(VLOOKUP(HQ29,PROTOKOL!$A$1:$E$29,2,FALSE))*HR29)</f>
        <v>65</v>
      </c>
      <c r="HT29" s="174">
        <f t="shared" si="20"/>
        <v>-1</v>
      </c>
      <c r="HU29" s="211">
        <f>IF(HQ29=0," ",VLOOKUP(HQ29,PROTOKOL!$A:$E,5,FALSE))</f>
        <v>1.0273726785714283</v>
      </c>
      <c r="HV29" s="175" t="s">
        <v>133</v>
      </c>
      <c r="HW29" s="176">
        <f t="shared" si="82"/>
        <v>-1.0273726785714283</v>
      </c>
      <c r="HX29" s="216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4" t="str">
        <f t="shared" si="21"/>
        <v xml:space="preserve"> </v>
      </c>
      <c r="ID29" s="175" t="str">
        <f>IF(HZ29=0," ",VLOOKUP(HZ29,PROTOKOL!$A:$E,5,FALSE))</f>
        <v xml:space="preserve"> </v>
      </c>
      <c r="IE29" s="211" t="str">
        <f t="shared" si="134"/>
        <v xml:space="preserve"> </v>
      </c>
      <c r="IF29" s="175">
        <f t="shared" si="84"/>
        <v>0</v>
      </c>
      <c r="IG29" s="176" t="str">
        <f t="shared" si="85"/>
        <v xml:space="preserve"> </v>
      </c>
      <c r="II29" s="172">
        <v>3</v>
      </c>
      <c r="IJ29" s="224">
        <v>3</v>
      </c>
      <c r="IK29" s="173" t="str">
        <f>IF(IM29=0," ",VLOOKUP(IM29,PROTOKOL!$A:$F,6,FALSE))</f>
        <v>VAKUM TEST</v>
      </c>
      <c r="IL29" s="43">
        <v>180</v>
      </c>
      <c r="IM29" s="43">
        <v>4</v>
      </c>
      <c r="IN29" s="43">
        <v>6</v>
      </c>
      <c r="IO29" s="42">
        <f>IF(IM29=0," ",(VLOOKUP(IM29,PROTOKOL!$A$1:$E$29,2,FALSE))*IN29)</f>
        <v>120</v>
      </c>
      <c r="IP29" s="174">
        <f t="shared" si="22"/>
        <v>60</v>
      </c>
      <c r="IQ29" s="211">
        <f>IF(IM29=0," ",VLOOKUP(IM29,PROTOKOL!$A:$E,5,FALSE))</f>
        <v>0.44947554687499996</v>
      </c>
      <c r="IR29" s="175" t="s">
        <v>133</v>
      </c>
      <c r="IS29" s="176">
        <f t="shared" si="86"/>
        <v>26.968532812499998</v>
      </c>
      <c r="IT29" s="216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4" t="str">
        <f t="shared" si="23"/>
        <v xml:space="preserve"> </v>
      </c>
      <c r="IZ29" s="175" t="str">
        <f>IF(IV29=0," ",VLOOKUP(IV29,PROTOKOL!$A:$E,5,FALSE))</f>
        <v xml:space="preserve"> </v>
      </c>
      <c r="JA29" s="211" t="str">
        <f t="shared" si="135"/>
        <v xml:space="preserve"> </v>
      </c>
      <c r="JB29" s="175">
        <f t="shared" si="88"/>
        <v>0</v>
      </c>
      <c r="JC29" s="176" t="str">
        <f t="shared" si="89"/>
        <v xml:space="preserve"> </v>
      </c>
      <c r="JE29" s="172">
        <v>3</v>
      </c>
      <c r="JF29" s="224">
        <v>3</v>
      </c>
      <c r="JG29" s="173" t="str">
        <f>IF(JI29=0," ",VLOOKUP(JI29,PROTOKOL!$A:$F,6,FALSE))</f>
        <v>PANTOGRAF LAVABO TAŞLAMA</v>
      </c>
      <c r="JH29" s="43">
        <v>90</v>
      </c>
      <c r="JI29" s="43">
        <v>9</v>
      </c>
      <c r="JJ29" s="43">
        <v>7.5</v>
      </c>
      <c r="JK29" s="42">
        <f>IF(JI29=0," ",(VLOOKUP(JI29,PROTOKOL!$A$1:$E$29,2,FALSE))*JJ29)</f>
        <v>65</v>
      </c>
      <c r="JL29" s="174">
        <f t="shared" si="24"/>
        <v>25</v>
      </c>
      <c r="JM29" s="211">
        <f>IF(JI29=0," ",VLOOKUP(JI29,PROTOKOL!$A:$E,5,FALSE))</f>
        <v>1.0273726785714283</v>
      </c>
      <c r="JN29" s="175" t="s">
        <v>133</v>
      </c>
      <c r="JO29" s="176">
        <f t="shared" si="90"/>
        <v>25.68431696428571</v>
      </c>
      <c r="JP29" s="216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4" t="str">
        <f t="shared" si="25"/>
        <v xml:space="preserve"> </v>
      </c>
      <c r="JV29" s="175" t="str">
        <f>IF(JR29=0," ",VLOOKUP(JR29,PROTOKOL!$A:$E,5,FALSE))</f>
        <v xml:space="preserve"> </v>
      </c>
      <c r="JW29" s="211" t="str">
        <f t="shared" si="136"/>
        <v xml:space="preserve"> </v>
      </c>
      <c r="JX29" s="175">
        <f t="shared" si="92"/>
        <v>0</v>
      </c>
      <c r="JY29" s="176" t="str">
        <f t="shared" si="93"/>
        <v xml:space="preserve"> </v>
      </c>
      <c r="KA29" s="172">
        <v>3</v>
      </c>
      <c r="KB29" s="224">
        <v>3</v>
      </c>
      <c r="KC29" s="173" t="s">
        <v>32</v>
      </c>
      <c r="KD29" s="43">
        <v>1</v>
      </c>
      <c r="KE29" s="43">
        <v>1</v>
      </c>
      <c r="KF29" s="43"/>
      <c r="KG29" s="42">
        <f>IF(KE29=0," ",(VLOOKUP(KE29,PROTOKOL!$A$1:$E$29,2,FALSE))*KF29)</f>
        <v>0</v>
      </c>
      <c r="KH29" s="174">
        <f t="shared" si="26"/>
        <v>1</v>
      </c>
      <c r="KI29" s="211">
        <f>IF(KE29=0," ",VLOOKUP(KE29,PROTOKOL!$A:$E,5,FALSE))</f>
        <v>0.4731321546052632</v>
      </c>
      <c r="KJ29" s="175" t="s">
        <v>133</v>
      </c>
      <c r="KK29" s="176">
        <f t="shared" si="94"/>
        <v>0.4731321546052632</v>
      </c>
      <c r="KL29" s="216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4" t="str">
        <f t="shared" si="27"/>
        <v xml:space="preserve"> </v>
      </c>
      <c r="KR29" s="175" t="str">
        <f>IF(KN29=0," ",VLOOKUP(KN29,PROTOKOL!$A:$E,5,FALSE))</f>
        <v xml:space="preserve"> </v>
      </c>
      <c r="KS29" s="211" t="str">
        <f t="shared" si="137"/>
        <v xml:space="preserve"> </v>
      </c>
      <c r="KT29" s="175">
        <f t="shared" si="96"/>
        <v>0</v>
      </c>
      <c r="KU29" s="176" t="str">
        <f t="shared" si="97"/>
        <v xml:space="preserve"> </v>
      </c>
      <c r="KW29" s="172">
        <v>3</v>
      </c>
      <c r="KX29" s="224">
        <v>3</v>
      </c>
      <c r="KY29" s="173" t="str">
        <f>IF(LA29=0," ",VLOOKUP(LA29,PROTOKOL!$A:$F,6,FALSE))</f>
        <v>VAKUM TEST</v>
      </c>
      <c r="KZ29" s="43">
        <v>226</v>
      </c>
      <c r="LA29" s="43">
        <v>4</v>
      </c>
      <c r="LB29" s="43">
        <v>7.5</v>
      </c>
      <c r="LC29" s="42">
        <f>IF(LA29=0," ",(VLOOKUP(LA29,PROTOKOL!$A$1:$E$29,2,FALSE))*LB29)</f>
        <v>150</v>
      </c>
      <c r="LD29" s="174">
        <f t="shared" si="28"/>
        <v>76</v>
      </c>
      <c r="LE29" s="211">
        <f>IF(LA29=0," ",VLOOKUP(LA29,PROTOKOL!$A:$E,5,FALSE))</f>
        <v>0.44947554687499996</v>
      </c>
      <c r="LF29" s="175" t="s">
        <v>133</v>
      </c>
      <c r="LG29" s="176">
        <f t="shared" si="98"/>
        <v>34.160141562499994</v>
      </c>
      <c r="LH29" s="216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4" t="str">
        <f t="shared" si="29"/>
        <v xml:space="preserve"> </v>
      </c>
      <c r="LN29" s="175" t="str">
        <f>IF(LJ29=0," ",VLOOKUP(LJ29,PROTOKOL!$A:$E,5,FALSE))</f>
        <v xml:space="preserve"> </v>
      </c>
      <c r="LO29" s="211" t="str">
        <f t="shared" si="138"/>
        <v xml:space="preserve"> </v>
      </c>
      <c r="LP29" s="175">
        <f t="shared" si="100"/>
        <v>0</v>
      </c>
      <c r="LQ29" s="176" t="str">
        <f t="shared" si="101"/>
        <v xml:space="preserve"> </v>
      </c>
      <c r="LS29" s="172">
        <v>3</v>
      </c>
      <c r="LT29" s="224">
        <v>3</v>
      </c>
      <c r="LU29" s="173" t="str">
        <f>IF(LW29=0," ",VLOOKUP(LW29,PROTOKOL!$A:$F,6,FALSE))</f>
        <v>EĞİTİM</v>
      </c>
      <c r="LV29" s="43">
        <v>1</v>
      </c>
      <c r="LW29" s="43">
        <v>19</v>
      </c>
      <c r="LX29" s="43">
        <v>7.5</v>
      </c>
      <c r="LY29" s="42">
        <f>IF(LW29=0," ",(VLOOKUP(LW29,PROTOKOL!$A$1:$E$29,2,FALSE))*LX29)</f>
        <v>0</v>
      </c>
      <c r="LZ29" s="174">
        <f t="shared" si="30"/>
        <v>1</v>
      </c>
      <c r="MA29" s="211" t="e">
        <f>IF(LW29=0," ",VLOOKUP(LW29,PROTOKOL!$A:$E,5,FALSE))</f>
        <v>#DIV/0!</v>
      </c>
      <c r="MB29" s="175" t="s">
        <v>133</v>
      </c>
      <c r="MC29" s="176" t="e">
        <f>IF(LW29=0," ",(MA29*LZ29))/7.5*7.5</f>
        <v>#DIV/0!</v>
      </c>
      <c r="MD29" s="216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4" t="str">
        <f t="shared" si="31"/>
        <v xml:space="preserve"> </v>
      </c>
      <c r="MJ29" s="175" t="str">
        <f>IF(MF29=0," ",VLOOKUP(MF29,PROTOKOL!$A:$E,5,FALSE))</f>
        <v xml:space="preserve"> </v>
      </c>
      <c r="MK29" s="211" t="str">
        <f t="shared" si="139"/>
        <v xml:space="preserve"> </v>
      </c>
      <c r="ML29" s="175">
        <f t="shared" si="104"/>
        <v>0</v>
      </c>
      <c r="MM29" s="176" t="str">
        <f t="shared" si="105"/>
        <v xml:space="preserve"> </v>
      </c>
      <c r="MO29" s="172">
        <v>3</v>
      </c>
      <c r="MP29" s="224">
        <v>3</v>
      </c>
      <c r="MQ29" s="173" t="str">
        <f>IF(MS29=0," ",VLOOKUP(MS29,PROTOKOL!$A:$F,6,FALSE))</f>
        <v>PANTOGRAF LAVABO TAŞLAMA</v>
      </c>
      <c r="MR29" s="43">
        <v>90</v>
      </c>
      <c r="MS29" s="43">
        <v>9</v>
      </c>
      <c r="MT29" s="43">
        <v>7.5</v>
      </c>
      <c r="MU29" s="42">
        <f>IF(MS29=0," ",(VLOOKUP(MS29,PROTOKOL!$A$1:$E$29,2,FALSE))*MT29)</f>
        <v>65</v>
      </c>
      <c r="MV29" s="174">
        <f t="shared" si="32"/>
        <v>25</v>
      </c>
      <c r="MW29" s="211">
        <f>IF(MS29=0," ",VLOOKUP(MS29,PROTOKOL!$A:$E,5,FALSE))</f>
        <v>1.0273726785714283</v>
      </c>
      <c r="MX29" s="175" t="s">
        <v>133</v>
      </c>
      <c r="MY29" s="176">
        <f t="shared" si="106"/>
        <v>25.68431696428571</v>
      </c>
      <c r="MZ29" s="216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4" t="str">
        <f t="shared" si="33"/>
        <v xml:space="preserve"> </v>
      </c>
      <c r="NF29" s="175" t="str">
        <f>IF(NB29=0," ",VLOOKUP(NB29,PROTOKOL!$A:$E,5,FALSE))</f>
        <v xml:space="preserve"> </v>
      </c>
      <c r="NG29" s="211" t="str">
        <f t="shared" si="140"/>
        <v xml:space="preserve"> </v>
      </c>
      <c r="NH29" s="175">
        <f t="shared" si="108"/>
        <v>0</v>
      </c>
      <c r="NI29" s="176" t="str">
        <f t="shared" si="109"/>
        <v xml:space="preserve"> </v>
      </c>
      <c r="NK29" s="172">
        <v>3</v>
      </c>
      <c r="NL29" s="224">
        <v>3</v>
      </c>
      <c r="NM29" s="173" t="s">
        <v>32</v>
      </c>
      <c r="NN29" s="43"/>
      <c r="NO29" s="43"/>
      <c r="NP29" s="43"/>
      <c r="NQ29" s="42" t="str">
        <f>IF(NO29=0," ",(VLOOKUP(NO29,PROTOKOL!$A$1:$E$29,2,FALSE))*NP29)</f>
        <v xml:space="preserve"> </v>
      </c>
      <c r="NR29" s="174" t="str">
        <f t="shared" si="34"/>
        <v xml:space="preserve"> </v>
      </c>
      <c r="NS29" s="211" t="str">
        <f>IF(NO29=0," ",VLOOKUP(NO29,PROTOKOL!$A:$E,5,FALSE))</f>
        <v xml:space="preserve"> </v>
      </c>
      <c r="NT29" s="175" t="s">
        <v>133</v>
      </c>
      <c r="NU29" s="176" t="str">
        <f t="shared" si="110"/>
        <v xml:space="preserve"> </v>
      </c>
      <c r="NV29" s="216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4" t="str">
        <f t="shared" si="35"/>
        <v xml:space="preserve"> </v>
      </c>
      <c r="OB29" s="175" t="str">
        <f>IF(NX29=0," ",VLOOKUP(NX29,PROTOKOL!$A:$E,5,FALSE))</f>
        <v xml:space="preserve"> </v>
      </c>
      <c r="OC29" s="211" t="str">
        <f t="shared" si="141"/>
        <v xml:space="preserve"> </v>
      </c>
      <c r="OD29" s="175">
        <f t="shared" si="112"/>
        <v>0</v>
      </c>
      <c r="OE29" s="176" t="str">
        <f t="shared" si="113"/>
        <v xml:space="preserve"> </v>
      </c>
      <c r="OG29" s="172">
        <v>3</v>
      </c>
      <c r="OH29" s="224">
        <v>3</v>
      </c>
      <c r="OI29" s="173" t="str">
        <f>IF(OK29=0," ",VLOOKUP(OK29,PROTOKOL!$A:$F,6,FALSE))</f>
        <v>VAKUM TEST</v>
      </c>
      <c r="OJ29" s="43">
        <v>200</v>
      </c>
      <c r="OK29" s="43">
        <v>4</v>
      </c>
      <c r="OL29" s="43">
        <v>6.5</v>
      </c>
      <c r="OM29" s="42">
        <f>IF(OK29=0," ",(VLOOKUP(OK29,PROTOKOL!$A$1:$E$29,2,FALSE))*OL29)</f>
        <v>130</v>
      </c>
      <c r="ON29" s="174">
        <f t="shared" si="36"/>
        <v>70</v>
      </c>
      <c r="OO29" s="211">
        <f>IF(OK29=0," ",VLOOKUP(OK29,PROTOKOL!$A:$E,5,FALSE))</f>
        <v>0.44947554687499996</v>
      </c>
      <c r="OP29" s="175" t="s">
        <v>133</v>
      </c>
      <c r="OQ29" s="176">
        <f t="shared" si="114"/>
        <v>31.463288281249998</v>
      </c>
      <c r="OR29" s="216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4" t="str">
        <f t="shared" si="37"/>
        <v xml:space="preserve"> </v>
      </c>
      <c r="OX29" s="175" t="str">
        <f>IF(OT29=0," ",VLOOKUP(OT29,PROTOKOL!$A:$E,5,FALSE))</f>
        <v xml:space="preserve"> </v>
      </c>
      <c r="OY29" s="211" t="str">
        <f t="shared" si="142"/>
        <v xml:space="preserve"> </v>
      </c>
      <c r="OZ29" s="175">
        <f t="shared" si="116"/>
        <v>0</v>
      </c>
      <c r="PA29" s="176" t="str">
        <f t="shared" si="117"/>
        <v xml:space="preserve"> </v>
      </c>
      <c r="PC29" s="172">
        <v>3</v>
      </c>
      <c r="PD29" s="224">
        <v>3</v>
      </c>
      <c r="PE29" s="173" t="str">
        <f>IF(PG29=0," ",VLOOKUP(PG29,PROTOKOL!$A:$F,6,FALSE))</f>
        <v>VAKUM TEST</v>
      </c>
      <c r="PF29" s="43">
        <v>230</v>
      </c>
      <c r="PG29" s="43">
        <v>4</v>
      </c>
      <c r="PH29" s="43">
        <v>7.5</v>
      </c>
      <c r="PI29" s="42">
        <f>IF(PG29=0," ",(VLOOKUP(PG29,PROTOKOL!$A$1:$E$29,2,FALSE))*PH29)</f>
        <v>150</v>
      </c>
      <c r="PJ29" s="174">
        <f t="shared" si="38"/>
        <v>80</v>
      </c>
      <c r="PK29" s="211">
        <f>IF(PG29=0," ",VLOOKUP(PG29,PROTOKOL!$A:$E,5,FALSE))</f>
        <v>0.44947554687499996</v>
      </c>
      <c r="PL29" s="175" t="s">
        <v>133</v>
      </c>
      <c r="PM29" s="176">
        <f t="shared" si="118"/>
        <v>35.958043749999995</v>
      </c>
      <c r="PN29" s="216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4" t="str">
        <f t="shared" si="39"/>
        <v xml:space="preserve"> </v>
      </c>
      <c r="PT29" s="175" t="str">
        <f>IF(PP29=0," ",VLOOKUP(PP29,PROTOKOL!$A:$E,5,FALSE))</f>
        <v xml:space="preserve"> </v>
      </c>
      <c r="PU29" s="211" t="str">
        <f t="shared" si="143"/>
        <v xml:space="preserve"> </v>
      </c>
      <c r="PV29" s="175">
        <f t="shared" si="120"/>
        <v>0</v>
      </c>
      <c r="PW29" s="176" t="str">
        <f t="shared" si="121"/>
        <v xml:space="preserve"> </v>
      </c>
      <c r="PY29" s="172">
        <v>3</v>
      </c>
      <c r="PZ29" s="224">
        <v>3</v>
      </c>
      <c r="QA29" s="173" t="str">
        <f>IF(QC29=0," ",VLOOKUP(QC29,PROTOKOL!$A:$F,6,FALSE))</f>
        <v>PANTOGRAF LAVABO TAŞLAMA</v>
      </c>
      <c r="QB29" s="43">
        <v>110</v>
      </c>
      <c r="QC29" s="43">
        <v>9</v>
      </c>
      <c r="QD29" s="43">
        <v>7.5</v>
      </c>
      <c r="QE29" s="42">
        <f>IF(QC29=0," ",(VLOOKUP(QC29,PROTOKOL!$A$1:$E$29,2,FALSE))*QD29)</f>
        <v>65</v>
      </c>
      <c r="QF29" s="174">
        <f t="shared" si="40"/>
        <v>45</v>
      </c>
      <c r="QG29" s="211">
        <f>IF(QC29=0," ",VLOOKUP(QC29,PROTOKOL!$A:$E,5,FALSE))</f>
        <v>1.0273726785714283</v>
      </c>
      <c r="QH29" s="175" t="s">
        <v>133</v>
      </c>
      <c r="QI29" s="176">
        <f t="shared" si="122"/>
        <v>46.231770535714276</v>
      </c>
      <c r="QJ29" s="216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4" t="str">
        <f t="shared" si="41"/>
        <v xml:space="preserve"> </v>
      </c>
      <c r="QP29" s="175" t="str">
        <f>IF(QL29=0," ",VLOOKUP(QL29,PROTOKOL!$A:$E,5,FALSE))</f>
        <v xml:space="preserve"> </v>
      </c>
      <c r="QQ29" s="211" t="str">
        <f t="shared" si="144"/>
        <v xml:space="preserve"> </v>
      </c>
      <c r="QR29" s="175">
        <f t="shared" si="124"/>
        <v>0</v>
      </c>
      <c r="QS29" s="176" t="str">
        <f t="shared" si="125"/>
        <v xml:space="preserve"> </v>
      </c>
    </row>
    <row r="30" spans="1:461" ht="13.8">
      <c r="A30" s="172">
        <v>3</v>
      </c>
      <c r="B30" s="225"/>
      <c r="C30" s="173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4" t="str">
        <f t="shared" si="0"/>
        <v xml:space="preserve"> </v>
      </c>
      <c r="I30" s="211" t="str">
        <f>IF(E30=0," ",VLOOKUP(E30,PROTOKOL!$A:$E,5,FALSE))</f>
        <v xml:space="preserve"> </v>
      </c>
      <c r="J30" s="175" t="s">
        <v>133</v>
      </c>
      <c r="K30" s="176" t="str">
        <f t="shared" si="42"/>
        <v xml:space="preserve"> </v>
      </c>
      <c r="L30" s="216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4" t="str">
        <f t="shared" si="1"/>
        <v xml:space="preserve"> </v>
      </c>
      <c r="R30" s="175" t="str">
        <f>IF(N30=0," ",VLOOKUP(N30,PROTOKOL!$A:$E,5,FALSE))</f>
        <v xml:space="preserve"> </v>
      </c>
      <c r="S30" s="211" t="str">
        <f t="shared" si="43"/>
        <v xml:space="preserve"> </v>
      </c>
      <c r="T30" s="175">
        <f t="shared" si="44"/>
        <v>0</v>
      </c>
      <c r="U30" s="176" t="str">
        <f t="shared" si="45"/>
        <v xml:space="preserve"> </v>
      </c>
      <c r="W30" s="172">
        <v>3</v>
      </c>
      <c r="X30" s="225"/>
      <c r="Y30" s="173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4" t="str">
        <f t="shared" si="2"/>
        <v xml:space="preserve"> </v>
      </c>
      <c r="AE30" s="211" t="str">
        <f>IF(AA30=0," ",VLOOKUP(AA30,PROTOKOL!$A:$E,5,FALSE))</f>
        <v xml:space="preserve"> </v>
      </c>
      <c r="AF30" s="175" t="s">
        <v>133</v>
      </c>
      <c r="AG30" s="176" t="str">
        <f t="shared" si="46"/>
        <v xml:space="preserve"> </v>
      </c>
      <c r="AH30" s="216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4" t="str">
        <f t="shared" si="3"/>
        <v xml:space="preserve"> </v>
      </c>
      <c r="AN30" s="175" t="str">
        <f>IF(AJ30=0," ",VLOOKUP(AJ30,PROTOKOL!$A:$E,5,FALSE))</f>
        <v xml:space="preserve"> </v>
      </c>
      <c r="AO30" s="211" t="str">
        <f t="shared" si="126"/>
        <v xml:space="preserve"> </v>
      </c>
      <c r="AP30" s="175">
        <f t="shared" si="48"/>
        <v>0</v>
      </c>
      <c r="AQ30" s="176" t="str">
        <f t="shared" si="49"/>
        <v xml:space="preserve"> </v>
      </c>
      <c r="AS30" s="172">
        <v>3</v>
      </c>
      <c r="AT30" s="225"/>
      <c r="AU30" s="173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4" t="str">
        <f t="shared" si="4"/>
        <v xml:space="preserve"> </v>
      </c>
      <c r="BA30" s="211" t="str">
        <f>IF(AW30=0," ",VLOOKUP(AW30,PROTOKOL!$A:$E,5,FALSE))</f>
        <v xml:space="preserve"> </v>
      </c>
      <c r="BB30" s="175" t="s">
        <v>133</v>
      </c>
      <c r="BC30" s="176" t="str">
        <f t="shared" si="50"/>
        <v xml:space="preserve"> </v>
      </c>
      <c r="BD30" s="216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4" t="str">
        <f t="shared" si="5"/>
        <v xml:space="preserve"> </v>
      </c>
      <c r="BJ30" s="175" t="str">
        <f>IF(BF30=0," ",VLOOKUP(BF30,PROTOKOL!$A:$E,5,FALSE))</f>
        <v xml:space="preserve"> </v>
      </c>
      <c r="BK30" s="211" t="str">
        <f t="shared" si="127"/>
        <v xml:space="preserve"> </v>
      </c>
      <c r="BL30" s="175">
        <f t="shared" si="52"/>
        <v>0</v>
      </c>
      <c r="BM30" s="176" t="str">
        <f t="shared" si="53"/>
        <v xml:space="preserve"> </v>
      </c>
      <c r="BO30" s="172">
        <v>3</v>
      </c>
      <c r="BP30" s="225"/>
      <c r="BQ30" s="173" t="str">
        <f>IF(BS30=0," ",VLOOKUP(BS30,PROTOKOL!$A:$F,6,FALSE))</f>
        <v>WNZL. LAV. VE DUV. ASMA KLZ</v>
      </c>
      <c r="BR30" s="43">
        <v>129</v>
      </c>
      <c r="BS30" s="43">
        <v>1</v>
      </c>
      <c r="BT30" s="43">
        <v>4.5</v>
      </c>
      <c r="BU30" s="42">
        <f>IF(BS30=0," ",(VLOOKUP(BS30,PROTOKOL!$A$1:$E$29,2,FALSE))*BT30)</f>
        <v>86.399999999999991</v>
      </c>
      <c r="BV30" s="174">
        <f t="shared" si="6"/>
        <v>42.600000000000009</v>
      </c>
      <c r="BW30" s="211">
        <f>IF(BS30=0," ",VLOOKUP(BS30,PROTOKOL!$A:$E,5,FALSE))</f>
        <v>0.4731321546052632</v>
      </c>
      <c r="BX30" s="175" t="s">
        <v>133</v>
      </c>
      <c r="BY30" s="176">
        <f t="shared" si="54"/>
        <v>20.155429786184218</v>
      </c>
      <c r="BZ30" s="216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4" t="str">
        <f t="shared" si="7"/>
        <v xml:space="preserve"> </v>
      </c>
      <c r="CF30" s="175" t="str">
        <f>IF(CB30=0," ",VLOOKUP(CB30,PROTOKOL!$A:$E,5,FALSE))</f>
        <v xml:space="preserve"> </v>
      </c>
      <c r="CG30" s="211" t="str">
        <f t="shared" si="128"/>
        <v xml:space="preserve"> </v>
      </c>
      <c r="CH30" s="175">
        <f t="shared" si="56"/>
        <v>0</v>
      </c>
      <c r="CI30" s="176" t="str">
        <f t="shared" si="57"/>
        <v xml:space="preserve"> </v>
      </c>
      <c r="CK30" s="172">
        <v>3</v>
      </c>
      <c r="CL30" s="225"/>
      <c r="CM30" s="173" t="str">
        <f>IF(CO30=0," ",VLOOKUP(CO30,PROTOKOL!$A:$F,6,FALSE))</f>
        <v>DEPO ÜRÜN KONTROL</v>
      </c>
      <c r="CN30" s="43">
        <v>1</v>
      </c>
      <c r="CO30" s="43">
        <v>24</v>
      </c>
      <c r="CP30" s="43">
        <v>3.5</v>
      </c>
      <c r="CQ30" s="42">
        <f>IF(CO30=0," ",(VLOOKUP(CO30,PROTOKOL!$A$1:$E$29,2,FALSE))*CP30)</f>
        <v>0</v>
      </c>
      <c r="CR30" s="174">
        <f t="shared" si="8"/>
        <v>1</v>
      </c>
      <c r="CS30" s="211" t="e">
        <f>IF(CO30=0," ",VLOOKUP(CO30,PROTOKOL!$A:$E,5,FALSE))</f>
        <v>#DIV/0!</v>
      </c>
      <c r="CT30" s="175" t="s">
        <v>133</v>
      </c>
      <c r="CU30" s="176" t="e">
        <f>IF(CO30=0," ",(CS30*CR30))/7.5*3.5</f>
        <v>#DIV/0!</v>
      </c>
      <c r="CV30" s="216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4" t="str">
        <f t="shared" si="9"/>
        <v xml:space="preserve"> </v>
      </c>
      <c r="DB30" s="175" t="str">
        <f>IF(CX30=0," ",VLOOKUP(CX30,PROTOKOL!$A:$E,5,FALSE))</f>
        <v xml:space="preserve"> </v>
      </c>
      <c r="DC30" s="211" t="str">
        <f t="shared" si="129"/>
        <v xml:space="preserve"> </v>
      </c>
      <c r="DD30" s="175">
        <f t="shared" si="60"/>
        <v>0</v>
      </c>
      <c r="DE30" s="176" t="str">
        <f t="shared" si="61"/>
        <v xml:space="preserve"> </v>
      </c>
      <c r="DG30" s="172">
        <v>3</v>
      </c>
      <c r="DH30" s="225"/>
      <c r="DI30" s="173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4" t="str">
        <f t="shared" si="10"/>
        <v xml:space="preserve"> </v>
      </c>
      <c r="DO30" s="211" t="str">
        <f>IF(DK30=0," ",VLOOKUP(DK30,PROTOKOL!$A:$E,5,FALSE))</f>
        <v xml:space="preserve"> </v>
      </c>
      <c r="DP30" s="175" t="s">
        <v>133</v>
      </c>
      <c r="DQ30" s="176" t="str">
        <f t="shared" si="62"/>
        <v xml:space="preserve"> </v>
      </c>
      <c r="DR30" s="216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4" t="str">
        <f t="shared" si="11"/>
        <v xml:space="preserve"> </v>
      </c>
      <c r="DX30" s="175" t="str">
        <f>IF(DT30=0," ",VLOOKUP(DT30,PROTOKOL!$A:$E,5,FALSE))</f>
        <v xml:space="preserve"> </v>
      </c>
      <c r="DY30" s="211" t="str">
        <f t="shared" si="130"/>
        <v xml:space="preserve"> </v>
      </c>
      <c r="DZ30" s="175">
        <f t="shared" si="64"/>
        <v>0</v>
      </c>
      <c r="EA30" s="176" t="str">
        <f t="shared" si="65"/>
        <v xml:space="preserve"> </v>
      </c>
      <c r="EC30" s="172">
        <v>3</v>
      </c>
      <c r="ED30" s="225"/>
      <c r="EE30" s="173" t="str">
        <f>IF(EG30=0," ",VLOOKUP(EG30,PROTOKOL!$A:$F,6,FALSE))</f>
        <v>ÜRÜN KONTROL</v>
      </c>
      <c r="EF30" s="43">
        <v>1</v>
      </c>
      <c r="EG30" s="43">
        <v>20</v>
      </c>
      <c r="EH30" s="43">
        <v>1</v>
      </c>
      <c r="EI30" s="42">
        <f>IF(EG30=0," ",(VLOOKUP(EG30,PROTOKOL!$A$1:$E$29,2,FALSE))*EH30)</f>
        <v>0</v>
      </c>
      <c r="EJ30" s="174">
        <f t="shared" si="12"/>
        <v>1</v>
      </c>
      <c r="EK30" s="211" t="e">
        <f>IF(EG30=0," ",VLOOKUP(EG30,PROTOKOL!$A:$E,5,FALSE))</f>
        <v>#DIV/0!</v>
      </c>
      <c r="EL30" s="175" t="s">
        <v>133</v>
      </c>
      <c r="EM30" s="176" t="e">
        <f>IF(EG30=0," ",(EK30*EJ30))/7.5*1</f>
        <v>#DIV/0!</v>
      </c>
      <c r="EN30" s="216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4" t="str">
        <f t="shared" si="13"/>
        <v xml:space="preserve"> </v>
      </c>
      <c r="ET30" s="175" t="str">
        <f>IF(EP30=0," ",VLOOKUP(EP30,PROTOKOL!$A:$E,5,FALSE))</f>
        <v xml:space="preserve"> </v>
      </c>
      <c r="EU30" s="211" t="str">
        <f t="shared" si="145"/>
        <v xml:space="preserve"> </v>
      </c>
      <c r="EV30" s="175">
        <f t="shared" si="68"/>
        <v>0</v>
      </c>
      <c r="EW30" s="176" t="str">
        <f t="shared" si="69"/>
        <v xml:space="preserve"> </v>
      </c>
      <c r="EY30" s="172">
        <v>3</v>
      </c>
      <c r="EZ30" s="225"/>
      <c r="FA30" s="173" t="str">
        <f>IF(FC30=0," ",VLOOKUP(FC30,PROTOKOL!$A:$F,6,FALSE))</f>
        <v>PERDE KESME SULU SİST.</v>
      </c>
      <c r="FB30" s="43">
        <v>8</v>
      </c>
      <c r="FC30" s="43">
        <v>8</v>
      </c>
      <c r="FD30" s="43">
        <v>0.5</v>
      </c>
      <c r="FE30" s="42">
        <f>IF(FC30=0," ",(VLOOKUP(FC30,PROTOKOL!$A$1:$E$29,2,FALSE))*FD30)</f>
        <v>6.5333333333333332</v>
      </c>
      <c r="FF30" s="174">
        <f t="shared" si="14"/>
        <v>1.4666666666666668</v>
      </c>
      <c r="FG30" s="211">
        <f>IF(FC30=0," ",VLOOKUP(FC30,PROTOKOL!$A:$E,5,FALSE))</f>
        <v>0.69150084134615386</v>
      </c>
      <c r="FH30" s="175" t="s">
        <v>133</v>
      </c>
      <c r="FI30" s="176">
        <f t="shared" si="70"/>
        <v>1.0142012339743591</v>
      </c>
      <c r="FJ30" s="216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4" t="str">
        <f t="shared" si="15"/>
        <v xml:space="preserve"> </v>
      </c>
      <c r="FP30" s="175" t="str">
        <f>IF(FL30=0," ",VLOOKUP(FL30,PROTOKOL!$A:$E,5,FALSE))</f>
        <v xml:space="preserve"> </v>
      </c>
      <c r="FQ30" s="211" t="str">
        <f t="shared" si="131"/>
        <v xml:space="preserve"> </v>
      </c>
      <c r="FR30" s="175">
        <f t="shared" si="72"/>
        <v>0</v>
      </c>
      <c r="FS30" s="176" t="str">
        <f t="shared" si="73"/>
        <v xml:space="preserve"> </v>
      </c>
      <c r="FU30" s="172">
        <v>3</v>
      </c>
      <c r="FV30" s="225"/>
      <c r="FW30" s="173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4" t="str">
        <f t="shared" si="16"/>
        <v xml:space="preserve"> </v>
      </c>
      <c r="GC30" s="211" t="str">
        <f>IF(FY30=0," ",VLOOKUP(FY30,PROTOKOL!$A:$E,5,FALSE))</f>
        <v xml:space="preserve"> </v>
      </c>
      <c r="GD30" s="175" t="s">
        <v>133</v>
      </c>
      <c r="GE30" s="176" t="str">
        <f t="shared" si="74"/>
        <v xml:space="preserve"> </v>
      </c>
      <c r="GF30" s="216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4" t="str">
        <f t="shared" si="17"/>
        <v xml:space="preserve"> </v>
      </c>
      <c r="GL30" s="175" t="str">
        <f>IF(GH30=0," ",VLOOKUP(GH30,PROTOKOL!$A:$E,5,FALSE))</f>
        <v xml:space="preserve"> </v>
      </c>
      <c r="GM30" s="211" t="str">
        <f t="shared" si="132"/>
        <v xml:space="preserve"> </v>
      </c>
      <c r="GN30" s="175">
        <f t="shared" si="76"/>
        <v>0</v>
      </c>
      <c r="GO30" s="176" t="str">
        <f t="shared" si="77"/>
        <v xml:space="preserve"> </v>
      </c>
      <c r="GQ30" s="172">
        <v>3</v>
      </c>
      <c r="GR30" s="225"/>
      <c r="GS30" s="173" t="str">
        <f>IF(GU30=0," ",VLOOKUP(GU30,PROTOKOL!$A:$F,6,FALSE))</f>
        <v>EĞİTİM</v>
      </c>
      <c r="GT30" s="43">
        <v>1</v>
      </c>
      <c r="GU30" s="43">
        <v>19</v>
      </c>
      <c r="GV30" s="43">
        <v>5</v>
      </c>
      <c r="GW30" s="42">
        <f>IF(GU30=0," ",(VLOOKUP(GU30,PROTOKOL!$A$1:$E$29,2,FALSE))*GV30)</f>
        <v>0</v>
      </c>
      <c r="GX30" s="174">
        <f t="shared" si="18"/>
        <v>1</v>
      </c>
      <c r="GY30" s="211" t="e">
        <f>IF(GU30=0," ",VLOOKUP(GU30,PROTOKOL!$A:$E,5,FALSE))</f>
        <v>#DIV/0!</v>
      </c>
      <c r="GZ30" s="175" t="s">
        <v>133</v>
      </c>
      <c r="HA30" s="176" t="e">
        <f>IF(GU30=0," ",(GY30*GX30))/7.5*5</f>
        <v>#DIV/0!</v>
      </c>
      <c r="HB30" s="216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4" t="str">
        <f t="shared" si="19"/>
        <v xml:space="preserve"> </v>
      </c>
      <c r="HH30" s="175" t="str">
        <f>IF(HD30=0," ",VLOOKUP(HD30,PROTOKOL!$A:$E,5,FALSE))</f>
        <v xml:space="preserve"> </v>
      </c>
      <c r="HI30" s="211" t="str">
        <f t="shared" si="133"/>
        <v xml:space="preserve"> </v>
      </c>
      <c r="HJ30" s="175">
        <f t="shared" si="80"/>
        <v>0</v>
      </c>
      <c r="HK30" s="176" t="str">
        <f t="shared" si="81"/>
        <v xml:space="preserve"> </v>
      </c>
      <c r="HM30" s="172">
        <v>3</v>
      </c>
      <c r="HN30" s="225"/>
      <c r="HO30" s="173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4" t="str">
        <f t="shared" si="20"/>
        <v xml:space="preserve"> </v>
      </c>
      <c r="HU30" s="211" t="str">
        <f>IF(HQ30=0," ",VLOOKUP(HQ30,PROTOKOL!$A:$E,5,FALSE))</f>
        <v xml:space="preserve"> </v>
      </c>
      <c r="HV30" s="175" t="s">
        <v>133</v>
      </c>
      <c r="HW30" s="176" t="str">
        <f t="shared" si="82"/>
        <v xml:space="preserve"> </v>
      </c>
      <c r="HX30" s="216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4" t="str">
        <f t="shared" si="21"/>
        <v xml:space="preserve"> </v>
      </c>
      <c r="ID30" s="175" t="str">
        <f>IF(HZ30=0," ",VLOOKUP(HZ30,PROTOKOL!$A:$E,5,FALSE))</f>
        <v xml:space="preserve"> </v>
      </c>
      <c r="IE30" s="211" t="str">
        <f t="shared" si="134"/>
        <v xml:space="preserve"> </v>
      </c>
      <c r="IF30" s="175">
        <f t="shared" si="84"/>
        <v>0</v>
      </c>
      <c r="IG30" s="176" t="str">
        <f t="shared" si="85"/>
        <v xml:space="preserve"> </v>
      </c>
      <c r="II30" s="172">
        <v>3</v>
      </c>
      <c r="IJ30" s="225"/>
      <c r="IK30" s="173" t="str">
        <f>IF(IM30=0," ",VLOOKUP(IM30,PROTOKOL!$A:$F,6,FALSE))</f>
        <v>PERDE KESME SULU SİST.</v>
      </c>
      <c r="IL30" s="43">
        <v>25</v>
      </c>
      <c r="IM30" s="43">
        <v>8</v>
      </c>
      <c r="IN30" s="43">
        <v>1</v>
      </c>
      <c r="IO30" s="42">
        <f>IF(IM30=0," ",(VLOOKUP(IM30,PROTOKOL!$A$1:$E$29,2,FALSE))*IN30)</f>
        <v>13.066666666666666</v>
      </c>
      <c r="IP30" s="174">
        <f t="shared" si="22"/>
        <v>11.933333333333334</v>
      </c>
      <c r="IQ30" s="211">
        <f>IF(IM30=0," ",VLOOKUP(IM30,PROTOKOL!$A:$E,5,FALSE))</f>
        <v>0.69150084134615386</v>
      </c>
      <c r="IR30" s="175" t="s">
        <v>133</v>
      </c>
      <c r="IS30" s="176">
        <f t="shared" si="86"/>
        <v>8.2519100400641037</v>
      </c>
      <c r="IT30" s="216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4" t="str">
        <f t="shared" si="23"/>
        <v xml:space="preserve"> </v>
      </c>
      <c r="IZ30" s="175" t="str">
        <f>IF(IV30=0," ",VLOOKUP(IV30,PROTOKOL!$A:$E,5,FALSE))</f>
        <v xml:space="preserve"> </v>
      </c>
      <c r="JA30" s="211" t="str">
        <f t="shared" si="135"/>
        <v xml:space="preserve"> </v>
      </c>
      <c r="JB30" s="175">
        <f t="shared" si="88"/>
        <v>0</v>
      </c>
      <c r="JC30" s="176" t="str">
        <f t="shared" si="89"/>
        <v xml:space="preserve"> </v>
      </c>
      <c r="JE30" s="172">
        <v>3</v>
      </c>
      <c r="JF30" s="225"/>
      <c r="JG30" s="173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4" t="str">
        <f t="shared" si="24"/>
        <v xml:space="preserve"> </v>
      </c>
      <c r="JM30" s="211" t="str">
        <f>IF(JI30=0," ",VLOOKUP(JI30,PROTOKOL!$A:$E,5,FALSE))</f>
        <v xml:space="preserve"> </v>
      </c>
      <c r="JN30" s="175" t="s">
        <v>133</v>
      </c>
      <c r="JO30" s="176" t="str">
        <f t="shared" si="90"/>
        <v xml:space="preserve"> </v>
      </c>
      <c r="JP30" s="216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4" t="str">
        <f t="shared" si="25"/>
        <v xml:space="preserve"> </v>
      </c>
      <c r="JV30" s="175" t="str">
        <f>IF(JR30=0," ",VLOOKUP(JR30,PROTOKOL!$A:$E,5,FALSE))</f>
        <v xml:space="preserve"> </v>
      </c>
      <c r="JW30" s="211" t="str">
        <f t="shared" si="136"/>
        <v xml:space="preserve"> </v>
      </c>
      <c r="JX30" s="175">
        <f t="shared" si="92"/>
        <v>0</v>
      </c>
      <c r="JY30" s="176" t="str">
        <f t="shared" si="93"/>
        <v xml:space="preserve"> </v>
      </c>
      <c r="KA30" s="172">
        <v>3</v>
      </c>
      <c r="KB30" s="225"/>
      <c r="KC30" s="173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4" t="str">
        <f t="shared" si="26"/>
        <v xml:space="preserve"> </v>
      </c>
      <c r="KI30" s="211" t="str">
        <f>IF(KE30=0," ",VLOOKUP(KE30,PROTOKOL!$A:$E,5,FALSE))</f>
        <v xml:space="preserve"> </v>
      </c>
      <c r="KJ30" s="175" t="s">
        <v>133</v>
      </c>
      <c r="KK30" s="176" t="str">
        <f t="shared" si="94"/>
        <v xml:space="preserve"> </v>
      </c>
      <c r="KL30" s="216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4" t="str">
        <f t="shared" si="27"/>
        <v xml:space="preserve"> </v>
      </c>
      <c r="KR30" s="175" t="str">
        <f>IF(KN30=0," ",VLOOKUP(KN30,PROTOKOL!$A:$E,5,FALSE))</f>
        <v xml:space="preserve"> </v>
      </c>
      <c r="KS30" s="211" t="str">
        <f t="shared" si="137"/>
        <v xml:space="preserve"> </v>
      </c>
      <c r="KT30" s="175">
        <f t="shared" si="96"/>
        <v>0</v>
      </c>
      <c r="KU30" s="176" t="str">
        <f t="shared" si="97"/>
        <v xml:space="preserve"> </v>
      </c>
      <c r="KW30" s="172">
        <v>3</v>
      </c>
      <c r="KX30" s="225"/>
      <c r="KY30" s="173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4" t="str">
        <f t="shared" si="28"/>
        <v xml:space="preserve"> </v>
      </c>
      <c r="LE30" s="211" t="str">
        <f>IF(LA30=0," ",VLOOKUP(LA30,PROTOKOL!$A:$E,5,FALSE))</f>
        <v xml:space="preserve"> </v>
      </c>
      <c r="LF30" s="175" t="s">
        <v>133</v>
      </c>
      <c r="LG30" s="176" t="str">
        <f t="shared" si="98"/>
        <v xml:space="preserve"> </v>
      </c>
      <c r="LH30" s="216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4" t="str">
        <f t="shared" si="29"/>
        <v xml:space="preserve"> </v>
      </c>
      <c r="LN30" s="175" t="str">
        <f>IF(LJ30=0," ",VLOOKUP(LJ30,PROTOKOL!$A:$E,5,FALSE))</f>
        <v xml:space="preserve"> </v>
      </c>
      <c r="LO30" s="211" t="str">
        <f t="shared" si="138"/>
        <v xml:space="preserve"> </v>
      </c>
      <c r="LP30" s="175">
        <f t="shared" si="100"/>
        <v>0</v>
      </c>
      <c r="LQ30" s="176" t="str">
        <f t="shared" si="101"/>
        <v xml:space="preserve"> </v>
      </c>
      <c r="LS30" s="172">
        <v>3</v>
      </c>
      <c r="LT30" s="225"/>
      <c r="LU30" s="173" t="str">
        <f>IF(LW30=0," ",VLOOKUP(LW30,PROTOKOL!$A:$F,6,FALSE))</f>
        <v>WNZL. LAV. VE DUV. ASMA KLZ</v>
      </c>
      <c r="LV30" s="43">
        <v>1</v>
      </c>
      <c r="LW30" s="43">
        <v>1</v>
      </c>
      <c r="LX30" s="43"/>
      <c r="LY30" s="42">
        <f>IF(LW30=0," ",(VLOOKUP(LW30,PROTOKOL!$A$1:$E$29,2,FALSE))*LX30)</f>
        <v>0</v>
      </c>
      <c r="LZ30" s="174">
        <f t="shared" si="30"/>
        <v>1</v>
      </c>
      <c r="MA30" s="211">
        <f>IF(LW30=0," ",VLOOKUP(LW30,PROTOKOL!$A:$E,5,FALSE))</f>
        <v>0.4731321546052632</v>
      </c>
      <c r="MB30" s="175" t="s">
        <v>133</v>
      </c>
      <c r="MC30" s="176">
        <f t="shared" si="102"/>
        <v>0.4731321546052632</v>
      </c>
      <c r="MD30" s="216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4" t="str">
        <f t="shared" si="31"/>
        <v xml:space="preserve"> </v>
      </c>
      <c r="MJ30" s="175" t="str">
        <f>IF(MF30=0," ",VLOOKUP(MF30,PROTOKOL!$A:$E,5,FALSE))</f>
        <v xml:space="preserve"> </v>
      </c>
      <c r="MK30" s="211" t="str">
        <f t="shared" si="139"/>
        <v xml:space="preserve"> </v>
      </c>
      <c r="ML30" s="175">
        <f t="shared" si="104"/>
        <v>0</v>
      </c>
      <c r="MM30" s="176" t="str">
        <f t="shared" si="105"/>
        <v xml:space="preserve"> </v>
      </c>
      <c r="MO30" s="172">
        <v>3</v>
      </c>
      <c r="MP30" s="225"/>
      <c r="MQ30" s="173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4" t="str">
        <f t="shared" si="32"/>
        <v xml:space="preserve"> </v>
      </c>
      <c r="MW30" s="211" t="str">
        <f>IF(MS30=0," ",VLOOKUP(MS30,PROTOKOL!$A:$E,5,FALSE))</f>
        <v xml:space="preserve"> </v>
      </c>
      <c r="MX30" s="175" t="s">
        <v>133</v>
      </c>
      <c r="MY30" s="176" t="str">
        <f t="shared" si="106"/>
        <v xml:space="preserve"> </v>
      </c>
      <c r="MZ30" s="216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4" t="str">
        <f t="shared" si="33"/>
        <v xml:space="preserve"> </v>
      </c>
      <c r="NF30" s="175" t="str">
        <f>IF(NB30=0," ",VLOOKUP(NB30,PROTOKOL!$A:$E,5,FALSE))</f>
        <v xml:space="preserve"> </v>
      </c>
      <c r="NG30" s="211" t="str">
        <f t="shared" si="140"/>
        <v xml:space="preserve"> </v>
      </c>
      <c r="NH30" s="175">
        <f t="shared" si="108"/>
        <v>0</v>
      </c>
      <c r="NI30" s="176" t="str">
        <f t="shared" si="109"/>
        <v xml:space="preserve"> </v>
      </c>
      <c r="NK30" s="172">
        <v>3</v>
      </c>
      <c r="NL30" s="225"/>
      <c r="NM30" s="173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4" t="str">
        <f t="shared" si="34"/>
        <v xml:space="preserve"> </v>
      </c>
      <c r="NS30" s="211" t="str">
        <f>IF(NO30=0," ",VLOOKUP(NO30,PROTOKOL!$A:$E,5,FALSE))</f>
        <v xml:space="preserve"> </v>
      </c>
      <c r="NT30" s="175" t="s">
        <v>133</v>
      </c>
      <c r="NU30" s="176" t="str">
        <f t="shared" si="110"/>
        <v xml:space="preserve"> </v>
      </c>
      <c r="NV30" s="216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4" t="str">
        <f t="shared" si="35"/>
        <v xml:space="preserve"> </v>
      </c>
      <c r="OB30" s="175" t="str">
        <f>IF(NX30=0," ",VLOOKUP(NX30,PROTOKOL!$A:$E,5,FALSE))</f>
        <v xml:space="preserve"> </v>
      </c>
      <c r="OC30" s="211" t="str">
        <f t="shared" si="141"/>
        <v xml:space="preserve"> </v>
      </c>
      <c r="OD30" s="175">
        <f t="shared" si="112"/>
        <v>0</v>
      </c>
      <c r="OE30" s="176" t="str">
        <f t="shared" si="113"/>
        <v xml:space="preserve"> </v>
      </c>
      <c r="OG30" s="172">
        <v>3</v>
      </c>
      <c r="OH30" s="225"/>
      <c r="OI30" s="173" t="str">
        <f>IF(OK30=0," ",VLOOKUP(OK30,PROTOKOL!$A:$F,6,FALSE))</f>
        <v>PERDE KESME SULU SİST.</v>
      </c>
      <c r="OJ30" s="43">
        <v>20</v>
      </c>
      <c r="OK30" s="43">
        <v>8</v>
      </c>
      <c r="OL30" s="43">
        <v>1</v>
      </c>
      <c r="OM30" s="42">
        <f>IF(OK30=0," ",(VLOOKUP(OK30,PROTOKOL!$A$1:$E$29,2,FALSE))*OL30)</f>
        <v>13.066666666666666</v>
      </c>
      <c r="ON30" s="174">
        <f t="shared" si="36"/>
        <v>6.9333333333333336</v>
      </c>
      <c r="OO30" s="211">
        <f>IF(OK30=0," ",VLOOKUP(OK30,PROTOKOL!$A:$E,5,FALSE))</f>
        <v>0.69150084134615386</v>
      </c>
      <c r="OP30" s="175" t="s">
        <v>133</v>
      </c>
      <c r="OQ30" s="176">
        <f t="shared" si="114"/>
        <v>4.7944058333333333</v>
      </c>
      <c r="OR30" s="216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4" t="str">
        <f t="shared" si="37"/>
        <v xml:space="preserve"> </v>
      </c>
      <c r="OX30" s="175" t="str">
        <f>IF(OT30=0," ",VLOOKUP(OT30,PROTOKOL!$A:$E,5,FALSE))</f>
        <v xml:space="preserve"> </v>
      </c>
      <c r="OY30" s="211" t="str">
        <f t="shared" si="142"/>
        <v xml:space="preserve"> </v>
      </c>
      <c r="OZ30" s="175">
        <f t="shared" si="116"/>
        <v>0</v>
      </c>
      <c r="PA30" s="176" t="str">
        <f t="shared" si="117"/>
        <v xml:space="preserve"> </v>
      </c>
      <c r="PC30" s="172">
        <v>3</v>
      </c>
      <c r="PD30" s="225"/>
      <c r="PE30" s="173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4" t="str">
        <f t="shared" si="38"/>
        <v xml:space="preserve"> </v>
      </c>
      <c r="PK30" s="211" t="str">
        <f>IF(PG30=0," ",VLOOKUP(PG30,PROTOKOL!$A:$E,5,FALSE))</f>
        <v xml:space="preserve"> </v>
      </c>
      <c r="PL30" s="175" t="s">
        <v>133</v>
      </c>
      <c r="PM30" s="176" t="str">
        <f t="shared" si="118"/>
        <v xml:space="preserve"> </v>
      </c>
      <c r="PN30" s="216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4" t="str">
        <f t="shared" si="39"/>
        <v xml:space="preserve"> </v>
      </c>
      <c r="PT30" s="175" t="str">
        <f>IF(PP30=0," ",VLOOKUP(PP30,PROTOKOL!$A:$E,5,FALSE))</f>
        <v xml:space="preserve"> </v>
      </c>
      <c r="PU30" s="211" t="str">
        <f t="shared" si="143"/>
        <v xml:space="preserve"> </v>
      </c>
      <c r="PV30" s="175">
        <f t="shared" si="120"/>
        <v>0</v>
      </c>
      <c r="PW30" s="176" t="str">
        <f t="shared" si="121"/>
        <v xml:space="preserve"> </v>
      </c>
      <c r="PY30" s="172">
        <v>3</v>
      </c>
      <c r="PZ30" s="225"/>
      <c r="QA30" s="173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4" t="str">
        <f t="shared" si="40"/>
        <v xml:space="preserve"> </v>
      </c>
      <c r="QG30" s="211" t="str">
        <f>IF(QC30=0," ",VLOOKUP(QC30,PROTOKOL!$A:$E,5,FALSE))</f>
        <v xml:space="preserve"> </v>
      </c>
      <c r="QH30" s="175" t="s">
        <v>133</v>
      </c>
      <c r="QI30" s="176" t="str">
        <f t="shared" si="122"/>
        <v xml:space="preserve"> </v>
      </c>
      <c r="QJ30" s="216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4" t="str">
        <f t="shared" si="41"/>
        <v xml:space="preserve"> </v>
      </c>
      <c r="QP30" s="175" t="str">
        <f>IF(QL30=0," ",VLOOKUP(QL30,PROTOKOL!$A:$E,5,FALSE))</f>
        <v xml:space="preserve"> </v>
      </c>
      <c r="QQ30" s="211" t="str">
        <f t="shared" si="144"/>
        <v xml:space="preserve"> </v>
      </c>
      <c r="QR30" s="175">
        <f t="shared" si="124"/>
        <v>0</v>
      </c>
      <c r="QS30" s="176" t="str">
        <f t="shared" si="125"/>
        <v xml:space="preserve"> </v>
      </c>
    </row>
    <row r="31" spans="1:461" ht="13.8">
      <c r="A31" s="172">
        <v>3</v>
      </c>
      <c r="B31" s="226"/>
      <c r="C31" s="173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4" t="str">
        <f t="shared" si="0"/>
        <v xml:space="preserve"> </v>
      </c>
      <c r="I31" s="211" t="str">
        <f>IF(E31=0," ",VLOOKUP(E31,PROTOKOL!$A:$E,5,FALSE))</f>
        <v xml:space="preserve"> </v>
      </c>
      <c r="J31" s="175" t="s">
        <v>133</v>
      </c>
      <c r="K31" s="176" t="str">
        <f t="shared" si="42"/>
        <v xml:space="preserve"> </v>
      </c>
      <c r="L31" s="216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4" t="str">
        <f t="shared" si="1"/>
        <v xml:space="preserve"> </v>
      </c>
      <c r="R31" s="175" t="str">
        <f>IF(N31=0," ",VLOOKUP(N31,PROTOKOL!$A:$E,5,FALSE))</f>
        <v xml:space="preserve"> </v>
      </c>
      <c r="S31" s="211" t="str">
        <f t="shared" si="43"/>
        <v xml:space="preserve"> </v>
      </c>
      <c r="T31" s="175">
        <f t="shared" si="44"/>
        <v>0</v>
      </c>
      <c r="U31" s="176" t="str">
        <f t="shared" si="45"/>
        <v xml:space="preserve"> </v>
      </c>
      <c r="W31" s="172">
        <v>3</v>
      </c>
      <c r="X31" s="226"/>
      <c r="Y31" s="173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4" t="str">
        <f t="shared" si="2"/>
        <v xml:space="preserve"> </v>
      </c>
      <c r="AE31" s="211" t="str">
        <f>IF(AA31=0," ",VLOOKUP(AA31,PROTOKOL!$A:$E,5,FALSE))</f>
        <v xml:space="preserve"> </v>
      </c>
      <c r="AF31" s="175" t="s">
        <v>133</v>
      </c>
      <c r="AG31" s="176" t="str">
        <f t="shared" si="46"/>
        <v xml:space="preserve"> </v>
      </c>
      <c r="AH31" s="216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4" t="str">
        <f t="shared" si="3"/>
        <v xml:space="preserve"> </v>
      </c>
      <c r="AN31" s="175" t="str">
        <f>IF(AJ31=0," ",VLOOKUP(AJ31,PROTOKOL!$A:$E,5,FALSE))</f>
        <v xml:space="preserve"> </v>
      </c>
      <c r="AO31" s="211" t="str">
        <f t="shared" si="126"/>
        <v xml:space="preserve"> </v>
      </c>
      <c r="AP31" s="175">
        <f t="shared" si="48"/>
        <v>0</v>
      </c>
      <c r="AQ31" s="176" t="str">
        <f t="shared" si="49"/>
        <v xml:space="preserve"> </v>
      </c>
      <c r="AS31" s="172">
        <v>3</v>
      </c>
      <c r="AT31" s="226"/>
      <c r="AU31" s="173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4" t="str">
        <f t="shared" si="4"/>
        <v xml:space="preserve"> </v>
      </c>
      <c r="BA31" s="211" t="str">
        <f>IF(AW31=0," ",VLOOKUP(AW31,PROTOKOL!$A:$E,5,FALSE))</f>
        <v xml:space="preserve"> </v>
      </c>
      <c r="BB31" s="175" t="s">
        <v>133</v>
      </c>
      <c r="BC31" s="176" t="str">
        <f t="shared" si="50"/>
        <v xml:space="preserve"> </v>
      </c>
      <c r="BD31" s="216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4" t="str">
        <f t="shared" si="5"/>
        <v xml:space="preserve"> </v>
      </c>
      <c r="BJ31" s="175" t="str">
        <f>IF(BF31=0," ",VLOOKUP(BF31,PROTOKOL!$A:$E,5,FALSE))</f>
        <v xml:space="preserve"> </v>
      </c>
      <c r="BK31" s="211" t="str">
        <f t="shared" si="127"/>
        <v xml:space="preserve"> </v>
      </c>
      <c r="BL31" s="175">
        <f t="shared" si="52"/>
        <v>0</v>
      </c>
      <c r="BM31" s="176" t="str">
        <f t="shared" si="53"/>
        <v xml:space="preserve"> </v>
      </c>
      <c r="BO31" s="172">
        <v>3</v>
      </c>
      <c r="BP31" s="226"/>
      <c r="BQ31" s="173" t="str">
        <f>IF(BS31=0," ",VLOOKUP(BS31,PROTOKOL!$A:$F,6,FALSE))</f>
        <v>ARIZA BAKIM</v>
      </c>
      <c r="BR31" s="43">
        <v>1</v>
      </c>
      <c r="BS31" s="43">
        <v>30</v>
      </c>
      <c r="BT31" s="43">
        <v>2</v>
      </c>
      <c r="BU31" s="42" t="e">
        <f>IF(BS31=0," ",(VLOOKUP(BS31,PROTOKOL!$A$1:$E$29,2,FALSE))*BT31)</f>
        <v>#N/A</v>
      </c>
      <c r="BV31" s="174" t="e">
        <f t="shared" si="6"/>
        <v>#N/A</v>
      </c>
      <c r="BW31" s="211" t="e">
        <f>IF(BS31=0," ",VLOOKUP(BS31,PROTOKOL!$A:$E,5,FALSE))</f>
        <v>#DIV/0!</v>
      </c>
      <c r="BX31" s="175" t="s">
        <v>133</v>
      </c>
      <c r="BY31" s="176" t="e">
        <f>IF(BS31=0," ",(BW31*BV31))/7.5*2</f>
        <v>#DIV/0!</v>
      </c>
      <c r="BZ31" s="216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4" t="str">
        <f t="shared" si="7"/>
        <v xml:space="preserve"> </v>
      </c>
      <c r="CF31" s="175" t="str">
        <f>IF(CB31=0," ",VLOOKUP(CB31,PROTOKOL!$A:$E,5,FALSE))</f>
        <v xml:space="preserve"> </v>
      </c>
      <c r="CG31" s="211" t="str">
        <f t="shared" si="128"/>
        <v xml:space="preserve"> </v>
      </c>
      <c r="CH31" s="175">
        <f t="shared" si="56"/>
        <v>0</v>
      </c>
      <c r="CI31" s="176" t="str">
        <f t="shared" si="57"/>
        <v xml:space="preserve"> </v>
      </c>
      <c r="CK31" s="172">
        <v>3</v>
      </c>
      <c r="CL31" s="226"/>
      <c r="CM31" s="173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4" t="str">
        <f t="shared" si="8"/>
        <v xml:space="preserve"> </v>
      </c>
      <c r="CS31" s="211" t="str">
        <f>IF(CO31=0," ",VLOOKUP(CO31,PROTOKOL!$A:$E,5,FALSE))</f>
        <v xml:space="preserve"> </v>
      </c>
      <c r="CT31" s="175" t="s">
        <v>133</v>
      </c>
      <c r="CU31" s="176" t="str">
        <f t="shared" si="58"/>
        <v xml:space="preserve"> </v>
      </c>
      <c r="CV31" s="216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4" t="str">
        <f t="shared" si="9"/>
        <v xml:space="preserve"> </v>
      </c>
      <c r="DB31" s="175" t="str">
        <f>IF(CX31=0," ",VLOOKUP(CX31,PROTOKOL!$A:$E,5,FALSE))</f>
        <v xml:space="preserve"> </v>
      </c>
      <c r="DC31" s="211" t="str">
        <f t="shared" si="129"/>
        <v xml:space="preserve"> </v>
      </c>
      <c r="DD31" s="175">
        <f t="shared" si="60"/>
        <v>0</v>
      </c>
      <c r="DE31" s="176" t="str">
        <f t="shared" si="61"/>
        <v xml:space="preserve"> </v>
      </c>
      <c r="DG31" s="172">
        <v>3</v>
      </c>
      <c r="DH31" s="226"/>
      <c r="DI31" s="173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4" t="str">
        <f t="shared" si="10"/>
        <v xml:space="preserve"> </v>
      </c>
      <c r="DO31" s="211" t="str">
        <f>IF(DK31=0," ",VLOOKUP(DK31,PROTOKOL!$A:$E,5,FALSE))</f>
        <v xml:space="preserve"> </v>
      </c>
      <c r="DP31" s="175" t="s">
        <v>133</v>
      </c>
      <c r="DQ31" s="176" t="str">
        <f t="shared" si="62"/>
        <v xml:space="preserve"> </v>
      </c>
      <c r="DR31" s="216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4" t="str">
        <f t="shared" si="11"/>
        <v xml:space="preserve"> </v>
      </c>
      <c r="DX31" s="175" t="str">
        <f>IF(DT31=0," ",VLOOKUP(DT31,PROTOKOL!$A:$E,5,FALSE))</f>
        <v xml:space="preserve"> </v>
      </c>
      <c r="DY31" s="211" t="str">
        <f t="shared" si="130"/>
        <v xml:space="preserve"> </v>
      </c>
      <c r="DZ31" s="175">
        <f t="shared" si="64"/>
        <v>0</v>
      </c>
      <c r="EA31" s="176" t="str">
        <f t="shared" si="65"/>
        <v xml:space="preserve"> </v>
      </c>
      <c r="EC31" s="172">
        <v>3</v>
      </c>
      <c r="ED31" s="226"/>
      <c r="EE31" s="173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4" t="str">
        <f t="shared" si="12"/>
        <v xml:space="preserve"> </v>
      </c>
      <c r="EK31" s="211" t="str">
        <f>IF(EG31=0," ",VLOOKUP(EG31,PROTOKOL!$A:$E,5,FALSE))</f>
        <v xml:space="preserve"> </v>
      </c>
      <c r="EL31" s="175" t="s">
        <v>133</v>
      </c>
      <c r="EM31" s="176" t="str">
        <f t="shared" si="66"/>
        <v xml:space="preserve"> </v>
      </c>
      <c r="EN31" s="216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4" t="str">
        <f t="shared" si="13"/>
        <v xml:space="preserve"> </v>
      </c>
      <c r="ET31" s="175" t="str">
        <f>IF(EP31=0," ",VLOOKUP(EP31,PROTOKOL!$A:$E,5,FALSE))</f>
        <v xml:space="preserve"> </v>
      </c>
      <c r="EU31" s="211" t="str">
        <f t="shared" si="145"/>
        <v xml:space="preserve"> </v>
      </c>
      <c r="EV31" s="175">
        <f t="shared" si="68"/>
        <v>0</v>
      </c>
      <c r="EW31" s="176" t="str">
        <f t="shared" si="69"/>
        <v xml:space="preserve"> </v>
      </c>
      <c r="EY31" s="172">
        <v>3</v>
      </c>
      <c r="EZ31" s="226"/>
      <c r="FA31" s="173" t="str">
        <f>IF(FC31=0," ",VLOOKUP(FC31,PROTOKOL!$A:$F,6,FALSE))</f>
        <v>KOKU TESTİ</v>
      </c>
      <c r="FB31" s="43">
        <v>1</v>
      </c>
      <c r="FC31" s="43">
        <v>17</v>
      </c>
      <c r="FD31" s="43">
        <v>0.5</v>
      </c>
      <c r="FE31" s="42">
        <f>IF(FC31=0," ",(VLOOKUP(FC31,PROTOKOL!$A$1:$E$29,2,FALSE))*FD31)</f>
        <v>0</v>
      </c>
      <c r="FF31" s="174">
        <f t="shared" si="14"/>
        <v>1</v>
      </c>
      <c r="FG31" s="211" t="e">
        <f>IF(FC31=0," ",VLOOKUP(FC31,PROTOKOL!$A:$E,5,FALSE))</f>
        <v>#DIV/0!</v>
      </c>
      <c r="FH31" s="175" t="s">
        <v>133</v>
      </c>
      <c r="FI31" s="176" t="e">
        <f>IF(FC31=0," ",(FG31*FF31))/7.5*0.5</f>
        <v>#DIV/0!</v>
      </c>
      <c r="FJ31" s="216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4" t="str">
        <f t="shared" si="15"/>
        <v xml:space="preserve"> </v>
      </c>
      <c r="FP31" s="175" t="str">
        <f>IF(FL31=0," ",VLOOKUP(FL31,PROTOKOL!$A:$E,5,FALSE))</f>
        <v xml:space="preserve"> </v>
      </c>
      <c r="FQ31" s="211" t="str">
        <f t="shared" si="131"/>
        <v xml:space="preserve"> </v>
      </c>
      <c r="FR31" s="175">
        <f t="shared" si="72"/>
        <v>0</v>
      </c>
      <c r="FS31" s="176" t="str">
        <f t="shared" si="73"/>
        <v xml:space="preserve"> </v>
      </c>
      <c r="FU31" s="172">
        <v>3</v>
      </c>
      <c r="FV31" s="226"/>
      <c r="FW31" s="173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4" t="str">
        <f t="shared" si="16"/>
        <v xml:space="preserve"> </v>
      </c>
      <c r="GC31" s="211" t="str">
        <f>IF(FY31=0," ",VLOOKUP(FY31,PROTOKOL!$A:$E,5,FALSE))</f>
        <v xml:space="preserve"> </v>
      </c>
      <c r="GD31" s="175" t="s">
        <v>133</v>
      </c>
      <c r="GE31" s="176" t="str">
        <f t="shared" si="74"/>
        <v xml:space="preserve"> </v>
      </c>
      <c r="GF31" s="216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4" t="str">
        <f t="shared" si="17"/>
        <v xml:space="preserve"> </v>
      </c>
      <c r="GL31" s="175" t="str">
        <f>IF(GH31=0," ",VLOOKUP(GH31,PROTOKOL!$A:$E,5,FALSE))</f>
        <v xml:space="preserve"> </v>
      </c>
      <c r="GM31" s="211" t="str">
        <f t="shared" si="132"/>
        <v xml:space="preserve"> </v>
      </c>
      <c r="GN31" s="175">
        <f t="shared" si="76"/>
        <v>0</v>
      </c>
      <c r="GO31" s="176" t="str">
        <f t="shared" si="77"/>
        <v xml:space="preserve"> </v>
      </c>
      <c r="GQ31" s="172">
        <v>3</v>
      </c>
      <c r="GR31" s="226"/>
      <c r="GS31" s="173" t="str">
        <f>IF(GU31=0," ",VLOOKUP(GU31,PROTOKOL!$A:$F,6,FALSE))</f>
        <v>WNZL. LAV. VE DUV. ASMA KLZ</v>
      </c>
      <c r="GT31" s="43">
        <v>1</v>
      </c>
      <c r="GU31" s="43">
        <v>1</v>
      </c>
      <c r="GV31" s="43"/>
      <c r="GW31" s="42">
        <f>IF(GU31=0," ",(VLOOKUP(GU31,PROTOKOL!$A$1:$E$29,2,FALSE))*GV31)</f>
        <v>0</v>
      </c>
      <c r="GX31" s="174">
        <f t="shared" si="18"/>
        <v>1</v>
      </c>
      <c r="GY31" s="211">
        <f>IF(GU31=0," ",VLOOKUP(GU31,PROTOKOL!$A:$E,5,FALSE))</f>
        <v>0.4731321546052632</v>
      </c>
      <c r="GZ31" s="175" t="s">
        <v>133</v>
      </c>
      <c r="HA31" s="176">
        <f t="shared" si="78"/>
        <v>0.4731321546052632</v>
      </c>
      <c r="HB31" s="216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4" t="str">
        <f t="shared" si="19"/>
        <v xml:space="preserve"> </v>
      </c>
      <c r="HH31" s="175" t="str">
        <f>IF(HD31=0," ",VLOOKUP(HD31,PROTOKOL!$A:$E,5,FALSE))</f>
        <v xml:space="preserve"> </v>
      </c>
      <c r="HI31" s="211" t="str">
        <f t="shared" si="133"/>
        <v xml:space="preserve"> </v>
      </c>
      <c r="HJ31" s="175">
        <f t="shared" si="80"/>
        <v>0</v>
      </c>
      <c r="HK31" s="176" t="str">
        <f t="shared" si="81"/>
        <v xml:space="preserve"> </v>
      </c>
      <c r="HM31" s="172">
        <v>3</v>
      </c>
      <c r="HN31" s="226"/>
      <c r="HO31" s="173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4" t="str">
        <f t="shared" si="20"/>
        <v xml:space="preserve"> </v>
      </c>
      <c r="HU31" s="211" t="str">
        <f>IF(HQ31=0," ",VLOOKUP(HQ31,PROTOKOL!$A:$E,5,FALSE))</f>
        <v xml:space="preserve"> </v>
      </c>
      <c r="HV31" s="175" t="s">
        <v>133</v>
      </c>
      <c r="HW31" s="176" t="str">
        <f t="shared" si="82"/>
        <v xml:space="preserve"> </v>
      </c>
      <c r="HX31" s="216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4" t="str">
        <f t="shared" si="21"/>
        <v xml:space="preserve"> </v>
      </c>
      <c r="ID31" s="175" t="str">
        <f>IF(HZ31=0," ",VLOOKUP(HZ31,PROTOKOL!$A:$E,5,FALSE))</f>
        <v xml:space="preserve"> </v>
      </c>
      <c r="IE31" s="211" t="str">
        <f t="shared" si="134"/>
        <v xml:space="preserve"> </v>
      </c>
      <c r="IF31" s="175">
        <f t="shared" si="84"/>
        <v>0</v>
      </c>
      <c r="IG31" s="176" t="str">
        <f t="shared" si="85"/>
        <v xml:space="preserve"> </v>
      </c>
      <c r="II31" s="172">
        <v>3</v>
      </c>
      <c r="IJ31" s="226"/>
      <c r="IK31" s="173" t="str">
        <f>IF(IM31=0," ",VLOOKUP(IM31,PROTOKOL!$A:$F,6,FALSE))</f>
        <v>KOKU TESTİ</v>
      </c>
      <c r="IL31" s="43">
        <v>1</v>
      </c>
      <c r="IM31" s="43">
        <v>17</v>
      </c>
      <c r="IN31" s="43">
        <v>0.5</v>
      </c>
      <c r="IO31" s="42">
        <f>IF(IM31=0," ",(VLOOKUP(IM31,PROTOKOL!$A$1:$E$29,2,FALSE))*IN31)</f>
        <v>0</v>
      </c>
      <c r="IP31" s="174">
        <f t="shared" si="22"/>
        <v>1</v>
      </c>
      <c r="IQ31" s="211" t="e">
        <f>IF(IM31=0," ",VLOOKUP(IM31,PROTOKOL!$A:$E,5,FALSE))</f>
        <v>#DIV/0!</v>
      </c>
      <c r="IR31" s="175" t="s">
        <v>133</v>
      </c>
      <c r="IS31" s="176" t="e">
        <f>IF(IM31=0," ",(IQ31*IP31))/7.5*0.5</f>
        <v>#DIV/0!</v>
      </c>
      <c r="IT31" s="216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4" t="str">
        <f t="shared" si="23"/>
        <v xml:space="preserve"> </v>
      </c>
      <c r="IZ31" s="175" t="str">
        <f>IF(IV31=0," ",VLOOKUP(IV31,PROTOKOL!$A:$E,5,FALSE))</f>
        <v xml:space="preserve"> </v>
      </c>
      <c r="JA31" s="211" t="str">
        <f t="shared" si="135"/>
        <v xml:space="preserve"> </v>
      </c>
      <c r="JB31" s="175">
        <f t="shared" si="88"/>
        <v>0</v>
      </c>
      <c r="JC31" s="176" t="str">
        <f t="shared" si="89"/>
        <v xml:space="preserve"> </v>
      </c>
      <c r="JE31" s="172">
        <v>3</v>
      </c>
      <c r="JF31" s="226"/>
      <c r="JG31" s="173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4" t="str">
        <f t="shared" si="24"/>
        <v xml:space="preserve"> </v>
      </c>
      <c r="JM31" s="211" t="str">
        <f>IF(JI31=0," ",VLOOKUP(JI31,PROTOKOL!$A:$E,5,FALSE))</f>
        <v xml:space="preserve"> </v>
      </c>
      <c r="JN31" s="175" t="s">
        <v>133</v>
      </c>
      <c r="JO31" s="176" t="str">
        <f t="shared" si="90"/>
        <v xml:space="preserve"> </v>
      </c>
      <c r="JP31" s="216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4" t="str">
        <f t="shared" si="25"/>
        <v xml:space="preserve"> </v>
      </c>
      <c r="JV31" s="175" t="str">
        <f>IF(JR31=0," ",VLOOKUP(JR31,PROTOKOL!$A:$E,5,FALSE))</f>
        <v xml:space="preserve"> </v>
      </c>
      <c r="JW31" s="211" t="str">
        <f t="shared" si="136"/>
        <v xml:space="preserve"> </v>
      </c>
      <c r="JX31" s="175">
        <f t="shared" si="92"/>
        <v>0</v>
      </c>
      <c r="JY31" s="176" t="str">
        <f t="shared" si="93"/>
        <v xml:space="preserve"> </v>
      </c>
      <c r="KA31" s="172">
        <v>3</v>
      </c>
      <c r="KB31" s="226"/>
      <c r="KC31" s="173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4" t="str">
        <f t="shared" si="26"/>
        <v xml:space="preserve"> </v>
      </c>
      <c r="KI31" s="211" t="str">
        <f>IF(KE31=0," ",VLOOKUP(KE31,PROTOKOL!$A:$E,5,FALSE))</f>
        <v xml:space="preserve"> </v>
      </c>
      <c r="KJ31" s="175" t="s">
        <v>133</v>
      </c>
      <c r="KK31" s="176" t="str">
        <f t="shared" si="94"/>
        <v xml:space="preserve"> </v>
      </c>
      <c r="KL31" s="216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4" t="str">
        <f t="shared" si="27"/>
        <v xml:space="preserve"> </v>
      </c>
      <c r="KR31" s="175" t="str">
        <f>IF(KN31=0," ",VLOOKUP(KN31,PROTOKOL!$A:$E,5,FALSE))</f>
        <v xml:space="preserve"> </v>
      </c>
      <c r="KS31" s="211" t="str">
        <f t="shared" si="137"/>
        <v xml:space="preserve"> </v>
      </c>
      <c r="KT31" s="175">
        <f t="shared" si="96"/>
        <v>0</v>
      </c>
      <c r="KU31" s="176" t="str">
        <f t="shared" si="97"/>
        <v xml:space="preserve"> </v>
      </c>
      <c r="KW31" s="172">
        <v>3</v>
      </c>
      <c r="KX31" s="226"/>
      <c r="KY31" s="173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4" t="str">
        <f t="shared" si="28"/>
        <v xml:space="preserve"> </v>
      </c>
      <c r="LE31" s="211" t="str">
        <f>IF(LA31=0," ",VLOOKUP(LA31,PROTOKOL!$A:$E,5,FALSE))</f>
        <v xml:space="preserve"> </v>
      </c>
      <c r="LF31" s="175" t="s">
        <v>133</v>
      </c>
      <c r="LG31" s="176" t="str">
        <f t="shared" si="98"/>
        <v xml:space="preserve"> </v>
      </c>
      <c r="LH31" s="216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4" t="str">
        <f t="shared" si="29"/>
        <v xml:space="preserve"> </v>
      </c>
      <c r="LN31" s="175" t="str">
        <f>IF(LJ31=0," ",VLOOKUP(LJ31,PROTOKOL!$A:$E,5,FALSE))</f>
        <v xml:space="preserve"> </v>
      </c>
      <c r="LO31" s="211" t="str">
        <f t="shared" si="138"/>
        <v xml:space="preserve"> </v>
      </c>
      <c r="LP31" s="175">
        <f t="shared" si="100"/>
        <v>0</v>
      </c>
      <c r="LQ31" s="176" t="str">
        <f t="shared" si="101"/>
        <v xml:space="preserve"> </v>
      </c>
      <c r="LS31" s="172">
        <v>3</v>
      </c>
      <c r="LT31" s="226"/>
      <c r="LU31" s="173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4" t="str">
        <f t="shared" si="30"/>
        <v xml:space="preserve"> </v>
      </c>
      <c r="MA31" s="211" t="str">
        <f>IF(LW31=0," ",VLOOKUP(LW31,PROTOKOL!$A:$E,5,FALSE))</f>
        <v xml:space="preserve"> </v>
      </c>
      <c r="MB31" s="175" t="s">
        <v>133</v>
      </c>
      <c r="MC31" s="176" t="str">
        <f t="shared" si="102"/>
        <v xml:space="preserve"> </v>
      </c>
      <c r="MD31" s="216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4" t="str">
        <f t="shared" si="31"/>
        <v xml:space="preserve"> </v>
      </c>
      <c r="MJ31" s="175" t="str">
        <f>IF(MF31=0," ",VLOOKUP(MF31,PROTOKOL!$A:$E,5,FALSE))</f>
        <v xml:space="preserve"> </v>
      </c>
      <c r="MK31" s="211" t="str">
        <f t="shared" si="139"/>
        <v xml:space="preserve"> </v>
      </c>
      <c r="ML31" s="175">
        <f t="shared" si="104"/>
        <v>0</v>
      </c>
      <c r="MM31" s="176" t="str">
        <f t="shared" si="105"/>
        <v xml:space="preserve"> </v>
      </c>
      <c r="MO31" s="172">
        <v>3</v>
      </c>
      <c r="MP31" s="226"/>
      <c r="MQ31" s="173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4" t="str">
        <f t="shared" si="32"/>
        <v xml:space="preserve"> </v>
      </c>
      <c r="MW31" s="211" t="str">
        <f>IF(MS31=0," ",VLOOKUP(MS31,PROTOKOL!$A:$E,5,FALSE))</f>
        <v xml:space="preserve"> </v>
      </c>
      <c r="MX31" s="175" t="s">
        <v>133</v>
      </c>
      <c r="MY31" s="176" t="str">
        <f t="shared" si="106"/>
        <v xml:space="preserve"> </v>
      </c>
      <c r="MZ31" s="216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4" t="str">
        <f t="shared" si="33"/>
        <v xml:space="preserve"> </v>
      </c>
      <c r="NF31" s="175" t="str">
        <f>IF(NB31=0," ",VLOOKUP(NB31,PROTOKOL!$A:$E,5,FALSE))</f>
        <v xml:space="preserve"> </v>
      </c>
      <c r="NG31" s="211" t="str">
        <f t="shared" si="140"/>
        <v xml:space="preserve"> </v>
      </c>
      <c r="NH31" s="175">
        <f t="shared" si="108"/>
        <v>0</v>
      </c>
      <c r="NI31" s="176" t="str">
        <f t="shared" si="109"/>
        <v xml:space="preserve"> </v>
      </c>
      <c r="NK31" s="172">
        <v>3</v>
      </c>
      <c r="NL31" s="226"/>
      <c r="NM31" s="173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4" t="str">
        <f t="shared" si="34"/>
        <v xml:space="preserve"> </v>
      </c>
      <c r="NS31" s="211" t="str">
        <f>IF(NO31=0," ",VLOOKUP(NO31,PROTOKOL!$A:$E,5,FALSE))</f>
        <v xml:space="preserve"> </v>
      </c>
      <c r="NT31" s="175" t="s">
        <v>133</v>
      </c>
      <c r="NU31" s="176" t="str">
        <f t="shared" si="110"/>
        <v xml:space="preserve"> </v>
      </c>
      <c r="NV31" s="216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4" t="str">
        <f t="shared" si="35"/>
        <v xml:space="preserve"> </v>
      </c>
      <c r="OB31" s="175" t="str">
        <f>IF(NX31=0," ",VLOOKUP(NX31,PROTOKOL!$A:$E,5,FALSE))</f>
        <v xml:space="preserve"> </v>
      </c>
      <c r="OC31" s="211" t="str">
        <f t="shared" si="141"/>
        <v xml:space="preserve"> </v>
      </c>
      <c r="OD31" s="175">
        <f t="shared" si="112"/>
        <v>0</v>
      </c>
      <c r="OE31" s="176" t="str">
        <f t="shared" si="113"/>
        <v xml:space="preserve"> </v>
      </c>
      <c r="OG31" s="172">
        <v>3</v>
      </c>
      <c r="OH31" s="226"/>
      <c r="OI31" s="173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4" t="str">
        <f t="shared" si="36"/>
        <v xml:space="preserve"> </v>
      </c>
      <c r="OO31" s="211" t="str">
        <f>IF(OK31=0," ",VLOOKUP(OK31,PROTOKOL!$A:$E,5,FALSE))</f>
        <v xml:space="preserve"> </v>
      </c>
      <c r="OP31" s="175" t="s">
        <v>133</v>
      </c>
      <c r="OQ31" s="176" t="str">
        <f t="shared" si="114"/>
        <v xml:space="preserve"> </v>
      </c>
      <c r="OR31" s="216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4" t="str">
        <f t="shared" si="37"/>
        <v xml:space="preserve"> </v>
      </c>
      <c r="OX31" s="175" t="str">
        <f>IF(OT31=0," ",VLOOKUP(OT31,PROTOKOL!$A:$E,5,FALSE))</f>
        <v xml:space="preserve"> </v>
      </c>
      <c r="OY31" s="211" t="str">
        <f t="shared" si="142"/>
        <v xml:space="preserve"> </v>
      </c>
      <c r="OZ31" s="175">
        <f t="shared" si="116"/>
        <v>0</v>
      </c>
      <c r="PA31" s="176" t="str">
        <f t="shared" si="117"/>
        <v xml:space="preserve"> </v>
      </c>
      <c r="PC31" s="172">
        <v>3</v>
      </c>
      <c r="PD31" s="226"/>
      <c r="PE31" s="173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4" t="str">
        <f t="shared" si="38"/>
        <v xml:space="preserve"> </v>
      </c>
      <c r="PK31" s="211" t="str">
        <f>IF(PG31=0," ",VLOOKUP(PG31,PROTOKOL!$A:$E,5,FALSE))</f>
        <v xml:space="preserve"> </v>
      </c>
      <c r="PL31" s="175" t="s">
        <v>133</v>
      </c>
      <c r="PM31" s="176" t="str">
        <f t="shared" si="118"/>
        <v xml:space="preserve"> </v>
      </c>
      <c r="PN31" s="216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4" t="str">
        <f t="shared" si="39"/>
        <v xml:space="preserve"> </v>
      </c>
      <c r="PT31" s="175" t="str">
        <f>IF(PP31=0," ",VLOOKUP(PP31,PROTOKOL!$A:$E,5,FALSE))</f>
        <v xml:space="preserve"> </v>
      </c>
      <c r="PU31" s="211" t="str">
        <f t="shared" si="143"/>
        <v xml:space="preserve"> </v>
      </c>
      <c r="PV31" s="175">
        <f t="shared" si="120"/>
        <v>0</v>
      </c>
      <c r="PW31" s="176" t="str">
        <f t="shared" si="121"/>
        <v xml:space="preserve"> </v>
      </c>
      <c r="PY31" s="172">
        <v>3</v>
      </c>
      <c r="PZ31" s="226"/>
      <c r="QA31" s="173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4" t="str">
        <f t="shared" si="40"/>
        <v xml:space="preserve"> </v>
      </c>
      <c r="QG31" s="211" t="str">
        <f>IF(QC31=0," ",VLOOKUP(QC31,PROTOKOL!$A:$E,5,FALSE))</f>
        <v xml:space="preserve"> </v>
      </c>
      <c r="QH31" s="175" t="s">
        <v>133</v>
      </c>
      <c r="QI31" s="176" t="str">
        <f t="shared" si="122"/>
        <v xml:space="preserve"> </v>
      </c>
      <c r="QJ31" s="216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4" t="str">
        <f t="shared" si="41"/>
        <v xml:space="preserve"> </v>
      </c>
      <c r="QP31" s="175" t="str">
        <f>IF(QL31=0," ",VLOOKUP(QL31,PROTOKOL!$A:$E,5,FALSE))</f>
        <v xml:space="preserve"> </v>
      </c>
      <c r="QQ31" s="211" t="str">
        <f t="shared" si="144"/>
        <v xml:space="preserve"> </v>
      </c>
      <c r="QR31" s="175">
        <f t="shared" si="124"/>
        <v>0</v>
      </c>
      <c r="QS31" s="176" t="str">
        <f t="shared" si="125"/>
        <v xml:space="preserve"> </v>
      </c>
    </row>
    <row r="32" spans="1:461" ht="13.8">
      <c r="A32" s="172">
        <v>4</v>
      </c>
      <c r="B32" s="224">
        <v>4</v>
      </c>
      <c r="C32" s="173" t="str">
        <f>IF(E32=0," ",VLOOKUP(E32,PROTOKOL!$A:$F,6,FALSE))</f>
        <v>VAKUM TEST</v>
      </c>
      <c r="D32" s="43">
        <v>231</v>
      </c>
      <c r="E32" s="43">
        <v>4</v>
      </c>
      <c r="F32" s="43">
        <v>7.5</v>
      </c>
      <c r="G32" s="42">
        <f>IF(E32=0," ",(VLOOKUP(E32,PROTOKOL!$A$1:$E$29,2,FALSE))*F32)</f>
        <v>150</v>
      </c>
      <c r="H32" s="174">
        <f t="shared" si="0"/>
        <v>81</v>
      </c>
      <c r="I32" s="211">
        <f>IF(E32=0," ",VLOOKUP(E32,PROTOKOL!$A:$E,5,FALSE))</f>
        <v>0.44947554687499996</v>
      </c>
      <c r="J32" s="175" t="s">
        <v>133</v>
      </c>
      <c r="K32" s="176">
        <f t="shared" si="42"/>
        <v>36.407519296874995</v>
      </c>
      <c r="L32" s="216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4" t="str">
        <f t="shared" si="1"/>
        <v xml:space="preserve"> </v>
      </c>
      <c r="R32" s="175" t="str">
        <f>IF(N32=0," ",VLOOKUP(N32,PROTOKOL!$A:$E,5,FALSE))</f>
        <v xml:space="preserve"> </v>
      </c>
      <c r="S32" s="211" t="str">
        <f t="shared" si="43"/>
        <v xml:space="preserve"> </v>
      </c>
      <c r="T32" s="175">
        <f t="shared" si="44"/>
        <v>0</v>
      </c>
      <c r="U32" s="176" t="str">
        <f t="shared" si="45"/>
        <v xml:space="preserve"> </v>
      </c>
      <c r="W32" s="172">
        <v>4</v>
      </c>
      <c r="X32" s="224">
        <v>4</v>
      </c>
      <c r="Y32" s="173" t="str">
        <f>IF(AA32=0," ",VLOOKUP(AA32,PROTOKOL!$A:$F,6,FALSE))</f>
        <v>SIZDIRMAZLIK TAMİR</v>
      </c>
      <c r="Z32" s="43">
        <v>120</v>
      </c>
      <c r="AA32" s="43">
        <v>12</v>
      </c>
      <c r="AB32" s="43">
        <v>7.5</v>
      </c>
      <c r="AC32" s="42">
        <f>IF(AA32=0," ",(VLOOKUP(AA32,PROTOKOL!$A$1:$E$29,2,FALSE))*AB32)</f>
        <v>78</v>
      </c>
      <c r="AD32" s="174">
        <f t="shared" si="2"/>
        <v>42</v>
      </c>
      <c r="AE32" s="211">
        <f>IF(AA32=0," ",VLOOKUP(AA32,PROTOKOL!$A:$E,5,FALSE))</f>
        <v>0.8561438988095238</v>
      </c>
      <c r="AF32" s="175" t="s">
        <v>133</v>
      </c>
      <c r="AG32" s="176">
        <f t="shared" si="46"/>
        <v>35.958043750000002</v>
      </c>
      <c r="AH32" s="216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4" t="str">
        <f t="shared" si="3"/>
        <v xml:space="preserve"> </v>
      </c>
      <c r="AN32" s="175" t="str">
        <f>IF(AJ32=0," ",VLOOKUP(AJ32,PROTOKOL!$A:$E,5,FALSE))</f>
        <v xml:space="preserve"> </v>
      </c>
      <c r="AO32" s="211" t="str">
        <f t="shared" si="126"/>
        <v xml:space="preserve"> </v>
      </c>
      <c r="AP32" s="175">
        <f t="shared" si="48"/>
        <v>0</v>
      </c>
      <c r="AQ32" s="176" t="str">
        <f t="shared" si="49"/>
        <v xml:space="preserve"> </v>
      </c>
      <c r="AS32" s="172">
        <v>4</v>
      </c>
      <c r="AT32" s="224">
        <v>4</v>
      </c>
      <c r="AU32" s="173" t="str">
        <f>IF(AW32=0," ",VLOOKUP(AW32,PROTOKOL!$A:$F,6,FALSE))</f>
        <v>VAKUM TEST</v>
      </c>
      <c r="AV32" s="43">
        <v>232</v>
      </c>
      <c r="AW32" s="43">
        <v>4</v>
      </c>
      <c r="AX32" s="43">
        <v>7.5</v>
      </c>
      <c r="AY32" s="42">
        <f>IF(AW32=0," ",(VLOOKUP(AW32,PROTOKOL!$A$1:$E$29,2,FALSE))*AX32)</f>
        <v>150</v>
      </c>
      <c r="AZ32" s="174">
        <f t="shared" si="4"/>
        <v>82</v>
      </c>
      <c r="BA32" s="211">
        <f>IF(AW32=0," ",VLOOKUP(AW32,PROTOKOL!$A:$E,5,FALSE))</f>
        <v>0.44947554687499996</v>
      </c>
      <c r="BB32" s="175" t="s">
        <v>133</v>
      </c>
      <c r="BC32" s="176">
        <f t="shared" si="50"/>
        <v>36.856994843749995</v>
      </c>
      <c r="BD32" s="216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4" t="str">
        <f t="shared" si="5"/>
        <v xml:space="preserve"> </v>
      </c>
      <c r="BJ32" s="175" t="str">
        <f>IF(BF32=0," ",VLOOKUP(BF32,PROTOKOL!$A:$E,5,FALSE))</f>
        <v xml:space="preserve"> </v>
      </c>
      <c r="BK32" s="211" t="str">
        <f t="shared" si="127"/>
        <v xml:space="preserve"> </v>
      </c>
      <c r="BL32" s="175">
        <f t="shared" si="52"/>
        <v>0</v>
      </c>
      <c r="BM32" s="176" t="str">
        <f t="shared" si="53"/>
        <v xml:space="preserve"> </v>
      </c>
      <c r="BO32" s="172">
        <v>4</v>
      </c>
      <c r="BP32" s="224">
        <v>4</v>
      </c>
      <c r="BQ32" s="173" t="str">
        <f>IF(BS32=0," ",VLOOKUP(BS32,PROTOKOL!$A:$F,6,FALSE))</f>
        <v>WNZL. LAV. VE DUV. ASMA KLZ</v>
      </c>
      <c r="BR32" s="43">
        <v>230</v>
      </c>
      <c r="BS32" s="43">
        <v>1</v>
      </c>
      <c r="BT32" s="43">
        <v>7.5</v>
      </c>
      <c r="BU32" s="42">
        <f>IF(BS32=0," ",(VLOOKUP(BS32,PROTOKOL!$A$1:$E$29,2,FALSE))*BT32)</f>
        <v>144</v>
      </c>
      <c r="BV32" s="174">
        <f t="shared" si="6"/>
        <v>86</v>
      </c>
      <c r="BW32" s="211">
        <f>IF(BS32=0," ",VLOOKUP(BS32,PROTOKOL!$A:$E,5,FALSE))</f>
        <v>0.4731321546052632</v>
      </c>
      <c r="BX32" s="175" t="s">
        <v>133</v>
      </c>
      <c r="BY32" s="176">
        <f t="shared" si="54"/>
        <v>40.689365296052635</v>
      </c>
      <c r="BZ32" s="216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4" t="str">
        <f t="shared" si="7"/>
        <v xml:space="preserve"> </v>
      </c>
      <c r="CF32" s="175" t="str">
        <f>IF(CB32=0," ",VLOOKUP(CB32,PROTOKOL!$A:$E,5,FALSE))</f>
        <v xml:space="preserve"> </v>
      </c>
      <c r="CG32" s="211" t="str">
        <f t="shared" si="128"/>
        <v xml:space="preserve"> </v>
      </c>
      <c r="CH32" s="175">
        <f t="shared" si="56"/>
        <v>0</v>
      </c>
      <c r="CI32" s="176" t="str">
        <f t="shared" si="57"/>
        <v xml:space="preserve"> </v>
      </c>
      <c r="CK32" s="172">
        <v>4</v>
      </c>
      <c r="CL32" s="224">
        <v>4</v>
      </c>
      <c r="CM32" s="173" t="str">
        <f>IF(CO32=0," ",VLOOKUP(CO32,PROTOKOL!$A:$F,6,FALSE))</f>
        <v>DEPO ÜRÜN KONTROL</v>
      </c>
      <c r="CN32" s="43">
        <v>1</v>
      </c>
      <c r="CO32" s="43">
        <v>24</v>
      </c>
      <c r="CP32" s="43">
        <v>7.5</v>
      </c>
      <c r="CQ32" s="42">
        <f>IF(CO32=0," ",(VLOOKUP(CO32,PROTOKOL!$A$1:$E$29,2,FALSE))*CP32)</f>
        <v>0</v>
      </c>
      <c r="CR32" s="174">
        <f t="shared" si="8"/>
        <v>1</v>
      </c>
      <c r="CS32" s="211" t="e">
        <f>IF(CO32=0," ",VLOOKUP(CO32,PROTOKOL!$A:$E,5,FALSE))</f>
        <v>#DIV/0!</v>
      </c>
      <c r="CT32" s="175" t="s">
        <v>133</v>
      </c>
      <c r="CU32" s="176" t="e">
        <f>IF(CO32=0," ",(CS32*CR32))/7.5*7.5</f>
        <v>#DIV/0!</v>
      </c>
      <c r="CV32" s="216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4" t="str">
        <f t="shared" si="9"/>
        <v xml:space="preserve"> </v>
      </c>
      <c r="DB32" s="175" t="str">
        <f>IF(CX32=0," ",VLOOKUP(CX32,PROTOKOL!$A:$E,5,FALSE))</f>
        <v xml:space="preserve"> </v>
      </c>
      <c r="DC32" s="211" t="str">
        <f t="shared" si="129"/>
        <v xml:space="preserve"> </v>
      </c>
      <c r="DD32" s="175">
        <f t="shared" si="60"/>
        <v>0</v>
      </c>
      <c r="DE32" s="176" t="str">
        <f t="shared" si="61"/>
        <v xml:space="preserve"> </v>
      </c>
      <c r="DG32" s="172">
        <v>4</v>
      </c>
      <c r="DH32" s="224">
        <v>4</v>
      </c>
      <c r="DI32" s="173" t="str">
        <f>IF(DK32=0," ",VLOOKUP(DK32,PROTOKOL!$A:$F,6,FALSE))</f>
        <v>PERDE KESME SULU SİST.</v>
      </c>
      <c r="DJ32" s="43">
        <v>60</v>
      </c>
      <c r="DK32" s="43">
        <v>8</v>
      </c>
      <c r="DL32" s="43">
        <v>3</v>
      </c>
      <c r="DM32" s="42">
        <f>IF(DK32=0," ",(VLOOKUP(DK32,PROTOKOL!$A$1:$E$29,2,FALSE))*DL32)</f>
        <v>39.200000000000003</v>
      </c>
      <c r="DN32" s="174">
        <f t="shared" si="10"/>
        <v>20.799999999999997</v>
      </c>
      <c r="DO32" s="211">
        <f>IF(DK32=0," ",VLOOKUP(DK32,PROTOKOL!$A:$E,5,FALSE))</f>
        <v>0.69150084134615386</v>
      </c>
      <c r="DP32" s="175" t="s">
        <v>133</v>
      </c>
      <c r="DQ32" s="176">
        <f t="shared" si="62"/>
        <v>14.383217499999999</v>
      </c>
      <c r="DR32" s="216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4" t="str">
        <f t="shared" si="11"/>
        <v xml:space="preserve"> </v>
      </c>
      <c r="DX32" s="175" t="str">
        <f>IF(DT32=0," ",VLOOKUP(DT32,PROTOKOL!$A:$E,5,FALSE))</f>
        <v xml:space="preserve"> </v>
      </c>
      <c r="DY32" s="211" t="str">
        <f t="shared" si="130"/>
        <v xml:space="preserve"> </v>
      </c>
      <c r="DZ32" s="175">
        <f t="shared" si="64"/>
        <v>0</v>
      </c>
      <c r="EA32" s="176" t="str">
        <f t="shared" si="65"/>
        <v xml:space="preserve"> </v>
      </c>
      <c r="EC32" s="172">
        <v>4</v>
      </c>
      <c r="ED32" s="224">
        <v>4</v>
      </c>
      <c r="EE32" s="173" t="str">
        <f>IF(EG32=0," ",VLOOKUP(EG32,PROTOKOL!$A:$F,6,FALSE))</f>
        <v>ÜRÜN KONTROL</v>
      </c>
      <c r="EF32" s="43">
        <v>1</v>
      </c>
      <c r="EG32" s="43">
        <v>20</v>
      </c>
      <c r="EH32" s="43">
        <v>6</v>
      </c>
      <c r="EI32" s="42">
        <f>IF(EG32=0," ",(VLOOKUP(EG32,PROTOKOL!$A$1:$E$29,2,FALSE))*EH32)</f>
        <v>0</v>
      </c>
      <c r="EJ32" s="174">
        <f t="shared" si="12"/>
        <v>1</v>
      </c>
      <c r="EK32" s="211" t="e">
        <f>IF(EG32=0," ",VLOOKUP(EG32,PROTOKOL!$A:$E,5,FALSE))</f>
        <v>#DIV/0!</v>
      </c>
      <c r="EL32" s="175" t="s">
        <v>133</v>
      </c>
      <c r="EM32" s="176" t="e">
        <f>IF(EG32=0," ",(EK32*EJ32))/7.5*6</f>
        <v>#DIV/0!</v>
      </c>
      <c r="EN32" s="216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4" t="str">
        <f t="shared" si="13"/>
        <v xml:space="preserve"> </v>
      </c>
      <c r="ET32" s="175" t="str">
        <f>IF(EP32=0," ",VLOOKUP(EP32,PROTOKOL!$A:$E,5,FALSE))</f>
        <v xml:space="preserve"> </v>
      </c>
      <c r="EU32" s="211" t="str">
        <f t="shared" si="145"/>
        <v xml:space="preserve"> </v>
      </c>
      <c r="EV32" s="175">
        <f t="shared" si="68"/>
        <v>0</v>
      </c>
      <c r="EW32" s="176" t="str">
        <f t="shared" si="69"/>
        <v xml:space="preserve"> </v>
      </c>
      <c r="EY32" s="172">
        <v>4</v>
      </c>
      <c r="EZ32" s="224">
        <v>4</v>
      </c>
      <c r="FA32" s="173" t="s">
        <v>36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4" t="str">
        <f t="shared" si="14"/>
        <v xml:space="preserve"> </v>
      </c>
      <c r="FG32" s="211" t="str">
        <f>IF(FC32=0," ",VLOOKUP(FC32,PROTOKOL!$A:$E,5,FALSE))</f>
        <v xml:space="preserve"> </v>
      </c>
      <c r="FH32" s="175" t="s">
        <v>133</v>
      </c>
      <c r="FI32" s="176" t="str">
        <f t="shared" si="70"/>
        <v xml:space="preserve"> </v>
      </c>
      <c r="FJ32" s="216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4" t="str">
        <f t="shared" si="15"/>
        <v xml:space="preserve"> </v>
      </c>
      <c r="FP32" s="175" t="str">
        <f>IF(FL32=0," ",VLOOKUP(FL32,PROTOKOL!$A:$E,5,FALSE))</f>
        <v xml:space="preserve"> </v>
      </c>
      <c r="FQ32" s="211" t="str">
        <f t="shared" si="131"/>
        <v xml:space="preserve"> </v>
      </c>
      <c r="FR32" s="175">
        <f t="shared" si="72"/>
        <v>0</v>
      </c>
      <c r="FS32" s="176" t="str">
        <f t="shared" si="73"/>
        <v xml:space="preserve"> </v>
      </c>
      <c r="FU32" s="172">
        <v>4</v>
      </c>
      <c r="FV32" s="224">
        <v>4</v>
      </c>
      <c r="FW32" s="173" t="str">
        <f>IF(FY32=0," ",VLOOKUP(FY32,PROTOKOL!$A:$F,6,FALSE))</f>
        <v>PANTOGRAF LAVABO TAŞLAMA</v>
      </c>
      <c r="FX32" s="43">
        <v>94</v>
      </c>
      <c r="FY32" s="43">
        <v>9</v>
      </c>
      <c r="FZ32" s="43">
        <v>7.5</v>
      </c>
      <c r="GA32" s="42">
        <f>IF(FY32=0," ",(VLOOKUP(FY32,PROTOKOL!$A$1:$E$29,2,FALSE))*FZ32)</f>
        <v>65</v>
      </c>
      <c r="GB32" s="174">
        <f t="shared" si="16"/>
        <v>29</v>
      </c>
      <c r="GC32" s="211">
        <f>IF(FY32=0," ",VLOOKUP(FY32,PROTOKOL!$A:$E,5,FALSE))</f>
        <v>1.0273726785714283</v>
      </c>
      <c r="GD32" s="175" t="s">
        <v>133</v>
      </c>
      <c r="GE32" s="176">
        <f t="shared" si="74"/>
        <v>29.793807678571422</v>
      </c>
      <c r="GF32" s="216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4" t="str">
        <f t="shared" si="17"/>
        <v xml:space="preserve"> </v>
      </c>
      <c r="GL32" s="175" t="str">
        <f>IF(GH32=0," ",VLOOKUP(GH32,PROTOKOL!$A:$E,5,FALSE))</f>
        <v xml:space="preserve"> </v>
      </c>
      <c r="GM32" s="211" t="str">
        <f t="shared" si="132"/>
        <v xml:space="preserve"> </v>
      </c>
      <c r="GN32" s="175">
        <f t="shared" si="76"/>
        <v>0</v>
      </c>
      <c r="GO32" s="176" t="str">
        <f t="shared" si="77"/>
        <v xml:space="preserve"> </v>
      </c>
      <c r="GQ32" s="172">
        <v>4</v>
      </c>
      <c r="GR32" s="224">
        <v>4</v>
      </c>
      <c r="GS32" s="173" t="s">
        <v>36</v>
      </c>
      <c r="GT32" s="43"/>
      <c r="GU32" s="43"/>
      <c r="GV32" s="43"/>
      <c r="GW32" s="42" t="str">
        <f>IF(GU32=0," ",(VLOOKUP(GU32,PROTOKOL!$A$1:$E$29,2,FALSE))*GV32)</f>
        <v xml:space="preserve"> </v>
      </c>
      <c r="GX32" s="174" t="str">
        <f t="shared" si="18"/>
        <v xml:space="preserve"> </v>
      </c>
      <c r="GY32" s="211" t="str">
        <f>IF(GU32=0," ",VLOOKUP(GU32,PROTOKOL!$A:$E,5,FALSE))</f>
        <v xml:space="preserve"> </v>
      </c>
      <c r="GZ32" s="175" t="s">
        <v>133</v>
      </c>
      <c r="HA32" s="176" t="str">
        <f t="shared" si="78"/>
        <v xml:space="preserve"> </v>
      </c>
      <c r="HB32" s="216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4" t="str">
        <f t="shared" si="19"/>
        <v xml:space="preserve"> </v>
      </c>
      <c r="HH32" s="175" t="str">
        <f>IF(HD32=0," ",VLOOKUP(HD32,PROTOKOL!$A:$E,5,FALSE))</f>
        <v xml:space="preserve"> </v>
      </c>
      <c r="HI32" s="211" t="str">
        <f t="shared" si="133"/>
        <v xml:space="preserve"> </v>
      </c>
      <c r="HJ32" s="175">
        <f t="shared" si="80"/>
        <v>0</v>
      </c>
      <c r="HK32" s="176" t="str">
        <f t="shared" si="81"/>
        <v xml:space="preserve"> </v>
      </c>
      <c r="HM32" s="172">
        <v>4</v>
      </c>
      <c r="HN32" s="224">
        <v>4</v>
      </c>
      <c r="HO32" s="173" t="str">
        <f>IF(HQ32=0," ",VLOOKUP(HQ32,PROTOKOL!$A:$F,6,FALSE))</f>
        <v>VAKUM TEST</v>
      </c>
      <c r="HP32" s="43">
        <v>235</v>
      </c>
      <c r="HQ32" s="43">
        <v>4</v>
      </c>
      <c r="HR32" s="43">
        <v>7.5</v>
      </c>
      <c r="HS32" s="42">
        <f>IF(HQ32=0," ",(VLOOKUP(HQ32,PROTOKOL!$A$1:$E$29,2,FALSE))*HR32)</f>
        <v>150</v>
      </c>
      <c r="HT32" s="174">
        <f t="shared" si="20"/>
        <v>85</v>
      </c>
      <c r="HU32" s="211">
        <f>IF(HQ32=0," ",VLOOKUP(HQ32,PROTOKOL!$A:$E,5,FALSE))</f>
        <v>0.44947554687499996</v>
      </c>
      <c r="HV32" s="175" t="s">
        <v>133</v>
      </c>
      <c r="HW32" s="176">
        <f t="shared" si="82"/>
        <v>38.205421484374995</v>
      </c>
      <c r="HX32" s="216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4" t="str">
        <f t="shared" si="21"/>
        <v xml:space="preserve"> </v>
      </c>
      <c r="ID32" s="175" t="str">
        <f>IF(HZ32=0," ",VLOOKUP(HZ32,PROTOKOL!$A:$E,5,FALSE))</f>
        <v xml:space="preserve"> </v>
      </c>
      <c r="IE32" s="211" t="str">
        <f t="shared" si="134"/>
        <v xml:space="preserve"> </v>
      </c>
      <c r="IF32" s="175">
        <f t="shared" si="84"/>
        <v>0</v>
      </c>
      <c r="IG32" s="176" t="str">
        <f t="shared" si="85"/>
        <v xml:space="preserve"> </v>
      </c>
      <c r="II32" s="172">
        <v>4</v>
      </c>
      <c r="IJ32" s="224">
        <v>4</v>
      </c>
      <c r="IK32" s="173" t="s">
        <v>36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4" t="str">
        <f t="shared" si="22"/>
        <v xml:space="preserve"> </v>
      </c>
      <c r="IQ32" s="211" t="str">
        <f>IF(IM32=0," ",VLOOKUP(IM32,PROTOKOL!$A:$E,5,FALSE))</f>
        <v xml:space="preserve"> </v>
      </c>
      <c r="IR32" s="175" t="s">
        <v>133</v>
      </c>
      <c r="IS32" s="176" t="str">
        <f t="shared" si="86"/>
        <v xml:space="preserve"> </v>
      </c>
      <c r="IT32" s="216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4" t="str">
        <f t="shared" si="23"/>
        <v xml:space="preserve"> </v>
      </c>
      <c r="IZ32" s="175" t="str">
        <f>IF(IV32=0," ",VLOOKUP(IV32,PROTOKOL!$A:$E,5,FALSE))</f>
        <v xml:space="preserve"> </v>
      </c>
      <c r="JA32" s="211" t="str">
        <f t="shared" si="135"/>
        <v xml:space="preserve"> </v>
      </c>
      <c r="JB32" s="175">
        <f t="shared" si="88"/>
        <v>0</v>
      </c>
      <c r="JC32" s="176" t="str">
        <f t="shared" si="89"/>
        <v xml:space="preserve"> </v>
      </c>
      <c r="JE32" s="172">
        <v>4</v>
      </c>
      <c r="JF32" s="224">
        <v>4</v>
      </c>
      <c r="JG32" s="173" t="str">
        <f>IF(JI32=0," ",VLOOKUP(JI32,PROTOKOL!$A:$F,6,FALSE))</f>
        <v>PANTOGRAF LAVABO TAŞLAMA</v>
      </c>
      <c r="JH32" s="43">
        <v>95</v>
      </c>
      <c r="JI32" s="43">
        <v>9</v>
      </c>
      <c r="JJ32" s="43">
        <v>7.5</v>
      </c>
      <c r="JK32" s="42">
        <f>IF(JI32=0," ",(VLOOKUP(JI32,PROTOKOL!$A$1:$E$29,2,FALSE))*JJ32)</f>
        <v>65</v>
      </c>
      <c r="JL32" s="174">
        <f t="shared" si="24"/>
        <v>30</v>
      </c>
      <c r="JM32" s="211">
        <f>IF(JI32=0," ",VLOOKUP(JI32,PROTOKOL!$A:$E,5,FALSE))</f>
        <v>1.0273726785714283</v>
      </c>
      <c r="JN32" s="175" t="s">
        <v>133</v>
      </c>
      <c r="JO32" s="176">
        <f t="shared" si="90"/>
        <v>30.82118035714285</v>
      </c>
      <c r="JP32" s="216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4" t="str">
        <f t="shared" si="25"/>
        <v xml:space="preserve"> </v>
      </c>
      <c r="JV32" s="175" t="str">
        <f>IF(JR32=0," ",VLOOKUP(JR32,PROTOKOL!$A:$E,5,FALSE))</f>
        <v xml:space="preserve"> </v>
      </c>
      <c r="JW32" s="211" t="str">
        <f t="shared" si="136"/>
        <v xml:space="preserve"> </v>
      </c>
      <c r="JX32" s="175">
        <f t="shared" si="92"/>
        <v>0</v>
      </c>
      <c r="JY32" s="176" t="str">
        <f t="shared" si="93"/>
        <v xml:space="preserve"> </v>
      </c>
      <c r="KA32" s="172">
        <v>4</v>
      </c>
      <c r="KB32" s="224">
        <v>4</v>
      </c>
      <c r="KC32" s="173" t="s">
        <v>36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4" t="str">
        <f t="shared" si="26"/>
        <v xml:space="preserve"> </v>
      </c>
      <c r="KI32" s="211" t="str">
        <f>IF(KE32=0," ",VLOOKUP(KE32,PROTOKOL!$A:$E,5,FALSE))</f>
        <v xml:space="preserve"> </v>
      </c>
      <c r="KJ32" s="175" t="s">
        <v>133</v>
      </c>
      <c r="KK32" s="176" t="str">
        <f t="shared" si="94"/>
        <v xml:space="preserve"> </v>
      </c>
      <c r="KL32" s="216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4" t="str">
        <f t="shared" si="27"/>
        <v xml:space="preserve"> </v>
      </c>
      <c r="KR32" s="175" t="str">
        <f>IF(KN32=0," ",VLOOKUP(KN32,PROTOKOL!$A:$E,5,FALSE))</f>
        <v xml:space="preserve"> </v>
      </c>
      <c r="KS32" s="211" t="str">
        <f t="shared" si="137"/>
        <v xml:space="preserve"> </v>
      </c>
      <c r="KT32" s="175">
        <f t="shared" si="96"/>
        <v>0</v>
      </c>
      <c r="KU32" s="176" t="str">
        <f t="shared" si="97"/>
        <v xml:space="preserve"> </v>
      </c>
      <c r="KW32" s="172">
        <v>4</v>
      </c>
      <c r="KX32" s="224">
        <v>4</v>
      </c>
      <c r="KY32" s="173" t="str">
        <f>IF(LA32=0," ",VLOOKUP(LA32,PROTOKOL!$A:$F,6,FALSE))</f>
        <v>VAKUM TEST</v>
      </c>
      <c r="KZ32" s="43">
        <v>168</v>
      </c>
      <c r="LA32" s="43">
        <v>4</v>
      </c>
      <c r="LB32" s="43">
        <v>5.5</v>
      </c>
      <c r="LC32" s="42">
        <f>IF(LA32=0," ",(VLOOKUP(LA32,PROTOKOL!$A$1:$E$29,2,FALSE))*LB32)</f>
        <v>110</v>
      </c>
      <c r="LD32" s="174">
        <f t="shared" si="28"/>
        <v>58</v>
      </c>
      <c r="LE32" s="211">
        <f>IF(LA32=0," ",VLOOKUP(LA32,PROTOKOL!$A:$E,5,FALSE))</f>
        <v>0.44947554687499996</v>
      </c>
      <c r="LF32" s="175" t="s">
        <v>133</v>
      </c>
      <c r="LG32" s="176">
        <f t="shared" si="98"/>
        <v>26.069581718749998</v>
      </c>
      <c r="LH32" s="216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4" t="str">
        <f t="shared" si="29"/>
        <v xml:space="preserve"> </v>
      </c>
      <c r="LN32" s="175" t="str">
        <f>IF(LJ32=0," ",VLOOKUP(LJ32,PROTOKOL!$A:$E,5,FALSE))</f>
        <v xml:space="preserve"> </v>
      </c>
      <c r="LO32" s="211" t="str">
        <f t="shared" si="138"/>
        <v xml:space="preserve"> </v>
      </c>
      <c r="LP32" s="175">
        <f t="shared" si="100"/>
        <v>0</v>
      </c>
      <c r="LQ32" s="176" t="str">
        <f t="shared" si="101"/>
        <v xml:space="preserve"> </v>
      </c>
      <c r="LS32" s="172">
        <v>4</v>
      </c>
      <c r="LT32" s="224">
        <v>4</v>
      </c>
      <c r="LU32" s="173" t="str">
        <f>IF(LW32=0," ",VLOOKUP(LW32,PROTOKOL!$A:$F,6,FALSE))</f>
        <v>EĞİTİM</v>
      </c>
      <c r="LV32" s="43">
        <v>1</v>
      </c>
      <c r="LW32" s="43">
        <v>19</v>
      </c>
      <c r="LX32" s="43">
        <v>7.5</v>
      </c>
      <c r="LY32" s="42">
        <f>IF(LW32=0," ",(VLOOKUP(LW32,PROTOKOL!$A$1:$E$29,2,FALSE))*LX32)</f>
        <v>0</v>
      </c>
      <c r="LZ32" s="174">
        <f t="shared" si="30"/>
        <v>1</v>
      </c>
      <c r="MA32" s="211" t="e">
        <f>IF(LW32=0," ",VLOOKUP(LW32,PROTOKOL!$A:$E,5,FALSE))</f>
        <v>#DIV/0!</v>
      </c>
      <c r="MB32" s="175" t="s">
        <v>133</v>
      </c>
      <c r="MC32" s="176" t="e">
        <f>IF(LW32=0," ",(MA32*LZ32))/7.5*7.5</f>
        <v>#DIV/0!</v>
      </c>
      <c r="MD32" s="216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4" t="str">
        <f t="shared" si="31"/>
        <v xml:space="preserve"> </v>
      </c>
      <c r="MJ32" s="175" t="str">
        <f>IF(MF32=0," ",VLOOKUP(MF32,PROTOKOL!$A:$E,5,FALSE))</f>
        <v xml:space="preserve"> </v>
      </c>
      <c r="MK32" s="211" t="str">
        <f t="shared" si="139"/>
        <v xml:space="preserve"> </v>
      </c>
      <c r="ML32" s="175">
        <f t="shared" si="104"/>
        <v>0</v>
      </c>
      <c r="MM32" s="176" t="str">
        <f t="shared" si="105"/>
        <v xml:space="preserve"> </v>
      </c>
      <c r="MO32" s="172">
        <v>4</v>
      </c>
      <c r="MP32" s="224">
        <v>4</v>
      </c>
      <c r="MQ32" s="173" t="str">
        <f>IF(MS32=0," ",VLOOKUP(MS32,PROTOKOL!$A:$F,6,FALSE))</f>
        <v>PANTOGRAF LAVABO TAŞLAMA</v>
      </c>
      <c r="MR32" s="43">
        <v>112</v>
      </c>
      <c r="MS32" s="43">
        <v>9</v>
      </c>
      <c r="MT32" s="43">
        <v>7.5</v>
      </c>
      <c r="MU32" s="42">
        <f>IF(MS32=0," ",(VLOOKUP(MS32,PROTOKOL!$A$1:$E$29,2,FALSE))*MT32)</f>
        <v>65</v>
      </c>
      <c r="MV32" s="174">
        <f t="shared" si="32"/>
        <v>47</v>
      </c>
      <c r="MW32" s="211">
        <f>IF(MS32=0," ",VLOOKUP(MS32,PROTOKOL!$A:$E,5,FALSE))</f>
        <v>1.0273726785714283</v>
      </c>
      <c r="MX32" s="175" t="s">
        <v>133</v>
      </c>
      <c r="MY32" s="176">
        <f t="shared" si="106"/>
        <v>48.286515892857132</v>
      </c>
      <c r="MZ32" s="216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4" t="str">
        <f t="shared" si="33"/>
        <v xml:space="preserve"> </v>
      </c>
      <c r="NF32" s="175" t="str">
        <f>IF(NB32=0," ",VLOOKUP(NB32,PROTOKOL!$A:$E,5,FALSE))</f>
        <v xml:space="preserve"> </v>
      </c>
      <c r="NG32" s="211" t="str">
        <f t="shared" si="140"/>
        <v xml:space="preserve"> </v>
      </c>
      <c r="NH32" s="175">
        <f t="shared" si="108"/>
        <v>0</v>
      </c>
      <c r="NI32" s="176" t="str">
        <f t="shared" si="109"/>
        <v xml:space="preserve"> </v>
      </c>
      <c r="NK32" s="172">
        <v>4</v>
      </c>
      <c r="NL32" s="224">
        <v>4</v>
      </c>
      <c r="NM32" s="173" t="str">
        <f>IF(NO32=0," ",VLOOKUP(NO32,PROTOKOL!$A:$F,6,FALSE))</f>
        <v>WNZL. LAV. VE DUV. ASMA KLZ</v>
      </c>
      <c r="NN32" s="43">
        <v>202</v>
      </c>
      <c r="NO32" s="43">
        <v>1</v>
      </c>
      <c r="NP32" s="43">
        <v>7.5</v>
      </c>
      <c r="NQ32" s="42">
        <f>IF(NO32=0," ",(VLOOKUP(NO32,PROTOKOL!$A$1:$E$29,2,FALSE))*NP32)</f>
        <v>144</v>
      </c>
      <c r="NR32" s="174">
        <f t="shared" si="34"/>
        <v>58</v>
      </c>
      <c r="NS32" s="211">
        <f>IF(NO32=0," ",VLOOKUP(NO32,PROTOKOL!$A:$E,5,FALSE))</f>
        <v>0.4731321546052632</v>
      </c>
      <c r="NT32" s="175" t="s">
        <v>133</v>
      </c>
      <c r="NU32" s="176">
        <f t="shared" si="110"/>
        <v>27.441664967105265</v>
      </c>
      <c r="NV32" s="216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4" t="str">
        <f t="shared" si="35"/>
        <v xml:space="preserve"> </v>
      </c>
      <c r="OB32" s="175" t="str">
        <f>IF(NX32=0," ",VLOOKUP(NX32,PROTOKOL!$A:$E,5,FALSE))</f>
        <v xml:space="preserve"> </v>
      </c>
      <c r="OC32" s="211" t="str">
        <f t="shared" si="141"/>
        <v xml:space="preserve"> </v>
      </c>
      <c r="OD32" s="175">
        <f t="shared" si="112"/>
        <v>0</v>
      </c>
      <c r="OE32" s="176" t="str">
        <f t="shared" si="113"/>
        <v xml:space="preserve"> </v>
      </c>
      <c r="OG32" s="172">
        <v>4</v>
      </c>
      <c r="OH32" s="224">
        <v>4</v>
      </c>
      <c r="OI32" s="173" t="str">
        <f>IF(OK32=0," ",VLOOKUP(OK32,PROTOKOL!$A:$F,6,FALSE))</f>
        <v>VAKUM TEST</v>
      </c>
      <c r="OJ32" s="43">
        <v>166</v>
      </c>
      <c r="OK32" s="43">
        <v>4</v>
      </c>
      <c r="OL32" s="43">
        <v>5.5</v>
      </c>
      <c r="OM32" s="42">
        <f>IF(OK32=0," ",(VLOOKUP(OK32,PROTOKOL!$A$1:$E$29,2,FALSE))*OL32)</f>
        <v>110</v>
      </c>
      <c r="ON32" s="174">
        <f t="shared" si="36"/>
        <v>56</v>
      </c>
      <c r="OO32" s="211">
        <f>IF(OK32=0," ",VLOOKUP(OK32,PROTOKOL!$A:$E,5,FALSE))</f>
        <v>0.44947554687499996</v>
      </c>
      <c r="OP32" s="175" t="s">
        <v>133</v>
      </c>
      <c r="OQ32" s="176">
        <f t="shared" si="114"/>
        <v>25.170630624999998</v>
      </c>
      <c r="OR32" s="216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4" t="str">
        <f t="shared" si="37"/>
        <v xml:space="preserve"> </v>
      </c>
      <c r="OX32" s="175" t="str">
        <f>IF(OT32=0," ",VLOOKUP(OT32,PROTOKOL!$A:$E,5,FALSE))</f>
        <v xml:space="preserve"> </v>
      </c>
      <c r="OY32" s="211" t="str">
        <f t="shared" si="142"/>
        <v xml:space="preserve"> </v>
      </c>
      <c r="OZ32" s="175">
        <f t="shared" si="116"/>
        <v>0</v>
      </c>
      <c r="PA32" s="176" t="str">
        <f t="shared" si="117"/>
        <v xml:space="preserve"> </v>
      </c>
      <c r="PC32" s="172">
        <v>4</v>
      </c>
      <c r="PD32" s="224">
        <v>4</v>
      </c>
      <c r="PE32" s="173" t="str">
        <f>IF(PG32=0," ",VLOOKUP(PG32,PROTOKOL!$A:$F,6,FALSE))</f>
        <v>VAKUM TEST</v>
      </c>
      <c r="PF32" s="43">
        <v>201</v>
      </c>
      <c r="PG32" s="43">
        <v>4</v>
      </c>
      <c r="PH32" s="43">
        <v>6.5</v>
      </c>
      <c r="PI32" s="42">
        <f>IF(PG32=0," ",(VLOOKUP(PG32,PROTOKOL!$A$1:$E$29,2,FALSE))*PH32)</f>
        <v>130</v>
      </c>
      <c r="PJ32" s="174">
        <f t="shared" si="38"/>
        <v>71</v>
      </c>
      <c r="PK32" s="211">
        <f>IF(PG32=0," ",VLOOKUP(PG32,PROTOKOL!$A:$E,5,FALSE))</f>
        <v>0.44947554687499996</v>
      </c>
      <c r="PL32" s="175" t="s">
        <v>133</v>
      </c>
      <c r="PM32" s="176">
        <f t="shared" si="118"/>
        <v>31.912763828124998</v>
      </c>
      <c r="PN32" s="216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4" t="str">
        <f t="shared" si="39"/>
        <v xml:space="preserve"> </v>
      </c>
      <c r="PT32" s="175" t="str">
        <f>IF(PP32=0," ",VLOOKUP(PP32,PROTOKOL!$A:$E,5,FALSE))</f>
        <v xml:space="preserve"> </v>
      </c>
      <c r="PU32" s="211" t="str">
        <f t="shared" si="143"/>
        <v xml:space="preserve"> </v>
      </c>
      <c r="PV32" s="175">
        <f t="shared" si="120"/>
        <v>0</v>
      </c>
      <c r="PW32" s="176" t="str">
        <f t="shared" si="121"/>
        <v xml:space="preserve"> </v>
      </c>
      <c r="PY32" s="172">
        <v>4</v>
      </c>
      <c r="PZ32" s="224">
        <v>4</v>
      </c>
      <c r="QA32" s="173" t="str">
        <f>IF(QC32=0," ",VLOOKUP(QC32,PROTOKOL!$A:$F,6,FALSE))</f>
        <v>PANTOGRAF LAVABO TAŞLAMA</v>
      </c>
      <c r="QB32" s="43">
        <v>66</v>
      </c>
      <c r="QC32" s="43">
        <v>9</v>
      </c>
      <c r="QD32" s="43">
        <v>5</v>
      </c>
      <c r="QE32" s="42">
        <f>IF(QC32=0," ",(VLOOKUP(QC32,PROTOKOL!$A$1:$E$29,2,FALSE))*QD32)</f>
        <v>43.333333333333329</v>
      </c>
      <c r="QF32" s="174">
        <f t="shared" si="40"/>
        <v>22.666666666666671</v>
      </c>
      <c r="QG32" s="211">
        <f>IF(QC32=0," ",VLOOKUP(QC32,PROTOKOL!$A:$E,5,FALSE))</f>
        <v>1.0273726785714283</v>
      </c>
      <c r="QH32" s="175" t="s">
        <v>133</v>
      </c>
      <c r="QI32" s="176">
        <f t="shared" si="122"/>
        <v>23.287114047619045</v>
      </c>
      <c r="QJ32" s="216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4" t="str">
        <f t="shared" si="41"/>
        <v xml:space="preserve"> </v>
      </c>
      <c r="QP32" s="175" t="str">
        <f>IF(QL32=0," ",VLOOKUP(QL32,PROTOKOL!$A:$E,5,FALSE))</f>
        <v xml:space="preserve"> </v>
      </c>
      <c r="QQ32" s="211" t="str">
        <f t="shared" si="144"/>
        <v xml:space="preserve"> </v>
      </c>
      <c r="QR32" s="175">
        <f t="shared" si="124"/>
        <v>0</v>
      </c>
      <c r="QS32" s="176" t="str">
        <f t="shared" si="125"/>
        <v xml:space="preserve"> </v>
      </c>
    </row>
    <row r="33" spans="1:461" ht="13.8">
      <c r="A33" s="172">
        <v>4</v>
      </c>
      <c r="B33" s="225"/>
      <c r="C33" s="173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4" t="str">
        <f t="shared" si="0"/>
        <v xml:space="preserve"> </v>
      </c>
      <c r="I33" s="211" t="str">
        <f>IF(E33=0," ",VLOOKUP(E33,PROTOKOL!$A:$E,5,FALSE))</f>
        <v xml:space="preserve"> </v>
      </c>
      <c r="J33" s="175" t="s">
        <v>133</v>
      </c>
      <c r="K33" s="176" t="str">
        <f t="shared" si="42"/>
        <v xml:space="preserve"> </v>
      </c>
      <c r="L33" s="216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4" t="str">
        <f t="shared" si="1"/>
        <v xml:space="preserve"> </v>
      </c>
      <c r="R33" s="175" t="str">
        <f>IF(N33=0," ",VLOOKUP(N33,PROTOKOL!$A:$E,5,FALSE))</f>
        <v xml:space="preserve"> </v>
      </c>
      <c r="S33" s="211" t="str">
        <f t="shared" si="43"/>
        <v xml:space="preserve"> </v>
      </c>
      <c r="T33" s="175">
        <f t="shared" si="44"/>
        <v>0</v>
      </c>
      <c r="U33" s="176" t="str">
        <f t="shared" si="45"/>
        <v xml:space="preserve"> </v>
      </c>
      <c r="W33" s="172">
        <v>4</v>
      </c>
      <c r="X33" s="225"/>
      <c r="Y33" s="173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4" t="str">
        <f t="shared" si="2"/>
        <v xml:space="preserve"> </v>
      </c>
      <c r="AE33" s="211" t="str">
        <f>IF(AA33=0," ",VLOOKUP(AA33,PROTOKOL!$A:$E,5,FALSE))</f>
        <v xml:space="preserve"> </v>
      </c>
      <c r="AF33" s="175" t="s">
        <v>133</v>
      </c>
      <c r="AG33" s="176" t="str">
        <f t="shared" si="46"/>
        <v xml:space="preserve"> </v>
      </c>
      <c r="AH33" s="216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4" t="str">
        <f t="shared" si="3"/>
        <v xml:space="preserve"> </v>
      </c>
      <c r="AN33" s="175" t="str">
        <f>IF(AJ33=0," ",VLOOKUP(AJ33,PROTOKOL!$A:$E,5,FALSE))</f>
        <v xml:space="preserve"> </v>
      </c>
      <c r="AO33" s="211" t="str">
        <f t="shared" si="126"/>
        <v xml:space="preserve"> </v>
      </c>
      <c r="AP33" s="175">
        <f t="shared" si="48"/>
        <v>0</v>
      </c>
      <c r="AQ33" s="176" t="str">
        <f t="shared" si="49"/>
        <v xml:space="preserve"> </v>
      </c>
      <c r="AS33" s="172">
        <v>4</v>
      </c>
      <c r="AT33" s="225"/>
      <c r="AU33" s="173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4" t="str">
        <f t="shared" si="4"/>
        <v xml:space="preserve"> </v>
      </c>
      <c r="BA33" s="211" t="str">
        <f>IF(AW33=0," ",VLOOKUP(AW33,PROTOKOL!$A:$E,5,FALSE))</f>
        <v xml:space="preserve"> </v>
      </c>
      <c r="BB33" s="175" t="s">
        <v>133</v>
      </c>
      <c r="BC33" s="176" t="str">
        <f t="shared" si="50"/>
        <v xml:space="preserve"> </v>
      </c>
      <c r="BD33" s="216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4" t="str">
        <f t="shared" si="5"/>
        <v xml:space="preserve"> </v>
      </c>
      <c r="BJ33" s="175" t="str">
        <f>IF(BF33=0," ",VLOOKUP(BF33,PROTOKOL!$A:$E,5,FALSE))</f>
        <v xml:space="preserve"> </v>
      </c>
      <c r="BK33" s="211" t="str">
        <f t="shared" si="127"/>
        <v xml:space="preserve"> </v>
      </c>
      <c r="BL33" s="175">
        <f t="shared" si="52"/>
        <v>0</v>
      </c>
      <c r="BM33" s="176" t="str">
        <f t="shared" si="53"/>
        <v xml:space="preserve"> </v>
      </c>
      <c r="BO33" s="172">
        <v>4</v>
      </c>
      <c r="BP33" s="225"/>
      <c r="BQ33" s="173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",(VLOOKUP(BS33,PROTOKOL!$A$1:$E$29,2,FALSE))*BT33)</f>
        <v xml:space="preserve"> </v>
      </c>
      <c r="BV33" s="174" t="str">
        <f t="shared" si="6"/>
        <v xml:space="preserve"> </v>
      </c>
      <c r="BW33" s="211" t="str">
        <f>IF(BS33=0," ",VLOOKUP(BS33,PROTOKOL!$A:$E,5,FALSE))</f>
        <v xml:space="preserve"> </v>
      </c>
      <c r="BX33" s="175" t="s">
        <v>133</v>
      </c>
      <c r="BY33" s="176" t="str">
        <f t="shared" si="54"/>
        <v xml:space="preserve"> </v>
      </c>
      <c r="BZ33" s="216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4" t="str">
        <f t="shared" si="7"/>
        <v xml:space="preserve"> </v>
      </c>
      <c r="CF33" s="175" t="str">
        <f>IF(CB33=0," ",VLOOKUP(CB33,PROTOKOL!$A:$E,5,FALSE))</f>
        <v xml:space="preserve"> </v>
      </c>
      <c r="CG33" s="211" t="str">
        <f t="shared" si="128"/>
        <v xml:space="preserve"> </v>
      </c>
      <c r="CH33" s="175">
        <f t="shared" si="56"/>
        <v>0</v>
      </c>
      <c r="CI33" s="176" t="str">
        <f t="shared" si="57"/>
        <v xml:space="preserve"> </v>
      </c>
      <c r="CK33" s="172">
        <v>4</v>
      </c>
      <c r="CL33" s="225"/>
      <c r="CM33" s="173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4" t="str">
        <f t="shared" si="8"/>
        <v xml:space="preserve"> </v>
      </c>
      <c r="CS33" s="211" t="str">
        <f>IF(CO33=0," ",VLOOKUP(CO33,PROTOKOL!$A:$E,5,FALSE))</f>
        <v xml:space="preserve"> </v>
      </c>
      <c r="CT33" s="175" t="s">
        <v>133</v>
      </c>
      <c r="CU33" s="176" t="str">
        <f t="shared" si="58"/>
        <v xml:space="preserve"> </v>
      </c>
      <c r="CV33" s="216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4" t="str">
        <f t="shared" si="9"/>
        <v xml:space="preserve"> </v>
      </c>
      <c r="DB33" s="175" t="str">
        <f>IF(CX33=0," ",VLOOKUP(CX33,PROTOKOL!$A:$E,5,FALSE))</f>
        <v xml:space="preserve"> </v>
      </c>
      <c r="DC33" s="211" t="str">
        <f t="shared" si="129"/>
        <v xml:space="preserve"> </v>
      </c>
      <c r="DD33" s="175">
        <f t="shared" si="60"/>
        <v>0</v>
      </c>
      <c r="DE33" s="176" t="str">
        <f t="shared" si="61"/>
        <v xml:space="preserve"> </v>
      </c>
      <c r="DG33" s="172">
        <v>4</v>
      </c>
      <c r="DH33" s="225"/>
      <c r="DI33" s="173" t="str">
        <f>IF(DK33=0," ",VLOOKUP(DK33,PROTOKOL!$A:$F,6,FALSE))</f>
        <v>SIZDIRMAZLIK TAMİR</v>
      </c>
      <c r="DJ33" s="43">
        <v>52</v>
      </c>
      <c r="DK33" s="43">
        <v>12</v>
      </c>
      <c r="DL33" s="43">
        <v>3</v>
      </c>
      <c r="DM33" s="42">
        <f>IF(DK33=0," ",(VLOOKUP(DK33,PROTOKOL!$A$1:$E$29,2,FALSE))*DL33)</f>
        <v>31.200000000000003</v>
      </c>
      <c r="DN33" s="174">
        <f t="shared" si="10"/>
        <v>20.799999999999997</v>
      </c>
      <c r="DO33" s="211">
        <f>IF(DK33=0," ",VLOOKUP(DK33,PROTOKOL!$A:$E,5,FALSE))</f>
        <v>0.8561438988095238</v>
      </c>
      <c r="DP33" s="175" t="s">
        <v>133</v>
      </c>
      <c r="DQ33" s="176">
        <f t="shared" si="62"/>
        <v>17.807793095238093</v>
      </c>
      <c r="DR33" s="216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4" t="str">
        <f t="shared" si="11"/>
        <v xml:space="preserve"> </v>
      </c>
      <c r="DX33" s="175" t="str">
        <f>IF(DT33=0," ",VLOOKUP(DT33,PROTOKOL!$A:$E,5,FALSE))</f>
        <v xml:space="preserve"> </v>
      </c>
      <c r="DY33" s="211" t="str">
        <f t="shared" si="130"/>
        <v xml:space="preserve"> </v>
      </c>
      <c r="DZ33" s="175">
        <f t="shared" si="64"/>
        <v>0</v>
      </c>
      <c r="EA33" s="176" t="str">
        <f t="shared" si="65"/>
        <v xml:space="preserve"> </v>
      </c>
      <c r="EC33" s="172">
        <v>4</v>
      </c>
      <c r="ED33" s="225"/>
      <c r="EE33" s="173" t="str">
        <f>IF(EG33=0," ",VLOOKUP(EG33,PROTOKOL!$A:$F,6,FALSE))</f>
        <v>SIZDIRMAZLIK TAMİR</v>
      </c>
      <c r="EF33" s="43">
        <v>34</v>
      </c>
      <c r="EG33" s="43">
        <v>12</v>
      </c>
      <c r="EH33" s="43">
        <v>1.5</v>
      </c>
      <c r="EI33" s="42">
        <f>IF(EG33=0," ",(VLOOKUP(EG33,PROTOKOL!$A$1:$E$29,2,FALSE))*EH33)</f>
        <v>15.600000000000001</v>
      </c>
      <c r="EJ33" s="174">
        <f t="shared" si="12"/>
        <v>18.399999999999999</v>
      </c>
      <c r="EK33" s="211">
        <f>IF(EG33=0," ",VLOOKUP(EG33,PROTOKOL!$A:$E,5,FALSE))</f>
        <v>0.8561438988095238</v>
      </c>
      <c r="EL33" s="175" t="s">
        <v>133</v>
      </c>
      <c r="EM33" s="176">
        <f t="shared" si="66"/>
        <v>15.753047738095237</v>
      </c>
      <c r="EN33" s="216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4" t="str">
        <f t="shared" si="13"/>
        <v xml:space="preserve"> </v>
      </c>
      <c r="ET33" s="175" t="str">
        <f>IF(EP33=0," ",VLOOKUP(EP33,PROTOKOL!$A:$E,5,FALSE))</f>
        <v xml:space="preserve"> </v>
      </c>
      <c r="EU33" s="211" t="str">
        <f t="shared" si="145"/>
        <v xml:space="preserve"> </v>
      </c>
      <c r="EV33" s="175">
        <f t="shared" si="68"/>
        <v>0</v>
      </c>
      <c r="EW33" s="176" t="str">
        <f t="shared" si="69"/>
        <v xml:space="preserve"> </v>
      </c>
      <c r="EY33" s="172">
        <v>4</v>
      </c>
      <c r="EZ33" s="225"/>
      <c r="FA33" s="173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4" t="str">
        <f t="shared" si="14"/>
        <v xml:space="preserve"> </v>
      </c>
      <c r="FG33" s="211" t="str">
        <f>IF(FC33=0," ",VLOOKUP(FC33,PROTOKOL!$A:$E,5,FALSE))</f>
        <v xml:space="preserve"> </v>
      </c>
      <c r="FH33" s="175" t="s">
        <v>133</v>
      </c>
      <c r="FI33" s="176" t="str">
        <f t="shared" si="70"/>
        <v xml:space="preserve"> </v>
      </c>
      <c r="FJ33" s="216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4" t="str">
        <f t="shared" si="15"/>
        <v xml:space="preserve"> </v>
      </c>
      <c r="FP33" s="175" t="str">
        <f>IF(FL33=0," ",VLOOKUP(FL33,PROTOKOL!$A:$E,5,FALSE))</f>
        <v xml:space="preserve"> </v>
      </c>
      <c r="FQ33" s="211" t="str">
        <f t="shared" si="131"/>
        <v xml:space="preserve"> </v>
      </c>
      <c r="FR33" s="175">
        <f t="shared" si="72"/>
        <v>0</v>
      </c>
      <c r="FS33" s="176" t="str">
        <f t="shared" si="73"/>
        <v xml:space="preserve"> </v>
      </c>
      <c r="FU33" s="172">
        <v>4</v>
      </c>
      <c r="FV33" s="225"/>
      <c r="FW33" s="173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4" t="str">
        <f t="shared" si="16"/>
        <v xml:space="preserve"> </v>
      </c>
      <c r="GC33" s="211" t="str">
        <f>IF(FY33=0," ",VLOOKUP(FY33,PROTOKOL!$A:$E,5,FALSE))</f>
        <v xml:space="preserve"> </v>
      </c>
      <c r="GD33" s="175" t="s">
        <v>133</v>
      </c>
      <c r="GE33" s="176" t="str">
        <f t="shared" si="74"/>
        <v xml:space="preserve"> </v>
      </c>
      <c r="GF33" s="216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4" t="str">
        <f t="shared" si="17"/>
        <v xml:space="preserve"> </v>
      </c>
      <c r="GL33" s="175" t="str">
        <f>IF(GH33=0," ",VLOOKUP(GH33,PROTOKOL!$A:$E,5,FALSE))</f>
        <v xml:space="preserve"> </v>
      </c>
      <c r="GM33" s="211" t="str">
        <f t="shared" si="132"/>
        <v xml:space="preserve"> </v>
      </c>
      <c r="GN33" s="175">
        <f t="shared" si="76"/>
        <v>0</v>
      </c>
      <c r="GO33" s="176" t="str">
        <f t="shared" si="77"/>
        <v xml:space="preserve"> </v>
      </c>
      <c r="GQ33" s="172">
        <v>4</v>
      </c>
      <c r="GR33" s="225"/>
      <c r="GS33" s="173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4" t="str">
        <f t="shared" si="18"/>
        <v xml:space="preserve"> </v>
      </c>
      <c r="GY33" s="211" t="str">
        <f>IF(GU33=0," ",VLOOKUP(GU33,PROTOKOL!$A:$E,5,FALSE))</f>
        <v xml:space="preserve"> </v>
      </c>
      <c r="GZ33" s="175" t="s">
        <v>133</v>
      </c>
      <c r="HA33" s="176" t="str">
        <f t="shared" si="78"/>
        <v xml:space="preserve"> </v>
      </c>
      <c r="HB33" s="216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4" t="str">
        <f t="shared" si="19"/>
        <v xml:space="preserve"> </v>
      </c>
      <c r="HH33" s="175" t="str">
        <f>IF(HD33=0," ",VLOOKUP(HD33,PROTOKOL!$A:$E,5,FALSE))</f>
        <v xml:space="preserve"> </v>
      </c>
      <c r="HI33" s="211" t="str">
        <f t="shared" si="133"/>
        <v xml:space="preserve"> </v>
      </c>
      <c r="HJ33" s="175">
        <f t="shared" si="80"/>
        <v>0</v>
      </c>
      <c r="HK33" s="176" t="str">
        <f t="shared" si="81"/>
        <v xml:space="preserve"> </v>
      </c>
      <c r="HM33" s="172">
        <v>4</v>
      </c>
      <c r="HN33" s="225"/>
      <c r="HO33" s="173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4" t="str">
        <f t="shared" si="20"/>
        <v xml:space="preserve"> </v>
      </c>
      <c r="HU33" s="211" t="str">
        <f>IF(HQ33=0," ",VLOOKUP(HQ33,PROTOKOL!$A:$E,5,FALSE))</f>
        <v xml:space="preserve"> </v>
      </c>
      <c r="HV33" s="175" t="s">
        <v>133</v>
      </c>
      <c r="HW33" s="176" t="str">
        <f t="shared" si="82"/>
        <v xml:space="preserve"> </v>
      </c>
      <c r="HX33" s="216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4" t="str">
        <f t="shared" si="21"/>
        <v xml:space="preserve"> </v>
      </c>
      <c r="ID33" s="175" t="str">
        <f>IF(HZ33=0," ",VLOOKUP(HZ33,PROTOKOL!$A:$E,5,FALSE))</f>
        <v xml:space="preserve"> </v>
      </c>
      <c r="IE33" s="211" t="str">
        <f t="shared" si="134"/>
        <v xml:space="preserve"> </v>
      </c>
      <c r="IF33" s="175">
        <f t="shared" si="84"/>
        <v>0</v>
      </c>
      <c r="IG33" s="176" t="str">
        <f t="shared" si="85"/>
        <v xml:space="preserve"> </v>
      </c>
      <c r="II33" s="172">
        <v>4</v>
      </c>
      <c r="IJ33" s="225"/>
      <c r="IK33" s="173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4" t="str">
        <f t="shared" si="22"/>
        <v xml:space="preserve"> </v>
      </c>
      <c r="IQ33" s="211" t="str">
        <f>IF(IM33=0," ",VLOOKUP(IM33,PROTOKOL!$A:$E,5,FALSE))</f>
        <v xml:space="preserve"> </v>
      </c>
      <c r="IR33" s="175" t="s">
        <v>133</v>
      </c>
      <c r="IS33" s="176" t="str">
        <f t="shared" si="86"/>
        <v xml:space="preserve"> </v>
      </c>
      <c r="IT33" s="216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4" t="str">
        <f t="shared" si="23"/>
        <v xml:space="preserve"> </v>
      </c>
      <c r="IZ33" s="175" t="str">
        <f>IF(IV33=0," ",VLOOKUP(IV33,PROTOKOL!$A:$E,5,FALSE))</f>
        <v xml:space="preserve"> </v>
      </c>
      <c r="JA33" s="211" t="str">
        <f t="shared" si="135"/>
        <v xml:space="preserve"> </v>
      </c>
      <c r="JB33" s="175">
        <f t="shared" si="88"/>
        <v>0</v>
      </c>
      <c r="JC33" s="176" t="str">
        <f t="shared" si="89"/>
        <v xml:space="preserve"> </v>
      </c>
      <c r="JE33" s="172">
        <v>4</v>
      </c>
      <c r="JF33" s="225"/>
      <c r="JG33" s="173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4" t="str">
        <f t="shared" si="24"/>
        <v xml:space="preserve"> </v>
      </c>
      <c r="JM33" s="211" t="str">
        <f>IF(JI33=0," ",VLOOKUP(JI33,PROTOKOL!$A:$E,5,FALSE))</f>
        <v xml:space="preserve"> </v>
      </c>
      <c r="JN33" s="175" t="s">
        <v>133</v>
      </c>
      <c r="JO33" s="176" t="str">
        <f t="shared" si="90"/>
        <v xml:space="preserve"> </v>
      </c>
      <c r="JP33" s="216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4" t="str">
        <f t="shared" si="25"/>
        <v xml:space="preserve"> </v>
      </c>
      <c r="JV33" s="175" t="str">
        <f>IF(JR33=0," ",VLOOKUP(JR33,PROTOKOL!$A:$E,5,FALSE))</f>
        <v xml:space="preserve"> </v>
      </c>
      <c r="JW33" s="211" t="str">
        <f t="shared" si="136"/>
        <v xml:space="preserve"> </v>
      </c>
      <c r="JX33" s="175">
        <f t="shared" si="92"/>
        <v>0</v>
      </c>
      <c r="JY33" s="176" t="str">
        <f t="shared" si="93"/>
        <v xml:space="preserve"> </v>
      </c>
      <c r="KA33" s="172">
        <v>4</v>
      </c>
      <c r="KB33" s="225"/>
      <c r="KC33" s="173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4" t="str">
        <f t="shared" si="26"/>
        <v xml:space="preserve"> </v>
      </c>
      <c r="KI33" s="211" t="str">
        <f>IF(KE33=0," ",VLOOKUP(KE33,PROTOKOL!$A:$E,5,FALSE))</f>
        <v xml:space="preserve"> </v>
      </c>
      <c r="KJ33" s="175" t="s">
        <v>133</v>
      </c>
      <c r="KK33" s="176" t="str">
        <f t="shared" si="94"/>
        <v xml:space="preserve"> </v>
      </c>
      <c r="KL33" s="216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4" t="str">
        <f t="shared" si="27"/>
        <v xml:space="preserve"> </v>
      </c>
      <c r="KR33" s="175" t="str">
        <f>IF(KN33=0," ",VLOOKUP(KN33,PROTOKOL!$A:$E,5,FALSE))</f>
        <v xml:space="preserve"> </v>
      </c>
      <c r="KS33" s="211" t="str">
        <f t="shared" si="137"/>
        <v xml:space="preserve"> </v>
      </c>
      <c r="KT33" s="175">
        <f t="shared" si="96"/>
        <v>0</v>
      </c>
      <c r="KU33" s="176" t="str">
        <f t="shared" si="97"/>
        <v xml:space="preserve"> </v>
      </c>
      <c r="KW33" s="172">
        <v>4</v>
      </c>
      <c r="KX33" s="225"/>
      <c r="KY33" s="173" t="str">
        <f>IF(LA33=0," ",VLOOKUP(LA33,PROTOKOL!$A:$F,6,FALSE))</f>
        <v>PERDE KESME SULU SİST.</v>
      </c>
      <c r="KZ33" s="43">
        <v>40</v>
      </c>
      <c r="LA33" s="43">
        <v>8</v>
      </c>
      <c r="LB33" s="43">
        <v>2</v>
      </c>
      <c r="LC33" s="42">
        <f>IF(LA33=0," ",(VLOOKUP(LA33,PROTOKOL!$A$1:$E$29,2,FALSE))*LB33)</f>
        <v>26.133333333333333</v>
      </c>
      <c r="LD33" s="174">
        <f t="shared" si="28"/>
        <v>13.866666666666667</v>
      </c>
      <c r="LE33" s="211">
        <f>IF(LA33=0," ",VLOOKUP(LA33,PROTOKOL!$A:$E,5,FALSE))</f>
        <v>0.69150084134615386</v>
      </c>
      <c r="LF33" s="175" t="s">
        <v>133</v>
      </c>
      <c r="LG33" s="176">
        <f t="shared" si="98"/>
        <v>9.5888116666666665</v>
      </c>
      <c r="LH33" s="216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4" t="str">
        <f t="shared" si="29"/>
        <v xml:space="preserve"> </v>
      </c>
      <c r="LN33" s="175" t="str">
        <f>IF(LJ33=0," ",VLOOKUP(LJ33,PROTOKOL!$A:$E,5,FALSE))</f>
        <v xml:space="preserve"> </v>
      </c>
      <c r="LO33" s="211" t="str">
        <f t="shared" si="138"/>
        <v xml:space="preserve"> </v>
      </c>
      <c r="LP33" s="175">
        <f t="shared" si="100"/>
        <v>0</v>
      </c>
      <c r="LQ33" s="176" t="str">
        <f t="shared" si="101"/>
        <v xml:space="preserve"> </v>
      </c>
      <c r="LS33" s="172">
        <v>4</v>
      </c>
      <c r="LT33" s="225"/>
      <c r="LU33" s="173" t="str">
        <f>IF(LW33=0," ",VLOOKUP(LW33,PROTOKOL!$A:$F,6,FALSE))</f>
        <v>WNZL. LAV. VE DUV. ASMA KLZ</v>
      </c>
      <c r="LV33" s="43">
        <v>1</v>
      </c>
      <c r="LW33" s="43">
        <v>1</v>
      </c>
      <c r="LX33" s="43"/>
      <c r="LY33" s="42">
        <f>IF(LW33=0," ",(VLOOKUP(LW33,PROTOKOL!$A$1:$E$29,2,FALSE))*LX33)</f>
        <v>0</v>
      </c>
      <c r="LZ33" s="174">
        <f t="shared" si="30"/>
        <v>1</v>
      </c>
      <c r="MA33" s="211">
        <f>IF(LW33=0," ",VLOOKUP(LW33,PROTOKOL!$A:$E,5,FALSE))</f>
        <v>0.4731321546052632</v>
      </c>
      <c r="MB33" s="175" t="s">
        <v>133</v>
      </c>
      <c r="MC33" s="176">
        <f t="shared" si="102"/>
        <v>0.4731321546052632</v>
      </c>
      <c r="MD33" s="216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4" t="str">
        <f t="shared" si="31"/>
        <v xml:space="preserve"> </v>
      </c>
      <c r="MJ33" s="175" t="str">
        <f>IF(MF33=0," ",VLOOKUP(MF33,PROTOKOL!$A:$E,5,FALSE))</f>
        <v xml:space="preserve"> </v>
      </c>
      <c r="MK33" s="211" t="str">
        <f t="shared" si="139"/>
        <v xml:space="preserve"> </v>
      </c>
      <c r="ML33" s="175">
        <f t="shared" si="104"/>
        <v>0</v>
      </c>
      <c r="MM33" s="176" t="str">
        <f t="shared" si="105"/>
        <v xml:space="preserve"> </v>
      </c>
      <c r="MO33" s="172">
        <v>4</v>
      </c>
      <c r="MP33" s="225"/>
      <c r="MQ33" s="173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4" t="str">
        <f t="shared" si="32"/>
        <v xml:space="preserve"> </v>
      </c>
      <c r="MW33" s="211" t="str">
        <f>IF(MS33=0," ",VLOOKUP(MS33,PROTOKOL!$A:$E,5,FALSE))</f>
        <v xml:space="preserve"> </v>
      </c>
      <c r="MX33" s="175" t="s">
        <v>133</v>
      </c>
      <c r="MY33" s="176" t="str">
        <f t="shared" si="106"/>
        <v xml:space="preserve"> </v>
      </c>
      <c r="MZ33" s="216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4" t="str">
        <f t="shared" si="33"/>
        <v xml:space="preserve"> </v>
      </c>
      <c r="NF33" s="175" t="str">
        <f>IF(NB33=0," ",VLOOKUP(NB33,PROTOKOL!$A:$E,5,FALSE))</f>
        <v xml:space="preserve"> </v>
      </c>
      <c r="NG33" s="211" t="str">
        <f t="shared" si="140"/>
        <v xml:space="preserve"> </v>
      </c>
      <c r="NH33" s="175">
        <f t="shared" si="108"/>
        <v>0</v>
      </c>
      <c r="NI33" s="176" t="str">
        <f t="shared" si="109"/>
        <v xml:space="preserve"> </v>
      </c>
      <c r="NK33" s="172">
        <v>4</v>
      </c>
      <c r="NL33" s="225"/>
      <c r="NM33" s="173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4" t="str">
        <f t="shared" si="34"/>
        <v xml:space="preserve"> </v>
      </c>
      <c r="NS33" s="211" t="str">
        <f>IF(NO33=0," ",VLOOKUP(NO33,PROTOKOL!$A:$E,5,FALSE))</f>
        <v xml:space="preserve"> </v>
      </c>
      <c r="NT33" s="175" t="s">
        <v>133</v>
      </c>
      <c r="NU33" s="176" t="str">
        <f t="shared" si="110"/>
        <v xml:space="preserve"> </v>
      </c>
      <c r="NV33" s="216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4" t="str">
        <f t="shared" si="35"/>
        <v xml:space="preserve"> </v>
      </c>
      <c r="OB33" s="175" t="str">
        <f>IF(NX33=0," ",VLOOKUP(NX33,PROTOKOL!$A:$E,5,FALSE))</f>
        <v xml:space="preserve"> </v>
      </c>
      <c r="OC33" s="211" t="str">
        <f t="shared" si="141"/>
        <v xml:space="preserve"> </v>
      </c>
      <c r="OD33" s="175">
        <f t="shared" si="112"/>
        <v>0</v>
      </c>
      <c r="OE33" s="176" t="str">
        <f t="shared" si="113"/>
        <v xml:space="preserve"> </v>
      </c>
      <c r="OG33" s="172">
        <v>4</v>
      </c>
      <c r="OH33" s="225"/>
      <c r="OI33" s="173" t="str">
        <f>IF(OK33=0," ",VLOOKUP(OK33,PROTOKOL!$A:$F,6,FALSE))</f>
        <v>PERDE KESME SULU SİST.</v>
      </c>
      <c r="OJ33" s="43">
        <v>40</v>
      </c>
      <c r="OK33" s="43">
        <v>8</v>
      </c>
      <c r="OL33" s="43">
        <v>2</v>
      </c>
      <c r="OM33" s="42">
        <f>IF(OK33=0," ",(VLOOKUP(OK33,PROTOKOL!$A$1:$E$29,2,FALSE))*OL33)</f>
        <v>26.133333333333333</v>
      </c>
      <c r="ON33" s="174">
        <f t="shared" si="36"/>
        <v>13.866666666666667</v>
      </c>
      <c r="OO33" s="211">
        <f>IF(OK33=0," ",VLOOKUP(OK33,PROTOKOL!$A:$E,5,FALSE))</f>
        <v>0.69150084134615386</v>
      </c>
      <c r="OP33" s="175" t="s">
        <v>133</v>
      </c>
      <c r="OQ33" s="176">
        <f t="shared" si="114"/>
        <v>9.5888116666666665</v>
      </c>
      <c r="OR33" s="216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4" t="str">
        <f t="shared" si="37"/>
        <v xml:space="preserve"> </v>
      </c>
      <c r="OX33" s="175" t="str">
        <f>IF(OT33=0," ",VLOOKUP(OT33,PROTOKOL!$A:$E,5,FALSE))</f>
        <v xml:space="preserve"> </v>
      </c>
      <c r="OY33" s="211" t="str">
        <f t="shared" si="142"/>
        <v xml:space="preserve"> </v>
      </c>
      <c r="OZ33" s="175">
        <f t="shared" si="116"/>
        <v>0</v>
      </c>
      <c r="PA33" s="176" t="str">
        <f t="shared" si="117"/>
        <v xml:space="preserve"> </v>
      </c>
      <c r="PC33" s="172">
        <v>4</v>
      </c>
      <c r="PD33" s="225"/>
      <c r="PE33" s="173" t="str">
        <f>IF(PG33=0," ",VLOOKUP(PG33,PROTOKOL!$A:$F,6,FALSE))</f>
        <v>PERDE KESME SULU SİST.</v>
      </c>
      <c r="PF33" s="43">
        <v>10</v>
      </c>
      <c r="PG33" s="43">
        <v>8</v>
      </c>
      <c r="PH33" s="43">
        <v>0.5</v>
      </c>
      <c r="PI33" s="42">
        <f>IF(PG33=0," ",(VLOOKUP(PG33,PROTOKOL!$A$1:$E$29,2,FALSE))*PH33)</f>
        <v>6.5333333333333332</v>
      </c>
      <c r="PJ33" s="174">
        <f t="shared" si="38"/>
        <v>3.4666666666666668</v>
      </c>
      <c r="PK33" s="211">
        <f>IF(PG33=0," ",VLOOKUP(PG33,PROTOKOL!$A:$E,5,FALSE))</f>
        <v>0.69150084134615386</v>
      </c>
      <c r="PL33" s="175" t="s">
        <v>133</v>
      </c>
      <c r="PM33" s="176">
        <f t="shared" si="118"/>
        <v>2.3972029166666666</v>
      </c>
      <c r="PN33" s="216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4" t="str">
        <f t="shared" si="39"/>
        <v xml:space="preserve"> </v>
      </c>
      <c r="PT33" s="175" t="str">
        <f>IF(PP33=0," ",VLOOKUP(PP33,PROTOKOL!$A:$E,5,FALSE))</f>
        <v xml:space="preserve"> </v>
      </c>
      <c r="PU33" s="211" t="str">
        <f t="shared" si="143"/>
        <v xml:space="preserve"> </v>
      </c>
      <c r="PV33" s="175">
        <f t="shared" si="120"/>
        <v>0</v>
      </c>
      <c r="PW33" s="176" t="str">
        <f t="shared" si="121"/>
        <v xml:space="preserve"> </v>
      </c>
      <c r="PY33" s="172">
        <v>4</v>
      </c>
      <c r="PZ33" s="225"/>
      <c r="QA33" s="173" t="str">
        <f>IF(QC33=0," ",VLOOKUP(QC33,PROTOKOL!$A:$F,6,FALSE))</f>
        <v>WNZL. LAV. VE DUV. ASMA KLZ</v>
      </c>
      <c r="QB33" s="43">
        <v>78</v>
      </c>
      <c r="QC33" s="43">
        <v>1</v>
      </c>
      <c r="QD33" s="43">
        <v>2.5</v>
      </c>
      <c r="QE33" s="42">
        <f>IF(QC33=0," ",(VLOOKUP(QC33,PROTOKOL!$A$1:$E$29,2,FALSE))*QD33)</f>
        <v>48</v>
      </c>
      <c r="QF33" s="174">
        <f t="shared" si="40"/>
        <v>30</v>
      </c>
      <c r="QG33" s="211">
        <f>IF(QC33=0," ",VLOOKUP(QC33,PROTOKOL!$A:$E,5,FALSE))</f>
        <v>0.4731321546052632</v>
      </c>
      <c r="QH33" s="175" t="s">
        <v>133</v>
      </c>
      <c r="QI33" s="176">
        <f t="shared" si="122"/>
        <v>14.193964638157896</v>
      </c>
      <c r="QJ33" s="216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4" t="str">
        <f t="shared" si="41"/>
        <v xml:space="preserve"> </v>
      </c>
      <c r="QP33" s="175" t="str">
        <f>IF(QL33=0," ",VLOOKUP(QL33,PROTOKOL!$A:$E,5,FALSE))</f>
        <v xml:space="preserve"> </v>
      </c>
      <c r="QQ33" s="211" t="str">
        <f t="shared" si="144"/>
        <v xml:space="preserve"> </v>
      </c>
      <c r="QR33" s="175">
        <f t="shared" si="124"/>
        <v>0</v>
      </c>
      <c r="QS33" s="176" t="str">
        <f t="shared" si="125"/>
        <v xml:space="preserve"> </v>
      </c>
    </row>
    <row r="34" spans="1:461" ht="13.8">
      <c r="A34" s="172">
        <v>4</v>
      </c>
      <c r="B34" s="226"/>
      <c r="C34" s="173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4" t="str">
        <f t="shared" si="0"/>
        <v xml:space="preserve"> </v>
      </c>
      <c r="I34" s="211" t="str">
        <f>IF(E34=0," ",VLOOKUP(E34,PROTOKOL!$A:$E,5,FALSE))</f>
        <v xml:space="preserve"> </v>
      </c>
      <c r="J34" s="175" t="s">
        <v>133</v>
      </c>
      <c r="K34" s="176" t="str">
        <f t="shared" si="42"/>
        <v xml:space="preserve"> </v>
      </c>
      <c r="L34" s="216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4" t="str">
        <f t="shared" si="1"/>
        <v xml:space="preserve"> </v>
      </c>
      <c r="R34" s="175" t="str">
        <f>IF(N34=0," ",VLOOKUP(N34,PROTOKOL!$A:$E,5,FALSE))</f>
        <v xml:space="preserve"> </v>
      </c>
      <c r="S34" s="211" t="str">
        <f t="shared" si="43"/>
        <v xml:space="preserve"> </v>
      </c>
      <c r="T34" s="175">
        <f t="shared" si="44"/>
        <v>0</v>
      </c>
      <c r="U34" s="176" t="str">
        <f t="shared" si="45"/>
        <v xml:space="preserve"> </v>
      </c>
      <c r="W34" s="172">
        <v>4</v>
      </c>
      <c r="X34" s="226"/>
      <c r="Y34" s="173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4" t="str">
        <f t="shared" si="2"/>
        <v xml:space="preserve"> </v>
      </c>
      <c r="AE34" s="211" t="str">
        <f>IF(AA34=0," ",VLOOKUP(AA34,PROTOKOL!$A:$E,5,FALSE))</f>
        <v xml:space="preserve"> </v>
      </c>
      <c r="AF34" s="175" t="s">
        <v>133</v>
      </c>
      <c r="AG34" s="176" t="str">
        <f t="shared" si="46"/>
        <v xml:space="preserve"> </v>
      </c>
      <c r="AH34" s="216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4" t="str">
        <f t="shared" si="3"/>
        <v xml:space="preserve"> </v>
      </c>
      <c r="AN34" s="175" t="str">
        <f>IF(AJ34=0," ",VLOOKUP(AJ34,PROTOKOL!$A:$E,5,FALSE))</f>
        <v xml:space="preserve"> </v>
      </c>
      <c r="AO34" s="211" t="str">
        <f t="shared" si="126"/>
        <v xml:space="preserve"> </v>
      </c>
      <c r="AP34" s="175">
        <f t="shared" si="48"/>
        <v>0</v>
      </c>
      <c r="AQ34" s="176" t="str">
        <f t="shared" si="49"/>
        <v xml:space="preserve"> </v>
      </c>
      <c r="AS34" s="172">
        <v>4</v>
      </c>
      <c r="AT34" s="226"/>
      <c r="AU34" s="173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4" t="str">
        <f t="shared" si="4"/>
        <v xml:space="preserve"> </v>
      </c>
      <c r="BA34" s="211" t="str">
        <f>IF(AW34=0," ",VLOOKUP(AW34,PROTOKOL!$A:$E,5,FALSE))</f>
        <v xml:space="preserve"> </v>
      </c>
      <c r="BB34" s="175" t="s">
        <v>133</v>
      </c>
      <c r="BC34" s="176" t="str">
        <f t="shared" si="50"/>
        <v xml:space="preserve"> </v>
      </c>
      <c r="BD34" s="216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4" t="str">
        <f t="shared" si="5"/>
        <v xml:space="preserve"> </v>
      </c>
      <c r="BJ34" s="175" t="str">
        <f>IF(BF34=0," ",VLOOKUP(BF34,PROTOKOL!$A:$E,5,FALSE))</f>
        <v xml:space="preserve"> </v>
      </c>
      <c r="BK34" s="211" t="str">
        <f t="shared" si="127"/>
        <v xml:space="preserve"> </v>
      </c>
      <c r="BL34" s="175">
        <f t="shared" si="52"/>
        <v>0</v>
      </c>
      <c r="BM34" s="176" t="str">
        <f t="shared" si="53"/>
        <v xml:space="preserve"> </v>
      </c>
      <c r="BO34" s="172">
        <v>4</v>
      </c>
      <c r="BP34" s="226"/>
      <c r="BQ34" s="173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4" t="str">
        <f t="shared" si="6"/>
        <v xml:space="preserve"> </v>
      </c>
      <c r="BW34" s="211" t="str">
        <f>IF(BS34=0," ",VLOOKUP(BS34,PROTOKOL!$A:$E,5,FALSE))</f>
        <v xml:space="preserve"> </v>
      </c>
      <c r="BX34" s="175" t="s">
        <v>133</v>
      </c>
      <c r="BY34" s="176" t="str">
        <f t="shared" si="54"/>
        <v xml:space="preserve"> </v>
      </c>
      <c r="BZ34" s="216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4" t="str">
        <f t="shared" si="7"/>
        <v xml:space="preserve"> </v>
      </c>
      <c r="CF34" s="175" t="str">
        <f>IF(CB34=0," ",VLOOKUP(CB34,PROTOKOL!$A:$E,5,FALSE))</f>
        <v xml:space="preserve"> </v>
      </c>
      <c r="CG34" s="211" t="str">
        <f t="shared" si="128"/>
        <v xml:space="preserve"> </v>
      </c>
      <c r="CH34" s="175">
        <f t="shared" si="56"/>
        <v>0</v>
      </c>
      <c r="CI34" s="176" t="str">
        <f t="shared" si="57"/>
        <v xml:space="preserve"> </v>
      </c>
      <c r="CK34" s="172">
        <v>4</v>
      </c>
      <c r="CL34" s="226"/>
      <c r="CM34" s="173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4" t="str">
        <f t="shared" si="8"/>
        <v xml:space="preserve"> </v>
      </c>
      <c r="CS34" s="211" t="str">
        <f>IF(CO34=0," ",VLOOKUP(CO34,PROTOKOL!$A:$E,5,FALSE))</f>
        <v xml:space="preserve"> </v>
      </c>
      <c r="CT34" s="175" t="s">
        <v>133</v>
      </c>
      <c r="CU34" s="176" t="str">
        <f t="shared" si="58"/>
        <v xml:space="preserve"> </v>
      </c>
      <c r="CV34" s="216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4" t="str">
        <f t="shared" si="9"/>
        <v xml:space="preserve"> </v>
      </c>
      <c r="DB34" s="175" t="str">
        <f>IF(CX34=0," ",VLOOKUP(CX34,PROTOKOL!$A:$E,5,FALSE))</f>
        <v xml:space="preserve"> </v>
      </c>
      <c r="DC34" s="211" t="str">
        <f t="shared" si="129"/>
        <v xml:space="preserve"> </v>
      </c>
      <c r="DD34" s="175">
        <f t="shared" si="60"/>
        <v>0</v>
      </c>
      <c r="DE34" s="176" t="str">
        <f t="shared" si="61"/>
        <v xml:space="preserve"> </v>
      </c>
      <c r="DG34" s="172">
        <v>4</v>
      </c>
      <c r="DH34" s="226"/>
      <c r="DI34" s="173" t="str">
        <f>IF(DK34=0," ",VLOOKUP(DK34,PROTOKOL!$A:$F,6,FALSE))</f>
        <v>DEPO ÜRÜN KONTROL</v>
      </c>
      <c r="DJ34" s="43">
        <v>1</v>
      </c>
      <c r="DK34" s="43">
        <v>24</v>
      </c>
      <c r="DL34" s="43">
        <v>1.5</v>
      </c>
      <c r="DM34" s="42">
        <f>IF(DK34=0," ",(VLOOKUP(DK34,PROTOKOL!$A$1:$E$29,2,FALSE))*DL34)</f>
        <v>0</v>
      </c>
      <c r="DN34" s="174">
        <f t="shared" si="10"/>
        <v>1</v>
      </c>
      <c r="DO34" s="211" t="e">
        <f>IF(DK34=0," ",VLOOKUP(DK34,PROTOKOL!$A:$E,5,FALSE))</f>
        <v>#DIV/0!</v>
      </c>
      <c r="DP34" s="175" t="s">
        <v>133</v>
      </c>
      <c r="DQ34" s="176" t="e">
        <f>IF(DK34=0," ",(DO34*DN34))/7.5*1.5</f>
        <v>#DIV/0!</v>
      </c>
      <c r="DR34" s="216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4" t="str">
        <f t="shared" si="11"/>
        <v xml:space="preserve"> </v>
      </c>
      <c r="DX34" s="175" t="str">
        <f>IF(DT34=0," ",VLOOKUP(DT34,PROTOKOL!$A:$E,5,FALSE))</f>
        <v xml:space="preserve"> </v>
      </c>
      <c r="DY34" s="211" t="str">
        <f t="shared" si="130"/>
        <v xml:space="preserve"> </v>
      </c>
      <c r="DZ34" s="175">
        <f t="shared" si="64"/>
        <v>0</v>
      </c>
      <c r="EA34" s="176" t="str">
        <f t="shared" si="65"/>
        <v xml:space="preserve"> </v>
      </c>
      <c r="EC34" s="172">
        <v>4</v>
      </c>
      <c r="ED34" s="226"/>
      <c r="EE34" s="173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4" t="str">
        <f t="shared" si="12"/>
        <v xml:space="preserve"> </v>
      </c>
      <c r="EK34" s="211" t="str">
        <f>IF(EG34=0," ",VLOOKUP(EG34,PROTOKOL!$A:$E,5,FALSE))</f>
        <v xml:space="preserve"> </v>
      </c>
      <c r="EL34" s="175" t="s">
        <v>133</v>
      </c>
      <c r="EM34" s="176" t="str">
        <f t="shared" si="66"/>
        <v xml:space="preserve"> </v>
      </c>
      <c r="EN34" s="216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4" t="str">
        <f t="shared" si="13"/>
        <v xml:space="preserve"> </v>
      </c>
      <c r="ET34" s="175" t="str">
        <f>IF(EP34=0," ",VLOOKUP(EP34,PROTOKOL!$A:$E,5,FALSE))</f>
        <v xml:space="preserve"> </v>
      </c>
      <c r="EU34" s="211" t="str">
        <f t="shared" si="145"/>
        <v xml:space="preserve"> </v>
      </c>
      <c r="EV34" s="175">
        <f t="shared" si="68"/>
        <v>0</v>
      </c>
      <c r="EW34" s="176" t="str">
        <f t="shared" si="69"/>
        <v xml:space="preserve"> </v>
      </c>
      <c r="EY34" s="172">
        <v>4</v>
      </c>
      <c r="EZ34" s="226"/>
      <c r="FA34" s="173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4" t="str">
        <f t="shared" si="14"/>
        <v xml:space="preserve"> </v>
      </c>
      <c r="FG34" s="211" t="str">
        <f>IF(FC34=0," ",VLOOKUP(FC34,PROTOKOL!$A:$E,5,FALSE))</f>
        <v xml:space="preserve"> </v>
      </c>
      <c r="FH34" s="175" t="s">
        <v>133</v>
      </c>
      <c r="FI34" s="176" t="str">
        <f t="shared" si="70"/>
        <v xml:space="preserve"> </v>
      </c>
      <c r="FJ34" s="216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4" t="str">
        <f t="shared" si="15"/>
        <v xml:space="preserve"> </v>
      </c>
      <c r="FP34" s="175" t="str">
        <f>IF(FL34=0," ",VLOOKUP(FL34,PROTOKOL!$A:$E,5,FALSE))</f>
        <v xml:space="preserve"> </v>
      </c>
      <c r="FQ34" s="211" t="str">
        <f t="shared" si="131"/>
        <v xml:space="preserve"> </v>
      </c>
      <c r="FR34" s="175">
        <f t="shared" si="72"/>
        <v>0</v>
      </c>
      <c r="FS34" s="176" t="str">
        <f t="shared" si="73"/>
        <v xml:space="preserve"> </v>
      </c>
      <c r="FU34" s="172">
        <v>4</v>
      </c>
      <c r="FV34" s="226"/>
      <c r="FW34" s="173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4" t="str">
        <f t="shared" si="16"/>
        <v xml:space="preserve"> </v>
      </c>
      <c r="GC34" s="211" t="str">
        <f>IF(FY34=0," ",VLOOKUP(FY34,PROTOKOL!$A:$E,5,FALSE))</f>
        <v xml:space="preserve"> </v>
      </c>
      <c r="GD34" s="175" t="s">
        <v>133</v>
      </c>
      <c r="GE34" s="176" t="str">
        <f t="shared" si="74"/>
        <v xml:space="preserve"> </v>
      </c>
      <c r="GF34" s="216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4" t="str">
        <f t="shared" si="17"/>
        <v xml:space="preserve"> </v>
      </c>
      <c r="GL34" s="175" t="str">
        <f>IF(GH34=0," ",VLOOKUP(GH34,PROTOKOL!$A:$E,5,FALSE))</f>
        <v xml:space="preserve"> </v>
      </c>
      <c r="GM34" s="211" t="str">
        <f t="shared" si="132"/>
        <v xml:space="preserve"> </v>
      </c>
      <c r="GN34" s="175">
        <f t="shared" si="76"/>
        <v>0</v>
      </c>
      <c r="GO34" s="176" t="str">
        <f t="shared" si="77"/>
        <v xml:space="preserve"> </v>
      </c>
      <c r="GQ34" s="172">
        <v>4</v>
      </c>
      <c r="GR34" s="226"/>
      <c r="GS34" s="173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4" t="str">
        <f t="shared" si="18"/>
        <v xml:space="preserve"> </v>
      </c>
      <c r="GY34" s="211" t="str">
        <f>IF(GU34=0," ",VLOOKUP(GU34,PROTOKOL!$A:$E,5,FALSE))</f>
        <v xml:space="preserve"> </v>
      </c>
      <c r="GZ34" s="175" t="s">
        <v>133</v>
      </c>
      <c r="HA34" s="176" t="str">
        <f t="shared" si="78"/>
        <v xml:space="preserve"> </v>
      </c>
      <c r="HB34" s="216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4" t="str">
        <f t="shared" si="19"/>
        <v xml:space="preserve"> </v>
      </c>
      <c r="HH34" s="175" t="str">
        <f>IF(HD34=0," ",VLOOKUP(HD34,PROTOKOL!$A:$E,5,FALSE))</f>
        <v xml:space="preserve"> </v>
      </c>
      <c r="HI34" s="211" t="str">
        <f t="shared" si="133"/>
        <v xml:space="preserve"> </v>
      </c>
      <c r="HJ34" s="175">
        <f t="shared" si="80"/>
        <v>0</v>
      </c>
      <c r="HK34" s="176" t="str">
        <f t="shared" si="81"/>
        <v xml:space="preserve"> </v>
      </c>
      <c r="HM34" s="172">
        <v>4</v>
      </c>
      <c r="HN34" s="226"/>
      <c r="HO34" s="173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4" t="str">
        <f t="shared" si="20"/>
        <v xml:space="preserve"> </v>
      </c>
      <c r="HU34" s="211" t="str">
        <f>IF(HQ34=0," ",VLOOKUP(HQ34,PROTOKOL!$A:$E,5,FALSE))</f>
        <v xml:space="preserve"> </v>
      </c>
      <c r="HV34" s="175" t="s">
        <v>133</v>
      </c>
      <c r="HW34" s="176" t="str">
        <f t="shared" si="82"/>
        <v xml:space="preserve"> </v>
      </c>
      <c r="HX34" s="216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4" t="str">
        <f t="shared" si="21"/>
        <v xml:space="preserve"> </v>
      </c>
      <c r="ID34" s="175" t="str">
        <f>IF(HZ34=0," ",VLOOKUP(HZ34,PROTOKOL!$A:$E,5,FALSE))</f>
        <v xml:space="preserve"> </v>
      </c>
      <c r="IE34" s="211" t="str">
        <f t="shared" si="134"/>
        <v xml:space="preserve"> </v>
      </c>
      <c r="IF34" s="175">
        <f t="shared" si="84"/>
        <v>0</v>
      </c>
      <c r="IG34" s="176" t="str">
        <f t="shared" si="85"/>
        <v xml:space="preserve"> </v>
      </c>
      <c r="II34" s="172">
        <v>4</v>
      </c>
      <c r="IJ34" s="226"/>
      <c r="IK34" s="173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4" t="str">
        <f t="shared" si="22"/>
        <v xml:space="preserve"> </v>
      </c>
      <c r="IQ34" s="211" t="str">
        <f>IF(IM34=0," ",VLOOKUP(IM34,PROTOKOL!$A:$E,5,FALSE))</f>
        <v xml:space="preserve"> </v>
      </c>
      <c r="IR34" s="175" t="s">
        <v>133</v>
      </c>
      <c r="IS34" s="176" t="str">
        <f t="shared" si="86"/>
        <v xml:space="preserve"> </v>
      </c>
      <c r="IT34" s="216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4" t="str">
        <f t="shared" si="23"/>
        <v xml:space="preserve"> </v>
      </c>
      <c r="IZ34" s="175" t="str">
        <f>IF(IV34=0," ",VLOOKUP(IV34,PROTOKOL!$A:$E,5,FALSE))</f>
        <v xml:space="preserve"> </v>
      </c>
      <c r="JA34" s="211" t="str">
        <f t="shared" si="135"/>
        <v xml:space="preserve"> </v>
      </c>
      <c r="JB34" s="175">
        <f t="shared" si="88"/>
        <v>0</v>
      </c>
      <c r="JC34" s="176" t="str">
        <f t="shared" si="89"/>
        <v xml:space="preserve"> </v>
      </c>
      <c r="JE34" s="172">
        <v>4</v>
      </c>
      <c r="JF34" s="226"/>
      <c r="JG34" s="173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4" t="str">
        <f t="shared" si="24"/>
        <v xml:space="preserve"> </v>
      </c>
      <c r="JM34" s="211" t="str">
        <f>IF(JI34=0," ",VLOOKUP(JI34,PROTOKOL!$A:$E,5,FALSE))</f>
        <v xml:space="preserve"> </v>
      </c>
      <c r="JN34" s="175" t="s">
        <v>133</v>
      </c>
      <c r="JO34" s="176" t="str">
        <f t="shared" si="90"/>
        <v xml:space="preserve"> </v>
      </c>
      <c r="JP34" s="216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4" t="str">
        <f t="shared" si="25"/>
        <v xml:space="preserve"> </v>
      </c>
      <c r="JV34" s="175" t="str">
        <f>IF(JR34=0," ",VLOOKUP(JR34,PROTOKOL!$A:$E,5,FALSE))</f>
        <v xml:space="preserve"> </v>
      </c>
      <c r="JW34" s="211" t="str">
        <f t="shared" si="136"/>
        <v xml:space="preserve"> </v>
      </c>
      <c r="JX34" s="175">
        <f t="shared" si="92"/>
        <v>0</v>
      </c>
      <c r="JY34" s="176" t="str">
        <f t="shared" si="93"/>
        <v xml:space="preserve"> </v>
      </c>
      <c r="KA34" s="172">
        <v>4</v>
      </c>
      <c r="KB34" s="226"/>
      <c r="KC34" s="173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4" t="str">
        <f t="shared" si="26"/>
        <v xml:space="preserve"> </v>
      </c>
      <c r="KI34" s="211" t="str">
        <f>IF(KE34=0," ",VLOOKUP(KE34,PROTOKOL!$A:$E,5,FALSE))</f>
        <v xml:space="preserve"> </v>
      </c>
      <c r="KJ34" s="175" t="s">
        <v>133</v>
      </c>
      <c r="KK34" s="176" t="str">
        <f t="shared" si="94"/>
        <v xml:space="preserve"> </v>
      </c>
      <c r="KL34" s="216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4" t="str">
        <f t="shared" si="27"/>
        <v xml:space="preserve"> </v>
      </c>
      <c r="KR34" s="175" t="str">
        <f>IF(KN34=0," ",VLOOKUP(KN34,PROTOKOL!$A:$E,5,FALSE))</f>
        <v xml:space="preserve"> </v>
      </c>
      <c r="KS34" s="211" t="str">
        <f t="shared" si="137"/>
        <v xml:space="preserve"> </v>
      </c>
      <c r="KT34" s="175">
        <f t="shared" si="96"/>
        <v>0</v>
      </c>
      <c r="KU34" s="176" t="str">
        <f t="shared" si="97"/>
        <v xml:space="preserve"> </v>
      </c>
      <c r="KW34" s="172">
        <v>4</v>
      </c>
      <c r="KX34" s="226"/>
      <c r="KY34" s="173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4" t="str">
        <f t="shared" si="28"/>
        <v xml:space="preserve"> </v>
      </c>
      <c r="LE34" s="211" t="str">
        <f>IF(LA34=0," ",VLOOKUP(LA34,PROTOKOL!$A:$E,5,FALSE))</f>
        <v xml:space="preserve"> </v>
      </c>
      <c r="LF34" s="175" t="s">
        <v>133</v>
      </c>
      <c r="LG34" s="176" t="str">
        <f t="shared" si="98"/>
        <v xml:space="preserve"> </v>
      </c>
      <c r="LH34" s="216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4" t="str">
        <f t="shared" si="29"/>
        <v xml:space="preserve"> </v>
      </c>
      <c r="LN34" s="175" t="str">
        <f>IF(LJ34=0," ",VLOOKUP(LJ34,PROTOKOL!$A:$E,5,FALSE))</f>
        <v xml:space="preserve"> </v>
      </c>
      <c r="LO34" s="211" t="str">
        <f t="shared" si="138"/>
        <v xml:space="preserve"> </v>
      </c>
      <c r="LP34" s="175">
        <f t="shared" si="100"/>
        <v>0</v>
      </c>
      <c r="LQ34" s="176" t="str">
        <f t="shared" si="101"/>
        <v xml:space="preserve"> </v>
      </c>
      <c r="LS34" s="172">
        <v>4</v>
      </c>
      <c r="LT34" s="226"/>
      <c r="LU34" s="173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4" t="str">
        <f t="shared" si="30"/>
        <v xml:space="preserve"> </v>
      </c>
      <c r="MA34" s="211" t="str">
        <f>IF(LW34=0," ",VLOOKUP(LW34,PROTOKOL!$A:$E,5,FALSE))</f>
        <v xml:space="preserve"> </v>
      </c>
      <c r="MB34" s="175" t="s">
        <v>133</v>
      </c>
      <c r="MC34" s="176" t="str">
        <f t="shared" si="102"/>
        <v xml:space="preserve"> </v>
      </c>
      <c r="MD34" s="216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4" t="str">
        <f t="shared" si="31"/>
        <v xml:space="preserve"> </v>
      </c>
      <c r="MJ34" s="175" t="str">
        <f>IF(MF34=0," ",VLOOKUP(MF34,PROTOKOL!$A:$E,5,FALSE))</f>
        <v xml:space="preserve"> </v>
      </c>
      <c r="MK34" s="211" t="str">
        <f t="shared" si="139"/>
        <v xml:space="preserve"> </v>
      </c>
      <c r="ML34" s="175">
        <f t="shared" si="104"/>
        <v>0</v>
      </c>
      <c r="MM34" s="176" t="str">
        <f t="shared" si="105"/>
        <v xml:space="preserve"> </v>
      </c>
      <c r="MO34" s="172">
        <v>4</v>
      </c>
      <c r="MP34" s="226"/>
      <c r="MQ34" s="173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4" t="str">
        <f t="shared" si="32"/>
        <v xml:space="preserve"> </v>
      </c>
      <c r="MW34" s="211" t="str">
        <f>IF(MS34=0," ",VLOOKUP(MS34,PROTOKOL!$A:$E,5,FALSE))</f>
        <v xml:space="preserve"> </v>
      </c>
      <c r="MX34" s="175" t="s">
        <v>133</v>
      </c>
      <c r="MY34" s="176" t="str">
        <f t="shared" si="106"/>
        <v xml:space="preserve"> </v>
      </c>
      <c r="MZ34" s="216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4" t="str">
        <f t="shared" si="33"/>
        <v xml:space="preserve"> </v>
      </c>
      <c r="NF34" s="175" t="str">
        <f>IF(NB34=0," ",VLOOKUP(NB34,PROTOKOL!$A:$E,5,FALSE))</f>
        <v xml:space="preserve"> </v>
      </c>
      <c r="NG34" s="211" t="str">
        <f t="shared" si="140"/>
        <v xml:space="preserve"> </v>
      </c>
      <c r="NH34" s="175">
        <f t="shared" si="108"/>
        <v>0</v>
      </c>
      <c r="NI34" s="176" t="str">
        <f t="shared" si="109"/>
        <v xml:space="preserve"> </v>
      </c>
      <c r="NK34" s="172">
        <v>4</v>
      </c>
      <c r="NL34" s="226"/>
      <c r="NM34" s="173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4" t="str">
        <f t="shared" si="34"/>
        <v xml:space="preserve"> </v>
      </c>
      <c r="NS34" s="211" t="str">
        <f>IF(NO34=0," ",VLOOKUP(NO34,PROTOKOL!$A:$E,5,FALSE))</f>
        <v xml:space="preserve"> </v>
      </c>
      <c r="NT34" s="175" t="s">
        <v>133</v>
      </c>
      <c r="NU34" s="176" t="str">
        <f t="shared" si="110"/>
        <v xml:space="preserve"> </v>
      </c>
      <c r="NV34" s="216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4" t="str">
        <f t="shared" si="35"/>
        <v xml:space="preserve"> </v>
      </c>
      <c r="OB34" s="175" t="str">
        <f>IF(NX34=0," ",VLOOKUP(NX34,PROTOKOL!$A:$E,5,FALSE))</f>
        <v xml:space="preserve"> </v>
      </c>
      <c r="OC34" s="211" t="str">
        <f t="shared" si="141"/>
        <v xml:space="preserve"> </v>
      </c>
      <c r="OD34" s="175">
        <f t="shared" si="112"/>
        <v>0</v>
      </c>
      <c r="OE34" s="176" t="str">
        <f t="shared" si="113"/>
        <v xml:space="preserve"> </v>
      </c>
      <c r="OG34" s="172">
        <v>4</v>
      </c>
      <c r="OH34" s="226"/>
      <c r="OI34" s="173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4" t="str">
        <f t="shared" si="36"/>
        <v xml:space="preserve"> </v>
      </c>
      <c r="OO34" s="211" t="str">
        <f>IF(OK34=0," ",VLOOKUP(OK34,PROTOKOL!$A:$E,5,FALSE))</f>
        <v xml:space="preserve"> </v>
      </c>
      <c r="OP34" s="175" t="s">
        <v>133</v>
      </c>
      <c r="OQ34" s="176" t="str">
        <f t="shared" si="114"/>
        <v xml:space="preserve"> </v>
      </c>
      <c r="OR34" s="216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4" t="str">
        <f t="shared" si="37"/>
        <v xml:space="preserve"> </v>
      </c>
      <c r="OX34" s="175" t="str">
        <f>IF(OT34=0," ",VLOOKUP(OT34,PROTOKOL!$A:$E,5,FALSE))</f>
        <v xml:space="preserve"> </v>
      </c>
      <c r="OY34" s="211" t="str">
        <f t="shared" si="142"/>
        <v xml:space="preserve"> </v>
      </c>
      <c r="OZ34" s="175">
        <f t="shared" si="116"/>
        <v>0</v>
      </c>
      <c r="PA34" s="176" t="str">
        <f t="shared" si="117"/>
        <v xml:space="preserve"> </v>
      </c>
      <c r="PC34" s="172">
        <v>4</v>
      </c>
      <c r="PD34" s="226"/>
      <c r="PE34" s="173" t="str">
        <f>IF(PG34=0," ",VLOOKUP(PG34,PROTOKOL!$A:$F,6,FALSE))</f>
        <v>KOKU TESTİ</v>
      </c>
      <c r="PF34" s="43">
        <v>1</v>
      </c>
      <c r="PG34" s="43">
        <v>17</v>
      </c>
      <c r="PH34" s="43">
        <v>0.5</v>
      </c>
      <c r="PI34" s="42">
        <f>IF(PG34=0," ",(VLOOKUP(PG34,PROTOKOL!$A$1:$E$29,2,FALSE))*PH34)</f>
        <v>0</v>
      </c>
      <c r="PJ34" s="174">
        <f t="shared" si="38"/>
        <v>1</v>
      </c>
      <c r="PK34" s="211" t="e">
        <f>IF(PG34=0," ",VLOOKUP(PG34,PROTOKOL!$A:$E,5,FALSE))</f>
        <v>#DIV/0!</v>
      </c>
      <c r="PL34" s="175" t="s">
        <v>133</v>
      </c>
      <c r="PM34" s="176" t="e">
        <f>IF(PG34=0," ",(PK34*PJ34))/7.5*0.5</f>
        <v>#DIV/0!</v>
      </c>
      <c r="PN34" s="216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4" t="str">
        <f t="shared" si="39"/>
        <v xml:space="preserve"> </v>
      </c>
      <c r="PT34" s="175" t="str">
        <f>IF(PP34=0," ",VLOOKUP(PP34,PROTOKOL!$A:$E,5,FALSE))</f>
        <v xml:space="preserve"> </v>
      </c>
      <c r="PU34" s="211" t="str">
        <f t="shared" si="143"/>
        <v xml:space="preserve"> </v>
      </c>
      <c r="PV34" s="175">
        <f t="shared" si="120"/>
        <v>0</v>
      </c>
      <c r="PW34" s="176" t="str">
        <f t="shared" si="121"/>
        <v xml:space="preserve"> </v>
      </c>
      <c r="PY34" s="172">
        <v>4</v>
      </c>
      <c r="PZ34" s="226"/>
      <c r="QA34" s="173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4" t="str">
        <f t="shared" si="40"/>
        <v xml:space="preserve"> </v>
      </c>
      <c r="QG34" s="211" t="str">
        <f>IF(QC34=0," ",VLOOKUP(QC34,PROTOKOL!$A:$E,5,FALSE))</f>
        <v xml:space="preserve"> </v>
      </c>
      <c r="QH34" s="175" t="s">
        <v>133</v>
      </c>
      <c r="QI34" s="176" t="str">
        <f t="shared" si="122"/>
        <v xml:space="preserve"> </v>
      </c>
      <c r="QJ34" s="216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4" t="str">
        <f t="shared" si="41"/>
        <v xml:space="preserve"> </v>
      </c>
      <c r="QP34" s="175" t="str">
        <f>IF(QL34=0," ",VLOOKUP(QL34,PROTOKOL!$A:$E,5,FALSE))</f>
        <v xml:space="preserve"> </v>
      </c>
      <c r="QQ34" s="211" t="str">
        <f t="shared" si="144"/>
        <v xml:space="preserve"> </v>
      </c>
      <c r="QR34" s="175">
        <f t="shared" si="124"/>
        <v>0</v>
      </c>
      <c r="QS34" s="176" t="str">
        <f t="shared" si="125"/>
        <v xml:space="preserve"> </v>
      </c>
    </row>
    <row r="35" spans="1:461" ht="13.8">
      <c r="A35" s="172">
        <v>5</v>
      </c>
      <c r="B35" s="224">
        <v>5</v>
      </c>
      <c r="C35" s="173" t="s">
        <v>36</v>
      </c>
      <c r="D35" s="43"/>
      <c r="E35" s="43"/>
      <c r="F35" s="43"/>
      <c r="G35" s="42" t="str">
        <f>IF(E35=0," ",(VLOOKUP(E35,PROTOKOL!$A$1:$E$29,2,FALSE))*F35)</f>
        <v xml:space="preserve"> </v>
      </c>
      <c r="H35" s="174" t="str">
        <f t="shared" si="0"/>
        <v xml:space="preserve"> </v>
      </c>
      <c r="I35" s="211" t="str">
        <f>IF(E35=0," ",VLOOKUP(E35,PROTOKOL!$A:$E,5,FALSE))</f>
        <v xml:space="preserve"> </v>
      </c>
      <c r="J35" s="175" t="s">
        <v>133</v>
      </c>
      <c r="K35" s="176" t="str">
        <f t="shared" si="42"/>
        <v xml:space="preserve"> </v>
      </c>
      <c r="L35" s="216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4" t="str">
        <f t="shared" si="1"/>
        <v xml:space="preserve"> </v>
      </c>
      <c r="R35" s="175" t="str">
        <f>IF(N35=0," ",VLOOKUP(N35,PROTOKOL!$A:$E,5,FALSE))</f>
        <v xml:space="preserve"> </v>
      </c>
      <c r="S35" s="211" t="str">
        <f t="shared" si="43"/>
        <v xml:space="preserve"> </v>
      </c>
      <c r="T35" s="175">
        <f t="shared" si="44"/>
        <v>0</v>
      </c>
      <c r="U35" s="176" t="str">
        <f t="shared" si="45"/>
        <v xml:space="preserve"> </v>
      </c>
      <c r="W35" s="172">
        <v>5</v>
      </c>
      <c r="X35" s="224">
        <v>5</v>
      </c>
      <c r="Y35" s="173" t="s">
        <v>36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4" t="str">
        <f t="shared" si="2"/>
        <v xml:space="preserve"> </v>
      </c>
      <c r="AE35" s="211" t="str">
        <f>IF(AA35=0," ",VLOOKUP(AA35,PROTOKOL!$A:$E,5,FALSE))</f>
        <v xml:space="preserve"> </v>
      </c>
      <c r="AF35" s="175" t="s">
        <v>133</v>
      </c>
      <c r="AG35" s="176" t="str">
        <f t="shared" si="46"/>
        <v xml:space="preserve"> </v>
      </c>
      <c r="AH35" s="216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4" t="str">
        <f t="shared" si="3"/>
        <v xml:space="preserve"> </v>
      </c>
      <c r="AN35" s="175" t="str">
        <f>IF(AJ35=0," ",VLOOKUP(AJ35,PROTOKOL!$A:$E,5,FALSE))</f>
        <v xml:space="preserve"> </v>
      </c>
      <c r="AO35" s="211" t="str">
        <f t="shared" si="126"/>
        <v xml:space="preserve"> </v>
      </c>
      <c r="AP35" s="175">
        <f t="shared" si="48"/>
        <v>0</v>
      </c>
      <c r="AQ35" s="176" t="str">
        <f t="shared" si="49"/>
        <v xml:space="preserve"> </v>
      </c>
      <c r="AS35" s="172">
        <v>5</v>
      </c>
      <c r="AT35" s="224">
        <v>5</v>
      </c>
      <c r="AU35" s="173" t="str">
        <f>IF(AW35=0," ",VLOOKUP(AW35,PROTOKOL!$A:$F,6,FALSE))</f>
        <v>VAKUM TEST</v>
      </c>
      <c r="AV35" s="43">
        <v>200</v>
      </c>
      <c r="AW35" s="43">
        <v>4</v>
      </c>
      <c r="AX35" s="43">
        <v>7</v>
      </c>
      <c r="AY35" s="42">
        <f>IF(AW35=0," ",(VLOOKUP(AW35,PROTOKOL!$A$1:$E$29,2,FALSE))*AX35)</f>
        <v>140</v>
      </c>
      <c r="AZ35" s="174">
        <f t="shared" si="4"/>
        <v>60</v>
      </c>
      <c r="BA35" s="211">
        <f>IF(AW35=0," ",VLOOKUP(AW35,PROTOKOL!$A:$E,5,FALSE))</f>
        <v>0.44947554687499996</v>
      </c>
      <c r="BB35" s="175" t="s">
        <v>133</v>
      </c>
      <c r="BC35" s="176">
        <f t="shared" si="50"/>
        <v>26.968532812499998</v>
      </c>
      <c r="BD35" s="216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4" t="str">
        <f t="shared" si="5"/>
        <v xml:space="preserve"> </v>
      </c>
      <c r="BJ35" s="175" t="str">
        <f>IF(BF35=0," ",VLOOKUP(BF35,PROTOKOL!$A:$E,5,FALSE))</f>
        <v xml:space="preserve"> </v>
      </c>
      <c r="BK35" s="211" t="str">
        <f t="shared" si="127"/>
        <v xml:space="preserve"> </v>
      </c>
      <c r="BL35" s="175">
        <f t="shared" si="52"/>
        <v>0</v>
      </c>
      <c r="BM35" s="176" t="str">
        <f t="shared" si="53"/>
        <v xml:space="preserve"> </v>
      </c>
      <c r="BO35" s="172">
        <v>5</v>
      </c>
      <c r="BP35" s="224">
        <v>5</v>
      </c>
      <c r="BQ35" s="173" t="str">
        <f>IF(BS35=0," ",VLOOKUP(BS35,PROTOKOL!$A:$F,6,FALSE))</f>
        <v>WNZL. LAV. VE DUV. ASMA KLZ</v>
      </c>
      <c r="BR35" s="43">
        <v>230</v>
      </c>
      <c r="BS35" s="43">
        <v>1</v>
      </c>
      <c r="BT35" s="43">
        <v>7.5</v>
      </c>
      <c r="BU35" s="42">
        <f>IF(BS35=0," ",(VLOOKUP(BS35,PROTOKOL!$A$1:$E$29,2,FALSE))*BT35)</f>
        <v>144</v>
      </c>
      <c r="BV35" s="174">
        <f t="shared" si="6"/>
        <v>86</v>
      </c>
      <c r="BW35" s="211">
        <f>IF(BS35=0," ",VLOOKUP(BS35,PROTOKOL!$A:$E,5,FALSE))</f>
        <v>0.4731321546052632</v>
      </c>
      <c r="BX35" s="175" t="s">
        <v>133</v>
      </c>
      <c r="BY35" s="176">
        <f t="shared" si="54"/>
        <v>40.689365296052635</v>
      </c>
      <c r="BZ35" s="216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4" t="str">
        <f t="shared" si="7"/>
        <v xml:space="preserve"> </v>
      </c>
      <c r="CF35" s="175" t="str">
        <f>IF(CB35=0," ",VLOOKUP(CB35,PROTOKOL!$A:$E,5,FALSE))</f>
        <v xml:space="preserve"> </v>
      </c>
      <c r="CG35" s="211" t="str">
        <f t="shared" si="128"/>
        <v xml:space="preserve"> </v>
      </c>
      <c r="CH35" s="175">
        <f t="shared" si="56"/>
        <v>0</v>
      </c>
      <c r="CI35" s="176" t="str">
        <f t="shared" si="57"/>
        <v xml:space="preserve"> </v>
      </c>
      <c r="CK35" s="172">
        <v>5</v>
      </c>
      <c r="CL35" s="224">
        <v>5</v>
      </c>
      <c r="CM35" s="173" t="s">
        <v>36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4" t="str">
        <f t="shared" si="8"/>
        <v xml:space="preserve"> </v>
      </c>
      <c r="CS35" s="211" t="str">
        <f>IF(CO35=0," ",VLOOKUP(CO35,PROTOKOL!$A:$E,5,FALSE))</f>
        <v xml:space="preserve"> </v>
      </c>
      <c r="CT35" s="175" t="s">
        <v>133</v>
      </c>
      <c r="CU35" s="176" t="str">
        <f t="shared" si="58"/>
        <v xml:space="preserve"> </v>
      </c>
      <c r="CV35" s="216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4" t="str">
        <f t="shared" si="9"/>
        <v xml:space="preserve"> </v>
      </c>
      <c r="DB35" s="175" t="str">
        <f>IF(CX35=0," ",VLOOKUP(CX35,PROTOKOL!$A:$E,5,FALSE))</f>
        <v xml:space="preserve"> </v>
      </c>
      <c r="DC35" s="211" t="str">
        <f t="shared" si="129"/>
        <v xml:space="preserve"> </v>
      </c>
      <c r="DD35" s="175">
        <f t="shared" si="60"/>
        <v>0</v>
      </c>
      <c r="DE35" s="176" t="str">
        <f t="shared" si="61"/>
        <v xml:space="preserve"> </v>
      </c>
      <c r="DG35" s="172">
        <v>5</v>
      </c>
      <c r="DH35" s="224">
        <v>5</v>
      </c>
      <c r="DI35" s="173" t="s">
        <v>36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4" t="str">
        <f t="shared" si="10"/>
        <v xml:space="preserve"> </v>
      </c>
      <c r="DO35" s="211" t="str">
        <f>IF(DK35=0," ",VLOOKUP(DK35,PROTOKOL!$A:$E,5,FALSE))</f>
        <v xml:space="preserve"> </v>
      </c>
      <c r="DP35" s="175" t="s">
        <v>133</v>
      </c>
      <c r="DQ35" s="176" t="str">
        <f t="shared" si="62"/>
        <v xml:space="preserve"> </v>
      </c>
      <c r="DR35" s="216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4" t="str">
        <f t="shared" si="11"/>
        <v xml:space="preserve"> </v>
      </c>
      <c r="DX35" s="175" t="str">
        <f>IF(DT35=0," ",VLOOKUP(DT35,PROTOKOL!$A:$E,5,FALSE))</f>
        <v xml:space="preserve"> </v>
      </c>
      <c r="DY35" s="211" t="str">
        <f t="shared" si="130"/>
        <v xml:space="preserve"> </v>
      </c>
      <c r="DZ35" s="175">
        <f t="shared" si="64"/>
        <v>0</v>
      </c>
      <c r="EA35" s="176" t="str">
        <f t="shared" si="65"/>
        <v xml:space="preserve"> </v>
      </c>
      <c r="EC35" s="172">
        <v>5</v>
      </c>
      <c r="ED35" s="224">
        <v>5</v>
      </c>
      <c r="EE35" s="173" t="str">
        <f>IF(EG35=0," ",VLOOKUP(EG35,PROTOKOL!$A:$F,6,FALSE))</f>
        <v>SIZDIRMAZLIK TAMİR</v>
      </c>
      <c r="EF35" s="43">
        <v>120</v>
      </c>
      <c r="EG35" s="43">
        <v>12</v>
      </c>
      <c r="EH35" s="43">
        <v>7.5</v>
      </c>
      <c r="EI35" s="42">
        <f>IF(EG35=0," ",(VLOOKUP(EG35,PROTOKOL!$A$1:$E$29,2,FALSE))*EH35)</f>
        <v>78</v>
      </c>
      <c r="EJ35" s="174">
        <f t="shared" si="12"/>
        <v>42</v>
      </c>
      <c r="EK35" s="211">
        <f>IF(EG35=0," ",VLOOKUP(EG35,PROTOKOL!$A:$E,5,FALSE))</f>
        <v>0.8561438988095238</v>
      </c>
      <c r="EL35" s="175" t="s">
        <v>133</v>
      </c>
      <c r="EM35" s="176">
        <f t="shared" si="66"/>
        <v>35.958043750000002</v>
      </c>
      <c r="EN35" s="216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4" t="str">
        <f t="shared" si="13"/>
        <v xml:space="preserve"> </v>
      </c>
      <c r="ET35" s="175" t="str">
        <f>IF(EP35=0," ",VLOOKUP(EP35,PROTOKOL!$A:$E,5,FALSE))</f>
        <v xml:space="preserve"> </v>
      </c>
      <c r="EU35" s="211" t="str">
        <f t="shared" si="145"/>
        <v xml:space="preserve"> </v>
      </c>
      <c r="EV35" s="175">
        <f t="shared" si="68"/>
        <v>0</v>
      </c>
      <c r="EW35" s="176" t="str">
        <f t="shared" si="69"/>
        <v xml:space="preserve"> </v>
      </c>
      <c r="EY35" s="172">
        <v>5</v>
      </c>
      <c r="EZ35" s="224">
        <v>5</v>
      </c>
      <c r="FA35" s="173" t="s">
        <v>134</v>
      </c>
      <c r="FB35" s="43"/>
      <c r="FC35" s="43"/>
      <c r="FD35" s="43"/>
      <c r="FE35" s="42" t="str">
        <f>IF(FC35=0," ",(VLOOKUP(FC35,PROTOKOL!$A$1:$E$29,2,FALSE))*FD35)</f>
        <v xml:space="preserve"> </v>
      </c>
      <c r="FF35" s="174" t="str">
        <f t="shared" si="14"/>
        <v xml:space="preserve"> </v>
      </c>
      <c r="FG35" s="211" t="str">
        <f>IF(FC35=0," ",VLOOKUP(FC35,PROTOKOL!$A:$E,5,FALSE))</f>
        <v xml:space="preserve"> </v>
      </c>
      <c r="FH35" s="175" t="s">
        <v>133</v>
      </c>
      <c r="FI35" s="176" t="str">
        <f t="shared" si="70"/>
        <v xml:space="preserve"> </v>
      </c>
      <c r="FJ35" s="216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4" t="str">
        <f t="shared" si="15"/>
        <v xml:space="preserve"> </v>
      </c>
      <c r="FP35" s="175" t="str">
        <f>IF(FL35=0," ",VLOOKUP(FL35,PROTOKOL!$A:$E,5,FALSE))</f>
        <v xml:space="preserve"> </v>
      </c>
      <c r="FQ35" s="211" t="str">
        <f t="shared" si="131"/>
        <v xml:space="preserve"> </v>
      </c>
      <c r="FR35" s="175">
        <f t="shared" si="72"/>
        <v>0</v>
      </c>
      <c r="FS35" s="176" t="str">
        <f t="shared" si="73"/>
        <v xml:space="preserve"> </v>
      </c>
      <c r="FU35" s="172">
        <v>5</v>
      </c>
      <c r="FV35" s="224">
        <v>5</v>
      </c>
      <c r="FW35" s="173" t="str">
        <f>IF(FY35=0," ",VLOOKUP(FY35,PROTOKOL!$A:$F,6,FALSE))</f>
        <v>PANTOGRAF LAVABO TAŞLAMA</v>
      </c>
      <c r="FX35" s="43">
        <v>93</v>
      </c>
      <c r="FY35" s="43">
        <v>9</v>
      </c>
      <c r="FZ35" s="43">
        <v>7.5</v>
      </c>
      <c r="GA35" s="42">
        <f>IF(FY35=0," ",(VLOOKUP(FY35,PROTOKOL!$A$1:$E$29,2,FALSE))*FZ35)</f>
        <v>65</v>
      </c>
      <c r="GB35" s="174">
        <f t="shared" si="16"/>
        <v>28</v>
      </c>
      <c r="GC35" s="211">
        <f>IF(FY35=0," ",VLOOKUP(FY35,PROTOKOL!$A:$E,5,FALSE))</f>
        <v>1.0273726785714283</v>
      </c>
      <c r="GD35" s="175" t="s">
        <v>133</v>
      </c>
      <c r="GE35" s="176">
        <f t="shared" si="74"/>
        <v>28.766434999999994</v>
      </c>
      <c r="GF35" s="216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4" t="str">
        <f t="shared" si="17"/>
        <v xml:space="preserve"> </v>
      </c>
      <c r="GL35" s="175" t="str">
        <f>IF(GH35=0," ",VLOOKUP(GH35,PROTOKOL!$A:$E,5,FALSE))</f>
        <v xml:space="preserve"> </v>
      </c>
      <c r="GM35" s="211" t="str">
        <f t="shared" si="132"/>
        <v xml:space="preserve"> </v>
      </c>
      <c r="GN35" s="175">
        <f t="shared" si="76"/>
        <v>0</v>
      </c>
      <c r="GO35" s="176" t="str">
        <f t="shared" si="77"/>
        <v xml:space="preserve"> </v>
      </c>
      <c r="GQ35" s="172">
        <v>5</v>
      </c>
      <c r="GR35" s="224">
        <v>5</v>
      </c>
      <c r="GS35" s="173" t="str">
        <f>IF(GU35=0," ",VLOOKUP(GU35,PROTOKOL!$A:$F,6,FALSE))</f>
        <v>WNZL. LAV. VE DUV. ASMA KLZ</v>
      </c>
      <c r="GT35" s="43">
        <v>1</v>
      </c>
      <c r="GU35" s="43">
        <v>1</v>
      </c>
      <c r="GV35" s="43"/>
      <c r="GW35" s="42">
        <f>IF(GU35=0," ",(VLOOKUP(GU35,PROTOKOL!$A$1:$E$29,2,FALSE))*GV35)</f>
        <v>0</v>
      </c>
      <c r="GX35" s="174">
        <f t="shared" si="18"/>
        <v>1</v>
      </c>
      <c r="GY35" s="211">
        <f>IF(GU35=0," ",VLOOKUP(GU35,PROTOKOL!$A:$E,5,FALSE))</f>
        <v>0.4731321546052632</v>
      </c>
      <c r="GZ35" s="175" t="s">
        <v>133</v>
      </c>
      <c r="HA35" s="176">
        <f t="shared" si="78"/>
        <v>0.4731321546052632</v>
      </c>
      <c r="HB35" s="216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4" t="str">
        <f t="shared" si="19"/>
        <v xml:space="preserve"> </v>
      </c>
      <c r="HH35" s="175" t="str">
        <f>IF(HD35=0," ",VLOOKUP(HD35,PROTOKOL!$A:$E,5,FALSE))</f>
        <v xml:space="preserve"> </v>
      </c>
      <c r="HI35" s="211" t="str">
        <f t="shared" si="133"/>
        <v xml:space="preserve"> </v>
      </c>
      <c r="HJ35" s="175">
        <f t="shared" si="80"/>
        <v>0</v>
      </c>
      <c r="HK35" s="176" t="str">
        <f t="shared" si="81"/>
        <v xml:space="preserve"> </v>
      </c>
      <c r="HM35" s="172">
        <v>5</v>
      </c>
      <c r="HN35" s="224">
        <v>5</v>
      </c>
      <c r="HO35" s="173" t="str">
        <f>IF(HQ35=0," ",VLOOKUP(HQ35,PROTOKOL!$A:$F,6,FALSE))</f>
        <v>VAKUM TEST</v>
      </c>
      <c r="HP35" s="43">
        <v>123</v>
      </c>
      <c r="HQ35" s="43">
        <v>4</v>
      </c>
      <c r="HR35" s="43">
        <v>4</v>
      </c>
      <c r="HS35" s="42">
        <f>IF(HQ35=0," ",(VLOOKUP(HQ35,PROTOKOL!$A$1:$E$29,2,FALSE))*HR35)</f>
        <v>80</v>
      </c>
      <c r="HT35" s="174">
        <f t="shared" si="20"/>
        <v>43</v>
      </c>
      <c r="HU35" s="211">
        <f>IF(HQ35=0," ",VLOOKUP(HQ35,PROTOKOL!$A:$E,5,FALSE))</f>
        <v>0.44947554687499996</v>
      </c>
      <c r="HV35" s="175" t="s">
        <v>133</v>
      </c>
      <c r="HW35" s="176">
        <f t="shared" si="82"/>
        <v>19.327448515624997</v>
      </c>
      <c r="HX35" s="216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4" t="str">
        <f t="shared" si="21"/>
        <v xml:space="preserve"> </v>
      </c>
      <c r="ID35" s="175" t="str">
        <f>IF(HZ35=0," ",VLOOKUP(HZ35,PROTOKOL!$A:$E,5,FALSE))</f>
        <v xml:space="preserve"> </v>
      </c>
      <c r="IE35" s="211" t="str">
        <f t="shared" si="134"/>
        <v xml:space="preserve"> </v>
      </c>
      <c r="IF35" s="175">
        <f t="shared" si="84"/>
        <v>0</v>
      </c>
      <c r="IG35" s="176" t="str">
        <f t="shared" si="85"/>
        <v xml:space="preserve"> </v>
      </c>
      <c r="II35" s="172">
        <v>5</v>
      </c>
      <c r="IJ35" s="224">
        <v>5</v>
      </c>
      <c r="IK35" s="173" t="str">
        <f>IF(IM35=0," ",VLOOKUP(IM35,PROTOKOL!$A:$F,6,FALSE))</f>
        <v>VAKUM TEST</v>
      </c>
      <c r="IL35" s="43">
        <v>231</v>
      </c>
      <c r="IM35" s="43">
        <v>4</v>
      </c>
      <c r="IN35" s="43">
        <v>7.5</v>
      </c>
      <c r="IO35" s="42">
        <f>IF(IM35=0," ",(VLOOKUP(IM35,PROTOKOL!$A$1:$E$29,2,FALSE))*IN35)</f>
        <v>150</v>
      </c>
      <c r="IP35" s="174">
        <f t="shared" si="22"/>
        <v>81</v>
      </c>
      <c r="IQ35" s="211">
        <f>IF(IM35=0," ",VLOOKUP(IM35,PROTOKOL!$A:$E,5,FALSE))</f>
        <v>0.44947554687499996</v>
      </c>
      <c r="IR35" s="175" t="s">
        <v>133</v>
      </c>
      <c r="IS35" s="176">
        <f t="shared" si="86"/>
        <v>36.407519296874995</v>
      </c>
      <c r="IT35" s="216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4" t="str">
        <f t="shared" si="23"/>
        <v xml:space="preserve"> </v>
      </c>
      <c r="IZ35" s="175" t="str">
        <f>IF(IV35=0," ",VLOOKUP(IV35,PROTOKOL!$A:$E,5,FALSE))</f>
        <v xml:space="preserve"> </v>
      </c>
      <c r="JA35" s="211" t="str">
        <f t="shared" si="135"/>
        <v xml:space="preserve"> </v>
      </c>
      <c r="JB35" s="175">
        <f t="shared" si="88"/>
        <v>0</v>
      </c>
      <c r="JC35" s="176" t="str">
        <f t="shared" si="89"/>
        <v xml:space="preserve"> </v>
      </c>
      <c r="JE35" s="172">
        <v>5</v>
      </c>
      <c r="JF35" s="224">
        <v>5</v>
      </c>
      <c r="JG35" s="173" t="s">
        <v>36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4" t="str">
        <f t="shared" si="24"/>
        <v xml:space="preserve"> </v>
      </c>
      <c r="JM35" s="211" t="str">
        <f>IF(JI35=0," ",VLOOKUP(JI35,PROTOKOL!$A:$E,5,FALSE))</f>
        <v xml:space="preserve"> </v>
      </c>
      <c r="JN35" s="175" t="s">
        <v>133</v>
      </c>
      <c r="JO35" s="176" t="str">
        <f t="shared" si="90"/>
        <v xml:space="preserve"> </v>
      </c>
      <c r="JP35" s="216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4" t="str">
        <f t="shared" si="25"/>
        <v xml:space="preserve"> </v>
      </c>
      <c r="JV35" s="175" t="str">
        <f>IF(JR35=0," ",VLOOKUP(JR35,PROTOKOL!$A:$E,5,FALSE))</f>
        <v xml:space="preserve"> </v>
      </c>
      <c r="JW35" s="211" t="str">
        <f t="shared" si="136"/>
        <v xml:space="preserve"> </v>
      </c>
      <c r="JX35" s="175">
        <f t="shared" si="92"/>
        <v>0</v>
      </c>
      <c r="JY35" s="176" t="str">
        <f t="shared" si="93"/>
        <v xml:space="preserve"> </v>
      </c>
      <c r="KA35" s="172">
        <v>5</v>
      </c>
      <c r="KB35" s="224">
        <v>5</v>
      </c>
      <c r="KC35" s="173" t="str">
        <f>IF(KE35=0," ",VLOOKUP(KE35,PROTOKOL!$A:$F,6,FALSE))</f>
        <v>VAKUM TEST</v>
      </c>
      <c r="KD35" s="43">
        <v>156</v>
      </c>
      <c r="KE35" s="43">
        <v>4</v>
      </c>
      <c r="KF35" s="43">
        <v>6</v>
      </c>
      <c r="KG35" s="42">
        <f>IF(KE35=0," ",(VLOOKUP(KE35,PROTOKOL!$A$1:$E$29,2,FALSE))*KF35)</f>
        <v>120</v>
      </c>
      <c r="KH35" s="174">
        <f t="shared" si="26"/>
        <v>36</v>
      </c>
      <c r="KI35" s="211">
        <f>IF(KE35=0," ",VLOOKUP(KE35,PROTOKOL!$A:$E,5,FALSE))</f>
        <v>0.44947554687499996</v>
      </c>
      <c r="KJ35" s="175" t="s">
        <v>133</v>
      </c>
      <c r="KK35" s="176">
        <f t="shared" si="94"/>
        <v>16.181119687499997</v>
      </c>
      <c r="KL35" s="216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4" t="str">
        <f t="shared" si="27"/>
        <v xml:space="preserve"> </v>
      </c>
      <c r="KR35" s="175" t="str">
        <f>IF(KN35=0," ",VLOOKUP(KN35,PROTOKOL!$A:$E,5,FALSE))</f>
        <v xml:space="preserve"> </v>
      </c>
      <c r="KS35" s="211" t="str">
        <f t="shared" si="137"/>
        <v xml:space="preserve"> </v>
      </c>
      <c r="KT35" s="175">
        <f t="shared" si="96"/>
        <v>0</v>
      </c>
      <c r="KU35" s="176" t="str">
        <f t="shared" si="97"/>
        <v xml:space="preserve"> </v>
      </c>
      <c r="KW35" s="172">
        <v>5</v>
      </c>
      <c r="KX35" s="224">
        <v>5</v>
      </c>
      <c r="KY35" s="173" t="s">
        <v>36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4" t="str">
        <f t="shared" si="28"/>
        <v xml:space="preserve"> </v>
      </c>
      <c r="LE35" s="211" t="str">
        <f>IF(LA35=0," ",VLOOKUP(LA35,PROTOKOL!$A:$E,5,FALSE))</f>
        <v xml:space="preserve"> </v>
      </c>
      <c r="LF35" s="175" t="s">
        <v>133</v>
      </c>
      <c r="LG35" s="176" t="str">
        <f t="shared" si="98"/>
        <v xml:space="preserve"> </v>
      </c>
      <c r="LH35" s="216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4" t="str">
        <f t="shared" si="29"/>
        <v xml:space="preserve"> </v>
      </c>
      <c r="LN35" s="175" t="str">
        <f>IF(LJ35=0," ",VLOOKUP(LJ35,PROTOKOL!$A:$E,5,FALSE))</f>
        <v xml:space="preserve"> </v>
      </c>
      <c r="LO35" s="211" t="str">
        <f t="shared" si="138"/>
        <v xml:space="preserve"> </v>
      </c>
      <c r="LP35" s="175">
        <f t="shared" si="100"/>
        <v>0</v>
      </c>
      <c r="LQ35" s="176" t="str">
        <f t="shared" si="101"/>
        <v xml:space="preserve"> </v>
      </c>
      <c r="LS35" s="172">
        <v>5</v>
      </c>
      <c r="LT35" s="224">
        <v>5</v>
      </c>
      <c r="LU35" s="173" t="str">
        <f>IF(LW35=0," ",VLOOKUP(LW35,PROTOKOL!$A:$F,6,FALSE))</f>
        <v>PANTOGRAF LAVABO TAŞLAMA</v>
      </c>
      <c r="LV35" s="43">
        <v>107</v>
      </c>
      <c r="LW35" s="43">
        <v>9</v>
      </c>
      <c r="LX35" s="43">
        <v>7.5</v>
      </c>
      <c r="LY35" s="42">
        <f>IF(LW35=0," ",(VLOOKUP(LW35,PROTOKOL!$A$1:$E$29,2,FALSE))*LX35)</f>
        <v>65</v>
      </c>
      <c r="LZ35" s="174">
        <f t="shared" si="30"/>
        <v>42</v>
      </c>
      <c r="MA35" s="211">
        <f>IF(LW35=0," ",VLOOKUP(LW35,PROTOKOL!$A:$E,5,FALSE))</f>
        <v>1.0273726785714283</v>
      </c>
      <c r="MB35" s="175" t="s">
        <v>133</v>
      </c>
      <c r="MC35" s="176">
        <f t="shared" si="102"/>
        <v>43.149652499999988</v>
      </c>
      <c r="MD35" s="216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4" t="str">
        <f t="shared" si="31"/>
        <v xml:space="preserve"> </v>
      </c>
      <c r="MJ35" s="175" t="str">
        <f>IF(MF35=0," ",VLOOKUP(MF35,PROTOKOL!$A:$E,5,FALSE))</f>
        <v xml:space="preserve"> </v>
      </c>
      <c r="MK35" s="211" t="str">
        <f t="shared" si="139"/>
        <v xml:space="preserve"> </v>
      </c>
      <c r="ML35" s="175">
        <f t="shared" si="104"/>
        <v>0</v>
      </c>
      <c r="MM35" s="176" t="str">
        <f t="shared" si="105"/>
        <v xml:space="preserve"> </v>
      </c>
      <c r="MO35" s="172">
        <v>5</v>
      </c>
      <c r="MP35" s="224">
        <v>5</v>
      </c>
      <c r="MQ35" s="173" t="s">
        <v>32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4" t="str">
        <f t="shared" si="32"/>
        <v xml:space="preserve"> </v>
      </c>
      <c r="MW35" s="211" t="str">
        <f>IF(MS35=0," ",VLOOKUP(MS35,PROTOKOL!$A:$E,5,FALSE))</f>
        <v xml:space="preserve"> </v>
      </c>
      <c r="MX35" s="175" t="s">
        <v>133</v>
      </c>
      <c r="MY35" s="176" t="str">
        <f t="shared" si="106"/>
        <v xml:space="preserve"> </v>
      </c>
      <c r="MZ35" s="216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4" t="str">
        <f t="shared" si="33"/>
        <v xml:space="preserve"> </v>
      </c>
      <c r="NF35" s="175" t="str">
        <f>IF(NB35=0," ",VLOOKUP(NB35,PROTOKOL!$A:$E,5,FALSE))</f>
        <v xml:space="preserve"> </v>
      </c>
      <c r="NG35" s="211" t="str">
        <f t="shared" si="140"/>
        <v xml:space="preserve"> </v>
      </c>
      <c r="NH35" s="175">
        <f t="shared" si="108"/>
        <v>0</v>
      </c>
      <c r="NI35" s="176" t="str">
        <f t="shared" si="109"/>
        <v xml:space="preserve"> </v>
      </c>
      <c r="NK35" s="172">
        <v>5</v>
      </c>
      <c r="NL35" s="224">
        <v>5</v>
      </c>
      <c r="NM35" s="173" t="str">
        <f>IF(NO35=0," ",VLOOKUP(NO35,PROTOKOL!$A:$F,6,FALSE))</f>
        <v>WNZL. LAV. VE DUV. ASMA KLZ</v>
      </c>
      <c r="NN35" s="43">
        <v>209</v>
      </c>
      <c r="NO35" s="43">
        <v>1</v>
      </c>
      <c r="NP35" s="43">
        <v>7.5</v>
      </c>
      <c r="NQ35" s="42">
        <f>IF(NO35=0," ",(VLOOKUP(NO35,PROTOKOL!$A$1:$E$29,2,FALSE))*NP35)</f>
        <v>144</v>
      </c>
      <c r="NR35" s="174">
        <f t="shared" si="34"/>
        <v>65</v>
      </c>
      <c r="NS35" s="211">
        <f>IF(NO35=0," ",VLOOKUP(NO35,PROTOKOL!$A:$E,5,FALSE))</f>
        <v>0.4731321546052632</v>
      </c>
      <c r="NT35" s="175" t="s">
        <v>133</v>
      </c>
      <c r="NU35" s="176">
        <f t="shared" si="110"/>
        <v>30.753590049342108</v>
      </c>
      <c r="NV35" s="216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4" t="str">
        <f t="shared" si="35"/>
        <v xml:space="preserve"> </v>
      </c>
      <c r="OB35" s="175" t="str">
        <f>IF(NX35=0," ",VLOOKUP(NX35,PROTOKOL!$A:$E,5,FALSE))</f>
        <v xml:space="preserve"> </v>
      </c>
      <c r="OC35" s="211" t="str">
        <f t="shared" si="141"/>
        <v xml:space="preserve"> </v>
      </c>
      <c r="OD35" s="175">
        <f t="shared" si="112"/>
        <v>0</v>
      </c>
      <c r="OE35" s="176" t="str">
        <f t="shared" si="113"/>
        <v xml:space="preserve"> </v>
      </c>
      <c r="OG35" s="172">
        <v>5</v>
      </c>
      <c r="OH35" s="224">
        <v>5</v>
      </c>
      <c r="OI35" s="173" t="str">
        <f>IF(OK35=0," ",VLOOKUP(OK35,PROTOKOL!$A:$F,6,FALSE))</f>
        <v>VAKUM TEST</v>
      </c>
      <c r="OJ35" s="43">
        <v>232</v>
      </c>
      <c r="OK35" s="43">
        <v>4</v>
      </c>
      <c r="OL35" s="43">
        <v>7.5</v>
      </c>
      <c r="OM35" s="42">
        <f>IF(OK35=0," ",(VLOOKUP(OK35,PROTOKOL!$A$1:$E$29,2,FALSE))*OL35)</f>
        <v>150</v>
      </c>
      <c r="ON35" s="174">
        <f t="shared" si="36"/>
        <v>82</v>
      </c>
      <c r="OO35" s="211">
        <f>IF(OK35=0," ",VLOOKUP(OK35,PROTOKOL!$A:$E,5,FALSE))</f>
        <v>0.44947554687499996</v>
      </c>
      <c r="OP35" s="175" t="s">
        <v>133</v>
      </c>
      <c r="OQ35" s="176">
        <f t="shared" si="114"/>
        <v>36.856994843749995</v>
      </c>
      <c r="OR35" s="216" t="str">
        <f>IF(OT35=0," ",VLOOKUP(OT35,PROTOKOL!$A:$F,6,FALSE))</f>
        <v>PERDE KESME SULU SİST.</v>
      </c>
      <c r="OS35" s="43">
        <v>50</v>
      </c>
      <c r="OT35" s="43">
        <v>8</v>
      </c>
      <c r="OU35" s="43">
        <v>2.5</v>
      </c>
      <c r="OV35" s="91">
        <f>IF(OT35=0," ",(VLOOKUP(OT35,PROTOKOL!$A$1:$E$29,2,FALSE))*OU35)</f>
        <v>32.666666666666664</v>
      </c>
      <c r="OW35" s="174">
        <f t="shared" si="37"/>
        <v>17.333333333333336</v>
      </c>
      <c r="OX35" s="175">
        <f>IF(OT35=0," ",VLOOKUP(OT35,PROTOKOL!$A:$E,5,FALSE))</f>
        <v>0.69150084134615386</v>
      </c>
      <c r="OY35" s="211">
        <f t="shared" si="142"/>
        <v>11.986014583333334</v>
      </c>
      <c r="OZ35" s="175">
        <f t="shared" si="116"/>
        <v>5</v>
      </c>
      <c r="PA35" s="176">
        <f t="shared" si="117"/>
        <v>23.972029166666672</v>
      </c>
      <c r="PC35" s="172">
        <v>5</v>
      </c>
      <c r="PD35" s="224">
        <v>5</v>
      </c>
      <c r="PE35" s="173" t="s">
        <v>36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4" t="str">
        <f t="shared" si="38"/>
        <v xml:space="preserve"> </v>
      </c>
      <c r="PK35" s="211" t="str">
        <f>IF(PG35=0," ",VLOOKUP(PG35,PROTOKOL!$A:$E,5,FALSE))</f>
        <v xml:space="preserve"> </v>
      </c>
      <c r="PL35" s="175" t="s">
        <v>133</v>
      </c>
      <c r="PM35" s="176" t="str">
        <f t="shared" si="118"/>
        <v xml:space="preserve"> </v>
      </c>
      <c r="PN35" s="216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4" t="str">
        <f t="shared" si="39"/>
        <v xml:space="preserve"> </v>
      </c>
      <c r="PT35" s="175" t="str">
        <f>IF(PP35=0," ",VLOOKUP(PP35,PROTOKOL!$A:$E,5,FALSE))</f>
        <v xml:space="preserve"> </v>
      </c>
      <c r="PU35" s="211" t="str">
        <f t="shared" si="143"/>
        <v xml:space="preserve"> </v>
      </c>
      <c r="PV35" s="175">
        <f t="shared" si="120"/>
        <v>0</v>
      </c>
      <c r="PW35" s="176" t="str">
        <f t="shared" si="121"/>
        <v xml:space="preserve"> </v>
      </c>
      <c r="PY35" s="172">
        <v>5</v>
      </c>
      <c r="PZ35" s="224">
        <v>5</v>
      </c>
      <c r="QA35" s="173" t="s">
        <v>36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4" t="str">
        <f t="shared" si="40"/>
        <v xml:space="preserve"> </v>
      </c>
      <c r="QG35" s="211" t="str">
        <f>IF(QC35=0," ",VLOOKUP(QC35,PROTOKOL!$A:$E,5,FALSE))</f>
        <v xml:space="preserve"> </v>
      </c>
      <c r="QH35" s="175" t="s">
        <v>133</v>
      </c>
      <c r="QI35" s="176" t="str">
        <f t="shared" si="122"/>
        <v xml:space="preserve"> </v>
      </c>
      <c r="QJ35" s="216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4" t="str">
        <f t="shared" si="41"/>
        <v xml:space="preserve"> </v>
      </c>
      <c r="QP35" s="175" t="str">
        <f>IF(QL35=0," ",VLOOKUP(QL35,PROTOKOL!$A:$E,5,FALSE))</f>
        <v xml:space="preserve"> </v>
      </c>
      <c r="QQ35" s="211" t="str">
        <f t="shared" si="144"/>
        <v xml:space="preserve"> </v>
      </c>
      <c r="QR35" s="175">
        <f t="shared" si="124"/>
        <v>0</v>
      </c>
      <c r="QS35" s="176" t="str">
        <f t="shared" si="125"/>
        <v xml:space="preserve"> </v>
      </c>
    </row>
    <row r="36" spans="1:461" ht="13.8">
      <c r="A36" s="172">
        <v>5</v>
      </c>
      <c r="B36" s="225"/>
      <c r="C36" s="173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4" t="str">
        <f t="shared" si="0"/>
        <v xml:space="preserve"> </v>
      </c>
      <c r="I36" s="211" t="str">
        <f>IF(E36=0," ",VLOOKUP(E36,PROTOKOL!$A:$E,5,FALSE))</f>
        <v xml:space="preserve"> </v>
      </c>
      <c r="J36" s="175" t="s">
        <v>133</v>
      </c>
      <c r="K36" s="176" t="str">
        <f t="shared" si="42"/>
        <v xml:space="preserve"> </v>
      </c>
      <c r="L36" s="216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4" t="str">
        <f t="shared" si="1"/>
        <v xml:space="preserve"> </v>
      </c>
      <c r="R36" s="175" t="str">
        <f>IF(N36=0," ",VLOOKUP(N36,PROTOKOL!$A:$E,5,FALSE))</f>
        <v xml:space="preserve"> </v>
      </c>
      <c r="S36" s="211" t="str">
        <f t="shared" si="43"/>
        <v xml:space="preserve"> </v>
      </c>
      <c r="T36" s="175">
        <f t="shared" si="44"/>
        <v>0</v>
      </c>
      <c r="U36" s="176" t="str">
        <f t="shared" si="45"/>
        <v xml:space="preserve"> </v>
      </c>
      <c r="W36" s="172">
        <v>5</v>
      </c>
      <c r="X36" s="225"/>
      <c r="Y36" s="173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4" t="str">
        <f t="shared" si="2"/>
        <v xml:space="preserve"> </v>
      </c>
      <c r="AE36" s="211" t="str">
        <f>IF(AA36=0," ",VLOOKUP(AA36,PROTOKOL!$A:$E,5,FALSE))</f>
        <v xml:space="preserve"> </v>
      </c>
      <c r="AF36" s="175" t="s">
        <v>133</v>
      </c>
      <c r="AG36" s="176" t="str">
        <f t="shared" si="46"/>
        <v xml:space="preserve"> </v>
      </c>
      <c r="AH36" s="216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4" t="str">
        <f t="shared" si="3"/>
        <v xml:space="preserve"> </v>
      </c>
      <c r="AN36" s="175" t="str">
        <f>IF(AJ36=0," ",VLOOKUP(AJ36,PROTOKOL!$A:$E,5,FALSE))</f>
        <v xml:space="preserve"> </v>
      </c>
      <c r="AO36" s="211" t="str">
        <f t="shared" si="126"/>
        <v xml:space="preserve"> </v>
      </c>
      <c r="AP36" s="175">
        <f t="shared" si="48"/>
        <v>0</v>
      </c>
      <c r="AQ36" s="176" t="str">
        <f t="shared" si="49"/>
        <v xml:space="preserve"> </v>
      </c>
      <c r="AS36" s="172">
        <v>5</v>
      </c>
      <c r="AT36" s="225"/>
      <c r="AU36" s="173" t="str">
        <f>IF(AW36=0," ",VLOOKUP(AW36,PROTOKOL!$A:$F,6,FALSE))</f>
        <v>KOKU TESTİ</v>
      </c>
      <c r="AV36" s="43">
        <v>1</v>
      </c>
      <c r="AW36" s="43">
        <v>17</v>
      </c>
      <c r="AX36" s="43">
        <v>0.5</v>
      </c>
      <c r="AY36" s="42">
        <f>IF(AW36=0," ",(VLOOKUP(AW36,PROTOKOL!$A$1:$E$29,2,FALSE))*AX36)</f>
        <v>0</v>
      </c>
      <c r="AZ36" s="174">
        <f t="shared" si="4"/>
        <v>1</v>
      </c>
      <c r="BA36" s="211" t="e">
        <f>IF(AW36=0," ",VLOOKUP(AW36,PROTOKOL!$A:$E,5,FALSE))</f>
        <v>#DIV/0!</v>
      </c>
      <c r="BB36" s="175" t="s">
        <v>133</v>
      </c>
      <c r="BC36" s="176" t="e">
        <f>IF(AW36=0," ",(BA36*AZ36))/7.5*0.5</f>
        <v>#DIV/0!</v>
      </c>
      <c r="BD36" s="216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4" t="str">
        <f t="shared" si="5"/>
        <v xml:space="preserve"> </v>
      </c>
      <c r="BJ36" s="175" t="str">
        <f>IF(BF36=0," ",VLOOKUP(BF36,PROTOKOL!$A:$E,5,FALSE))</f>
        <v xml:space="preserve"> </v>
      </c>
      <c r="BK36" s="211" t="str">
        <f t="shared" si="127"/>
        <v xml:space="preserve"> </v>
      </c>
      <c r="BL36" s="175">
        <f t="shared" si="52"/>
        <v>0</v>
      </c>
      <c r="BM36" s="176" t="str">
        <f t="shared" si="53"/>
        <v xml:space="preserve"> </v>
      </c>
      <c r="BO36" s="172">
        <v>5</v>
      </c>
      <c r="BP36" s="225"/>
      <c r="BQ36" s="173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4" t="str">
        <f t="shared" si="6"/>
        <v xml:space="preserve"> </v>
      </c>
      <c r="BW36" s="211" t="str">
        <f>IF(BS36=0," ",VLOOKUP(BS36,PROTOKOL!$A:$E,5,FALSE))</f>
        <v xml:space="preserve"> </v>
      </c>
      <c r="BX36" s="175" t="s">
        <v>133</v>
      </c>
      <c r="BY36" s="176" t="str">
        <f t="shared" si="54"/>
        <v xml:space="preserve"> </v>
      </c>
      <c r="BZ36" s="216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4" t="str">
        <f t="shared" si="7"/>
        <v xml:space="preserve"> </v>
      </c>
      <c r="CF36" s="175" t="str">
        <f>IF(CB36=0," ",VLOOKUP(CB36,PROTOKOL!$A:$E,5,FALSE))</f>
        <v xml:space="preserve"> </v>
      </c>
      <c r="CG36" s="211" t="str">
        <f t="shared" si="128"/>
        <v xml:space="preserve"> </v>
      </c>
      <c r="CH36" s="175">
        <f t="shared" si="56"/>
        <v>0</v>
      </c>
      <c r="CI36" s="176" t="str">
        <f t="shared" si="57"/>
        <v xml:space="preserve"> </v>
      </c>
      <c r="CK36" s="172">
        <v>5</v>
      </c>
      <c r="CL36" s="225"/>
      <c r="CM36" s="173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4" t="str">
        <f t="shared" si="8"/>
        <v xml:space="preserve"> </v>
      </c>
      <c r="CS36" s="211" t="str">
        <f>IF(CO36=0," ",VLOOKUP(CO36,PROTOKOL!$A:$E,5,FALSE))</f>
        <v xml:space="preserve"> </v>
      </c>
      <c r="CT36" s="175" t="s">
        <v>133</v>
      </c>
      <c r="CU36" s="176" t="str">
        <f t="shared" si="58"/>
        <v xml:space="preserve"> </v>
      </c>
      <c r="CV36" s="216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4" t="str">
        <f t="shared" si="9"/>
        <v xml:space="preserve"> </v>
      </c>
      <c r="DB36" s="175" t="str">
        <f>IF(CX36=0," ",VLOOKUP(CX36,PROTOKOL!$A:$E,5,FALSE))</f>
        <v xml:space="preserve"> </v>
      </c>
      <c r="DC36" s="211" t="str">
        <f t="shared" si="129"/>
        <v xml:space="preserve"> </v>
      </c>
      <c r="DD36" s="175">
        <f t="shared" si="60"/>
        <v>0</v>
      </c>
      <c r="DE36" s="176" t="str">
        <f t="shared" si="61"/>
        <v xml:space="preserve"> </v>
      </c>
      <c r="DG36" s="172">
        <v>5</v>
      </c>
      <c r="DH36" s="225"/>
      <c r="DI36" s="173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4" t="str">
        <f t="shared" si="10"/>
        <v xml:space="preserve"> </v>
      </c>
      <c r="DO36" s="211" t="str">
        <f>IF(DK36=0," ",VLOOKUP(DK36,PROTOKOL!$A:$E,5,FALSE))</f>
        <v xml:space="preserve"> </v>
      </c>
      <c r="DP36" s="175" t="s">
        <v>133</v>
      </c>
      <c r="DQ36" s="176" t="str">
        <f t="shared" si="62"/>
        <v xml:space="preserve"> </v>
      </c>
      <c r="DR36" s="216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4" t="str">
        <f t="shared" si="11"/>
        <v xml:space="preserve"> </v>
      </c>
      <c r="DX36" s="175" t="str">
        <f>IF(DT36=0," ",VLOOKUP(DT36,PROTOKOL!$A:$E,5,FALSE))</f>
        <v xml:space="preserve"> </v>
      </c>
      <c r="DY36" s="211" t="str">
        <f t="shared" si="130"/>
        <v xml:space="preserve"> </v>
      </c>
      <c r="DZ36" s="175">
        <f t="shared" si="64"/>
        <v>0</v>
      </c>
      <c r="EA36" s="176" t="str">
        <f t="shared" si="65"/>
        <v xml:space="preserve"> </v>
      </c>
      <c r="EC36" s="172">
        <v>5</v>
      </c>
      <c r="ED36" s="225"/>
      <c r="EE36" s="173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4" t="str">
        <f t="shared" si="12"/>
        <v xml:space="preserve"> </v>
      </c>
      <c r="EK36" s="211" t="str">
        <f>IF(EG36=0," ",VLOOKUP(EG36,PROTOKOL!$A:$E,5,FALSE))</f>
        <v xml:space="preserve"> </v>
      </c>
      <c r="EL36" s="175" t="s">
        <v>133</v>
      </c>
      <c r="EM36" s="176" t="str">
        <f t="shared" si="66"/>
        <v xml:space="preserve"> </v>
      </c>
      <c r="EN36" s="216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4" t="str">
        <f t="shared" si="13"/>
        <v xml:space="preserve"> </v>
      </c>
      <c r="ET36" s="175" t="str">
        <f>IF(EP36=0," ",VLOOKUP(EP36,PROTOKOL!$A:$E,5,FALSE))</f>
        <v xml:space="preserve"> </v>
      </c>
      <c r="EU36" s="211" t="str">
        <f t="shared" si="145"/>
        <v xml:space="preserve"> </v>
      </c>
      <c r="EV36" s="175">
        <f t="shared" si="68"/>
        <v>0</v>
      </c>
      <c r="EW36" s="176" t="str">
        <f t="shared" si="69"/>
        <v xml:space="preserve"> </v>
      </c>
      <c r="EY36" s="172">
        <v>5</v>
      </c>
      <c r="EZ36" s="225"/>
      <c r="FA36" s="173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4" t="str">
        <f t="shared" si="14"/>
        <v xml:space="preserve"> </v>
      </c>
      <c r="FG36" s="211" t="str">
        <f>IF(FC36=0," ",VLOOKUP(FC36,PROTOKOL!$A:$E,5,FALSE))</f>
        <v xml:space="preserve"> </v>
      </c>
      <c r="FH36" s="175" t="s">
        <v>133</v>
      </c>
      <c r="FI36" s="176" t="str">
        <f t="shared" si="70"/>
        <v xml:space="preserve"> </v>
      </c>
      <c r="FJ36" s="216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4" t="str">
        <f t="shared" si="15"/>
        <v xml:space="preserve"> </v>
      </c>
      <c r="FP36" s="175" t="str">
        <f>IF(FL36=0," ",VLOOKUP(FL36,PROTOKOL!$A:$E,5,FALSE))</f>
        <v xml:space="preserve"> </v>
      </c>
      <c r="FQ36" s="211" t="str">
        <f t="shared" si="131"/>
        <v xml:space="preserve"> </v>
      </c>
      <c r="FR36" s="175">
        <f t="shared" si="72"/>
        <v>0</v>
      </c>
      <c r="FS36" s="176" t="str">
        <f t="shared" si="73"/>
        <v xml:space="preserve"> </v>
      </c>
      <c r="FU36" s="172">
        <v>5</v>
      </c>
      <c r="FV36" s="225"/>
      <c r="FW36" s="173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4" t="str">
        <f t="shared" si="16"/>
        <v xml:space="preserve"> </v>
      </c>
      <c r="GC36" s="211" t="str">
        <f>IF(FY36=0," ",VLOOKUP(FY36,PROTOKOL!$A:$E,5,FALSE))</f>
        <v xml:space="preserve"> </v>
      </c>
      <c r="GD36" s="175" t="s">
        <v>133</v>
      </c>
      <c r="GE36" s="176" t="str">
        <f t="shared" si="74"/>
        <v xml:space="preserve"> </v>
      </c>
      <c r="GF36" s="216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4" t="str">
        <f t="shared" si="17"/>
        <v xml:space="preserve"> </v>
      </c>
      <c r="GL36" s="175" t="str">
        <f>IF(GH36=0," ",VLOOKUP(GH36,PROTOKOL!$A:$E,5,FALSE))</f>
        <v xml:space="preserve"> </v>
      </c>
      <c r="GM36" s="211" t="str">
        <f t="shared" si="132"/>
        <v xml:space="preserve"> </v>
      </c>
      <c r="GN36" s="175">
        <f t="shared" si="76"/>
        <v>0</v>
      </c>
      <c r="GO36" s="176" t="str">
        <f t="shared" si="77"/>
        <v xml:space="preserve"> </v>
      </c>
      <c r="GQ36" s="172">
        <v>5</v>
      </c>
      <c r="GR36" s="225"/>
      <c r="GS36" s="173" t="str">
        <f>IF(GU36=0," ",VLOOKUP(GU36,PROTOKOL!$A:$F,6,FALSE))</f>
        <v>EĞİTİM</v>
      </c>
      <c r="GT36" s="43">
        <v>1</v>
      </c>
      <c r="GU36" s="43">
        <v>19</v>
      </c>
      <c r="GV36" s="43">
        <v>7.5</v>
      </c>
      <c r="GW36" s="42">
        <f>IF(GU36=0," ",(VLOOKUP(GU36,PROTOKOL!$A$1:$E$29,2,FALSE))*GV36)</f>
        <v>0</v>
      </c>
      <c r="GX36" s="174">
        <f t="shared" si="18"/>
        <v>1</v>
      </c>
      <c r="GY36" s="211" t="e">
        <f>IF(GU36=0," ",VLOOKUP(GU36,PROTOKOL!$A:$E,5,FALSE))</f>
        <v>#DIV/0!</v>
      </c>
      <c r="GZ36" s="175" t="s">
        <v>133</v>
      </c>
      <c r="HA36" s="176" t="e">
        <f>IF(GU36=0," ",(GY36*GX36))/7.5*7.5</f>
        <v>#DIV/0!</v>
      </c>
      <c r="HB36" s="216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4" t="str">
        <f t="shared" si="19"/>
        <v xml:space="preserve"> </v>
      </c>
      <c r="HH36" s="175" t="str">
        <f>IF(HD36=0," ",VLOOKUP(HD36,PROTOKOL!$A:$E,5,FALSE))</f>
        <v xml:space="preserve"> </v>
      </c>
      <c r="HI36" s="211" t="str">
        <f t="shared" si="133"/>
        <v xml:space="preserve"> </v>
      </c>
      <c r="HJ36" s="175">
        <f t="shared" si="80"/>
        <v>0</v>
      </c>
      <c r="HK36" s="176" t="str">
        <f t="shared" si="81"/>
        <v xml:space="preserve"> </v>
      </c>
      <c r="HM36" s="172">
        <v>5</v>
      </c>
      <c r="HN36" s="225"/>
      <c r="HO36" s="173" t="str">
        <f>IF(HQ36=0," ",VLOOKUP(HQ36,PROTOKOL!$A:$F,6,FALSE))</f>
        <v>PERDE KESME SULU SİST.</v>
      </c>
      <c r="HP36" s="43">
        <v>70</v>
      </c>
      <c r="HQ36" s="43">
        <v>8</v>
      </c>
      <c r="HR36" s="43">
        <v>3.5</v>
      </c>
      <c r="HS36" s="42">
        <f>IF(HQ36=0," ",(VLOOKUP(HQ36,PROTOKOL!$A$1:$E$29,2,FALSE))*HR36)</f>
        <v>45.733333333333334</v>
      </c>
      <c r="HT36" s="174">
        <f t="shared" si="20"/>
        <v>24.266666666666666</v>
      </c>
      <c r="HU36" s="211">
        <f>IF(HQ36=0," ",VLOOKUP(HQ36,PROTOKOL!$A:$E,5,FALSE))</f>
        <v>0.69150084134615386</v>
      </c>
      <c r="HV36" s="175" t="s">
        <v>133</v>
      </c>
      <c r="HW36" s="176">
        <f t="shared" si="82"/>
        <v>16.780420416666665</v>
      </c>
      <c r="HX36" s="216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4" t="str">
        <f t="shared" si="21"/>
        <v xml:space="preserve"> </v>
      </c>
      <c r="ID36" s="175" t="str">
        <f>IF(HZ36=0," ",VLOOKUP(HZ36,PROTOKOL!$A:$E,5,FALSE))</f>
        <v xml:space="preserve"> </v>
      </c>
      <c r="IE36" s="211" t="str">
        <f t="shared" si="134"/>
        <v xml:space="preserve"> </v>
      </c>
      <c r="IF36" s="175">
        <f t="shared" si="84"/>
        <v>0</v>
      </c>
      <c r="IG36" s="176" t="str">
        <f t="shared" si="85"/>
        <v xml:space="preserve"> </v>
      </c>
      <c r="II36" s="172">
        <v>5</v>
      </c>
      <c r="IJ36" s="225"/>
      <c r="IK36" s="173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4" t="str">
        <f t="shared" si="22"/>
        <v xml:space="preserve"> </v>
      </c>
      <c r="IQ36" s="211" t="str">
        <f>IF(IM36=0," ",VLOOKUP(IM36,PROTOKOL!$A:$E,5,FALSE))</f>
        <v xml:space="preserve"> </v>
      </c>
      <c r="IR36" s="175" t="s">
        <v>133</v>
      </c>
      <c r="IS36" s="176" t="str">
        <f t="shared" si="86"/>
        <v xml:space="preserve"> </v>
      </c>
      <c r="IT36" s="216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4" t="str">
        <f t="shared" si="23"/>
        <v xml:space="preserve"> </v>
      </c>
      <c r="IZ36" s="175" t="str">
        <f>IF(IV36=0," ",VLOOKUP(IV36,PROTOKOL!$A:$E,5,FALSE))</f>
        <v xml:space="preserve"> </v>
      </c>
      <c r="JA36" s="211" t="str">
        <f t="shared" si="135"/>
        <v xml:space="preserve"> </v>
      </c>
      <c r="JB36" s="175">
        <f t="shared" si="88"/>
        <v>0</v>
      </c>
      <c r="JC36" s="176" t="str">
        <f t="shared" si="89"/>
        <v xml:space="preserve"> </v>
      </c>
      <c r="JE36" s="172">
        <v>5</v>
      </c>
      <c r="JF36" s="225"/>
      <c r="JG36" s="173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4" t="str">
        <f t="shared" si="24"/>
        <v xml:space="preserve"> </v>
      </c>
      <c r="JM36" s="211" t="str">
        <f>IF(JI36=0," ",VLOOKUP(JI36,PROTOKOL!$A:$E,5,FALSE))</f>
        <v xml:space="preserve"> </v>
      </c>
      <c r="JN36" s="175" t="s">
        <v>133</v>
      </c>
      <c r="JO36" s="176" t="str">
        <f t="shared" si="90"/>
        <v xml:space="preserve"> </v>
      </c>
      <c r="JP36" s="216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4" t="str">
        <f t="shared" si="25"/>
        <v xml:space="preserve"> </v>
      </c>
      <c r="JV36" s="175" t="str">
        <f>IF(JR36=0," ",VLOOKUP(JR36,PROTOKOL!$A:$E,5,FALSE))</f>
        <v xml:space="preserve"> </v>
      </c>
      <c r="JW36" s="211" t="str">
        <f t="shared" si="136"/>
        <v xml:space="preserve"> </v>
      </c>
      <c r="JX36" s="175">
        <f t="shared" si="92"/>
        <v>0</v>
      </c>
      <c r="JY36" s="176" t="str">
        <f t="shared" si="93"/>
        <v xml:space="preserve"> </v>
      </c>
      <c r="KA36" s="172">
        <v>5</v>
      </c>
      <c r="KB36" s="225"/>
      <c r="KC36" s="173" t="str">
        <f>IF(KE36=0," ",VLOOKUP(KE36,PROTOKOL!$A:$F,6,FALSE))</f>
        <v>PERDE KESME SULU SİST.</v>
      </c>
      <c r="KD36" s="43">
        <v>28</v>
      </c>
      <c r="KE36" s="43">
        <v>8</v>
      </c>
      <c r="KF36" s="43">
        <v>1.5</v>
      </c>
      <c r="KG36" s="42">
        <f>IF(KE36=0," ",(VLOOKUP(KE36,PROTOKOL!$A$1:$E$29,2,FALSE))*KF36)</f>
        <v>19.600000000000001</v>
      </c>
      <c r="KH36" s="174">
        <f t="shared" si="26"/>
        <v>8.3999999999999986</v>
      </c>
      <c r="KI36" s="211">
        <f>IF(KE36=0," ",VLOOKUP(KE36,PROTOKOL!$A:$E,5,FALSE))</f>
        <v>0.69150084134615386</v>
      </c>
      <c r="KJ36" s="175" t="s">
        <v>133</v>
      </c>
      <c r="KK36" s="176">
        <f t="shared" si="94"/>
        <v>5.8086070673076913</v>
      </c>
      <c r="KL36" s="216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4" t="str">
        <f t="shared" si="27"/>
        <v xml:space="preserve"> </v>
      </c>
      <c r="KR36" s="175" t="str">
        <f>IF(KN36=0," ",VLOOKUP(KN36,PROTOKOL!$A:$E,5,FALSE))</f>
        <v xml:space="preserve"> </v>
      </c>
      <c r="KS36" s="211" t="str">
        <f t="shared" si="137"/>
        <v xml:space="preserve"> </v>
      </c>
      <c r="KT36" s="175">
        <f t="shared" si="96"/>
        <v>0</v>
      </c>
      <c r="KU36" s="176" t="str">
        <f t="shared" si="97"/>
        <v xml:space="preserve"> </v>
      </c>
      <c r="KW36" s="172">
        <v>5</v>
      </c>
      <c r="KX36" s="225"/>
      <c r="KY36" s="173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4" t="str">
        <f t="shared" si="28"/>
        <v xml:space="preserve"> </v>
      </c>
      <c r="LE36" s="211" t="str">
        <f>IF(LA36=0," ",VLOOKUP(LA36,PROTOKOL!$A:$E,5,FALSE))</f>
        <v xml:space="preserve"> </v>
      </c>
      <c r="LF36" s="175" t="s">
        <v>133</v>
      </c>
      <c r="LG36" s="176" t="str">
        <f t="shared" si="98"/>
        <v xml:space="preserve"> </v>
      </c>
      <c r="LH36" s="216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4" t="str">
        <f t="shared" si="29"/>
        <v xml:space="preserve"> </v>
      </c>
      <c r="LN36" s="175" t="str">
        <f>IF(LJ36=0," ",VLOOKUP(LJ36,PROTOKOL!$A:$E,5,FALSE))</f>
        <v xml:space="preserve"> </v>
      </c>
      <c r="LO36" s="211" t="str">
        <f t="shared" si="138"/>
        <v xml:space="preserve"> </v>
      </c>
      <c r="LP36" s="175">
        <f t="shared" si="100"/>
        <v>0</v>
      </c>
      <c r="LQ36" s="176" t="str">
        <f t="shared" si="101"/>
        <v xml:space="preserve"> </v>
      </c>
      <c r="LS36" s="172">
        <v>5</v>
      </c>
      <c r="LT36" s="225"/>
      <c r="LU36" s="173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4" t="str">
        <f t="shared" si="30"/>
        <v xml:space="preserve"> </v>
      </c>
      <c r="MA36" s="211" t="str">
        <f>IF(LW36=0," ",VLOOKUP(LW36,PROTOKOL!$A:$E,5,FALSE))</f>
        <v xml:space="preserve"> </v>
      </c>
      <c r="MB36" s="175" t="s">
        <v>133</v>
      </c>
      <c r="MC36" s="176" t="str">
        <f t="shared" si="102"/>
        <v xml:space="preserve"> </v>
      </c>
      <c r="MD36" s="216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4" t="str">
        <f t="shared" si="31"/>
        <v xml:space="preserve"> </v>
      </c>
      <c r="MJ36" s="175" t="str">
        <f>IF(MF36=0," ",VLOOKUP(MF36,PROTOKOL!$A:$E,5,FALSE))</f>
        <v xml:space="preserve"> </v>
      </c>
      <c r="MK36" s="211" t="str">
        <f t="shared" si="139"/>
        <v xml:space="preserve"> </v>
      </c>
      <c r="ML36" s="175">
        <f t="shared" si="104"/>
        <v>0</v>
      </c>
      <c r="MM36" s="176" t="str">
        <f t="shared" si="105"/>
        <v xml:space="preserve"> </v>
      </c>
      <c r="MO36" s="172">
        <v>5</v>
      </c>
      <c r="MP36" s="225"/>
      <c r="MQ36" s="173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4" t="str">
        <f t="shared" si="32"/>
        <v xml:space="preserve"> </v>
      </c>
      <c r="MW36" s="211" t="str">
        <f>IF(MS36=0," ",VLOOKUP(MS36,PROTOKOL!$A:$E,5,FALSE))</f>
        <v xml:space="preserve"> </v>
      </c>
      <c r="MX36" s="175" t="s">
        <v>133</v>
      </c>
      <c r="MY36" s="176" t="str">
        <f t="shared" si="106"/>
        <v xml:space="preserve"> </v>
      </c>
      <c r="MZ36" s="216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4" t="str">
        <f t="shared" si="33"/>
        <v xml:space="preserve"> </v>
      </c>
      <c r="NF36" s="175" t="str">
        <f>IF(NB36=0," ",VLOOKUP(NB36,PROTOKOL!$A:$E,5,FALSE))</f>
        <v xml:space="preserve"> </v>
      </c>
      <c r="NG36" s="211" t="str">
        <f t="shared" si="140"/>
        <v xml:space="preserve"> </v>
      </c>
      <c r="NH36" s="175">
        <f t="shared" si="108"/>
        <v>0</v>
      </c>
      <c r="NI36" s="176" t="str">
        <f t="shared" si="109"/>
        <v xml:space="preserve"> </v>
      </c>
      <c r="NK36" s="172">
        <v>5</v>
      </c>
      <c r="NL36" s="225"/>
      <c r="NM36" s="173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4" t="str">
        <f t="shared" si="34"/>
        <v xml:space="preserve"> </v>
      </c>
      <c r="NS36" s="211" t="str">
        <f>IF(NO36=0," ",VLOOKUP(NO36,PROTOKOL!$A:$E,5,FALSE))</f>
        <v xml:space="preserve"> </v>
      </c>
      <c r="NT36" s="175" t="s">
        <v>133</v>
      </c>
      <c r="NU36" s="176" t="str">
        <f t="shared" si="110"/>
        <v xml:space="preserve"> </v>
      </c>
      <c r="NV36" s="216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4" t="str">
        <f t="shared" si="35"/>
        <v xml:space="preserve"> </v>
      </c>
      <c r="OB36" s="175" t="str">
        <f>IF(NX36=0," ",VLOOKUP(NX36,PROTOKOL!$A:$E,5,FALSE))</f>
        <v xml:space="preserve"> </v>
      </c>
      <c r="OC36" s="211" t="str">
        <f t="shared" si="141"/>
        <v xml:space="preserve"> </v>
      </c>
      <c r="OD36" s="175">
        <f t="shared" si="112"/>
        <v>0</v>
      </c>
      <c r="OE36" s="176" t="str">
        <f t="shared" si="113"/>
        <v xml:space="preserve"> </v>
      </c>
      <c r="OG36" s="172">
        <v>5</v>
      </c>
      <c r="OH36" s="225"/>
      <c r="OI36" s="173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4" t="str">
        <f t="shared" si="36"/>
        <v xml:space="preserve"> </v>
      </c>
      <c r="OO36" s="211" t="str">
        <f>IF(OK36=0," ",VLOOKUP(OK36,PROTOKOL!$A:$E,5,FALSE))</f>
        <v xml:space="preserve"> </v>
      </c>
      <c r="OP36" s="175" t="s">
        <v>133</v>
      </c>
      <c r="OQ36" s="176" t="str">
        <f t="shared" si="114"/>
        <v xml:space="preserve"> </v>
      </c>
      <c r="OR36" s="216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4" t="str">
        <f t="shared" si="37"/>
        <v xml:space="preserve"> </v>
      </c>
      <c r="OX36" s="175" t="str">
        <f>IF(OT36=0," ",VLOOKUP(OT36,PROTOKOL!$A:$E,5,FALSE))</f>
        <v xml:space="preserve"> </v>
      </c>
      <c r="OY36" s="211" t="str">
        <f t="shared" si="142"/>
        <v xml:space="preserve"> </v>
      </c>
      <c r="OZ36" s="175">
        <f t="shared" si="116"/>
        <v>0</v>
      </c>
      <c r="PA36" s="176" t="str">
        <f t="shared" si="117"/>
        <v xml:space="preserve"> </v>
      </c>
      <c r="PC36" s="172">
        <v>5</v>
      </c>
      <c r="PD36" s="225"/>
      <c r="PE36" s="173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4" t="str">
        <f t="shared" si="38"/>
        <v xml:space="preserve"> </v>
      </c>
      <c r="PK36" s="211" t="str">
        <f>IF(PG36=0," ",VLOOKUP(PG36,PROTOKOL!$A:$E,5,FALSE))</f>
        <v xml:space="preserve"> </v>
      </c>
      <c r="PL36" s="175" t="s">
        <v>133</v>
      </c>
      <c r="PM36" s="176" t="str">
        <f t="shared" si="118"/>
        <v xml:space="preserve"> </v>
      </c>
      <c r="PN36" s="216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4" t="str">
        <f t="shared" si="39"/>
        <v xml:space="preserve"> </v>
      </c>
      <c r="PT36" s="175" t="str">
        <f>IF(PP36=0," ",VLOOKUP(PP36,PROTOKOL!$A:$E,5,FALSE))</f>
        <v xml:space="preserve"> </v>
      </c>
      <c r="PU36" s="211" t="str">
        <f t="shared" si="143"/>
        <v xml:space="preserve"> </v>
      </c>
      <c r="PV36" s="175">
        <f t="shared" si="120"/>
        <v>0</v>
      </c>
      <c r="PW36" s="176" t="str">
        <f t="shared" si="121"/>
        <v xml:space="preserve"> </v>
      </c>
      <c r="PY36" s="172">
        <v>5</v>
      </c>
      <c r="PZ36" s="225"/>
      <c r="QA36" s="173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4" t="str">
        <f t="shared" si="40"/>
        <v xml:space="preserve"> </v>
      </c>
      <c r="QG36" s="211" t="str">
        <f>IF(QC36=0," ",VLOOKUP(QC36,PROTOKOL!$A:$E,5,FALSE))</f>
        <v xml:space="preserve"> </v>
      </c>
      <c r="QH36" s="175" t="s">
        <v>133</v>
      </c>
      <c r="QI36" s="176" t="str">
        <f t="shared" si="122"/>
        <v xml:space="preserve"> </v>
      </c>
      <c r="QJ36" s="216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4" t="str">
        <f t="shared" si="41"/>
        <v xml:space="preserve"> </v>
      </c>
      <c r="QP36" s="175" t="str">
        <f>IF(QL36=0," ",VLOOKUP(QL36,PROTOKOL!$A:$E,5,FALSE))</f>
        <v xml:space="preserve"> </v>
      </c>
      <c r="QQ36" s="211" t="str">
        <f t="shared" si="144"/>
        <v xml:space="preserve"> </v>
      </c>
      <c r="QR36" s="175">
        <f t="shared" si="124"/>
        <v>0</v>
      </c>
      <c r="QS36" s="176" t="str">
        <f t="shared" si="125"/>
        <v xml:space="preserve"> </v>
      </c>
    </row>
    <row r="37" spans="1:461" ht="13.8">
      <c r="A37" s="172">
        <v>5</v>
      </c>
      <c r="B37" s="226"/>
      <c r="C37" s="173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4" t="str">
        <f t="shared" si="0"/>
        <v xml:space="preserve"> </v>
      </c>
      <c r="I37" s="211" t="str">
        <f>IF(E37=0," ",VLOOKUP(E37,PROTOKOL!$A:$E,5,FALSE))</f>
        <v xml:space="preserve"> </v>
      </c>
      <c r="J37" s="175" t="s">
        <v>133</v>
      </c>
      <c r="K37" s="176" t="str">
        <f t="shared" si="42"/>
        <v xml:space="preserve"> </v>
      </c>
      <c r="L37" s="216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4" t="str">
        <f t="shared" si="1"/>
        <v xml:space="preserve"> </v>
      </c>
      <c r="R37" s="175" t="str">
        <f>IF(N37=0," ",VLOOKUP(N37,PROTOKOL!$A:$E,5,FALSE))</f>
        <v xml:space="preserve"> </v>
      </c>
      <c r="S37" s="211" t="str">
        <f t="shared" si="43"/>
        <v xml:space="preserve"> </v>
      </c>
      <c r="T37" s="175">
        <f t="shared" si="44"/>
        <v>0</v>
      </c>
      <c r="U37" s="176" t="str">
        <f t="shared" si="45"/>
        <v xml:space="preserve"> </v>
      </c>
      <c r="W37" s="172">
        <v>5</v>
      </c>
      <c r="X37" s="226"/>
      <c r="Y37" s="173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4" t="str">
        <f t="shared" si="2"/>
        <v xml:space="preserve"> </v>
      </c>
      <c r="AE37" s="211" t="str">
        <f>IF(AA37=0," ",VLOOKUP(AA37,PROTOKOL!$A:$E,5,FALSE))</f>
        <v xml:space="preserve"> </v>
      </c>
      <c r="AF37" s="175" t="s">
        <v>133</v>
      </c>
      <c r="AG37" s="176" t="str">
        <f t="shared" si="46"/>
        <v xml:space="preserve"> </v>
      </c>
      <c r="AH37" s="216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4" t="str">
        <f t="shared" si="3"/>
        <v xml:space="preserve"> </v>
      </c>
      <c r="AN37" s="175" t="str">
        <f>IF(AJ37=0," ",VLOOKUP(AJ37,PROTOKOL!$A:$E,5,FALSE))</f>
        <v xml:space="preserve"> </v>
      </c>
      <c r="AO37" s="211" t="str">
        <f t="shared" si="126"/>
        <v xml:space="preserve"> </v>
      </c>
      <c r="AP37" s="175">
        <f t="shared" si="48"/>
        <v>0</v>
      </c>
      <c r="AQ37" s="176" t="str">
        <f t="shared" si="49"/>
        <v xml:space="preserve"> </v>
      </c>
      <c r="AS37" s="172">
        <v>5</v>
      </c>
      <c r="AT37" s="226"/>
      <c r="AU37" s="173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4" t="str">
        <f t="shared" si="4"/>
        <v xml:space="preserve"> </v>
      </c>
      <c r="BA37" s="211" t="str">
        <f>IF(AW37=0," ",VLOOKUP(AW37,PROTOKOL!$A:$E,5,FALSE))</f>
        <v xml:space="preserve"> </v>
      </c>
      <c r="BB37" s="175" t="s">
        <v>133</v>
      </c>
      <c r="BC37" s="176" t="str">
        <f t="shared" si="50"/>
        <v xml:space="preserve"> </v>
      </c>
      <c r="BD37" s="216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4" t="str">
        <f t="shared" si="5"/>
        <v xml:space="preserve"> </v>
      </c>
      <c r="BJ37" s="175" t="str">
        <f>IF(BF37=0," ",VLOOKUP(BF37,PROTOKOL!$A:$E,5,FALSE))</f>
        <v xml:space="preserve"> </v>
      </c>
      <c r="BK37" s="211" t="str">
        <f t="shared" si="127"/>
        <v xml:space="preserve"> </v>
      </c>
      <c r="BL37" s="175">
        <f t="shared" si="52"/>
        <v>0</v>
      </c>
      <c r="BM37" s="176" t="str">
        <f t="shared" si="53"/>
        <v xml:space="preserve"> </v>
      </c>
      <c r="BO37" s="172">
        <v>5</v>
      </c>
      <c r="BP37" s="226"/>
      <c r="BQ37" s="173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4" t="str">
        <f t="shared" si="6"/>
        <v xml:space="preserve"> </v>
      </c>
      <c r="BW37" s="211" t="str">
        <f>IF(BS37=0," ",VLOOKUP(BS37,PROTOKOL!$A:$E,5,FALSE))</f>
        <v xml:space="preserve"> </v>
      </c>
      <c r="BX37" s="175" t="s">
        <v>133</v>
      </c>
      <c r="BY37" s="176" t="str">
        <f t="shared" si="54"/>
        <v xml:space="preserve"> </v>
      </c>
      <c r="BZ37" s="216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4" t="str">
        <f t="shared" si="7"/>
        <v xml:space="preserve"> </v>
      </c>
      <c r="CF37" s="175" t="str">
        <f>IF(CB37=0," ",VLOOKUP(CB37,PROTOKOL!$A:$E,5,FALSE))</f>
        <v xml:space="preserve"> </v>
      </c>
      <c r="CG37" s="211" t="str">
        <f t="shared" si="128"/>
        <v xml:space="preserve"> </v>
      </c>
      <c r="CH37" s="175">
        <f t="shared" si="56"/>
        <v>0</v>
      </c>
      <c r="CI37" s="176" t="str">
        <f t="shared" si="57"/>
        <v xml:space="preserve"> </v>
      </c>
      <c r="CK37" s="172">
        <v>5</v>
      </c>
      <c r="CL37" s="226"/>
      <c r="CM37" s="173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4" t="str">
        <f t="shared" si="8"/>
        <v xml:space="preserve"> </v>
      </c>
      <c r="CS37" s="211" t="str">
        <f>IF(CO37=0," ",VLOOKUP(CO37,PROTOKOL!$A:$E,5,FALSE))</f>
        <v xml:space="preserve"> </v>
      </c>
      <c r="CT37" s="175" t="s">
        <v>133</v>
      </c>
      <c r="CU37" s="176" t="str">
        <f t="shared" si="58"/>
        <v xml:space="preserve"> </v>
      </c>
      <c r="CV37" s="216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4" t="str">
        <f t="shared" si="9"/>
        <v xml:space="preserve"> </v>
      </c>
      <c r="DB37" s="175" t="str">
        <f>IF(CX37=0," ",VLOOKUP(CX37,PROTOKOL!$A:$E,5,FALSE))</f>
        <v xml:space="preserve"> </v>
      </c>
      <c r="DC37" s="211" t="str">
        <f t="shared" si="129"/>
        <v xml:space="preserve"> </v>
      </c>
      <c r="DD37" s="175">
        <f t="shared" si="60"/>
        <v>0</v>
      </c>
      <c r="DE37" s="176" t="str">
        <f t="shared" si="61"/>
        <v xml:space="preserve"> </v>
      </c>
      <c r="DG37" s="172">
        <v>5</v>
      </c>
      <c r="DH37" s="226"/>
      <c r="DI37" s="173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4" t="str">
        <f t="shared" si="10"/>
        <v xml:space="preserve"> </v>
      </c>
      <c r="DO37" s="211" t="str">
        <f>IF(DK37=0," ",VLOOKUP(DK37,PROTOKOL!$A:$E,5,FALSE))</f>
        <v xml:space="preserve"> </v>
      </c>
      <c r="DP37" s="175" t="s">
        <v>133</v>
      </c>
      <c r="DQ37" s="176" t="str">
        <f t="shared" si="62"/>
        <v xml:space="preserve"> </v>
      </c>
      <c r="DR37" s="216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4" t="str">
        <f t="shared" si="11"/>
        <v xml:space="preserve"> </v>
      </c>
      <c r="DX37" s="175" t="str">
        <f>IF(DT37=0," ",VLOOKUP(DT37,PROTOKOL!$A:$E,5,FALSE))</f>
        <v xml:space="preserve"> </v>
      </c>
      <c r="DY37" s="211" t="str">
        <f t="shared" si="130"/>
        <v xml:space="preserve"> </v>
      </c>
      <c r="DZ37" s="175">
        <f t="shared" si="64"/>
        <v>0</v>
      </c>
      <c r="EA37" s="176" t="str">
        <f t="shared" si="65"/>
        <v xml:space="preserve"> </v>
      </c>
      <c r="EC37" s="172">
        <v>5</v>
      </c>
      <c r="ED37" s="226"/>
      <c r="EE37" s="173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4" t="str">
        <f t="shared" si="12"/>
        <v xml:space="preserve"> </v>
      </c>
      <c r="EK37" s="211" t="str">
        <f>IF(EG37=0," ",VLOOKUP(EG37,PROTOKOL!$A:$E,5,FALSE))</f>
        <v xml:space="preserve"> </v>
      </c>
      <c r="EL37" s="175" t="s">
        <v>133</v>
      </c>
      <c r="EM37" s="176" t="str">
        <f t="shared" si="66"/>
        <v xml:space="preserve"> </v>
      </c>
      <c r="EN37" s="216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4" t="str">
        <f t="shared" si="13"/>
        <v xml:space="preserve"> </v>
      </c>
      <c r="ET37" s="175" t="str">
        <f>IF(EP37=0," ",VLOOKUP(EP37,PROTOKOL!$A:$E,5,FALSE))</f>
        <v xml:space="preserve"> </v>
      </c>
      <c r="EU37" s="211" t="str">
        <f t="shared" si="145"/>
        <v xml:space="preserve"> </v>
      </c>
      <c r="EV37" s="175">
        <f t="shared" si="68"/>
        <v>0</v>
      </c>
      <c r="EW37" s="176" t="str">
        <f t="shared" si="69"/>
        <v xml:space="preserve"> </v>
      </c>
      <c r="EY37" s="172">
        <v>5</v>
      </c>
      <c r="EZ37" s="226"/>
      <c r="FA37" s="173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4" t="str">
        <f t="shared" si="14"/>
        <v xml:space="preserve"> </v>
      </c>
      <c r="FG37" s="211" t="str">
        <f>IF(FC37=0," ",VLOOKUP(FC37,PROTOKOL!$A:$E,5,FALSE))</f>
        <v xml:space="preserve"> </v>
      </c>
      <c r="FH37" s="175" t="s">
        <v>133</v>
      </c>
      <c r="FI37" s="176" t="str">
        <f t="shared" si="70"/>
        <v xml:space="preserve"> </v>
      </c>
      <c r="FJ37" s="216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4" t="str">
        <f t="shared" si="15"/>
        <v xml:space="preserve"> </v>
      </c>
      <c r="FP37" s="175" t="str">
        <f>IF(FL37=0," ",VLOOKUP(FL37,PROTOKOL!$A:$E,5,FALSE))</f>
        <v xml:space="preserve"> </v>
      </c>
      <c r="FQ37" s="211" t="str">
        <f t="shared" si="131"/>
        <v xml:space="preserve"> </v>
      </c>
      <c r="FR37" s="175">
        <f t="shared" si="72"/>
        <v>0</v>
      </c>
      <c r="FS37" s="176" t="str">
        <f t="shared" si="73"/>
        <v xml:space="preserve"> </v>
      </c>
      <c r="FU37" s="172">
        <v>5</v>
      </c>
      <c r="FV37" s="226"/>
      <c r="FW37" s="173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4" t="str">
        <f t="shared" si="16"/>
        <v xml:space="preserve"> </v>
      </c>
      <c r="GC37" s="211" t="str">
        <f>IF(FY37=0," ",VLOOKUP(FY37,PROTOKOL!$A:$E,5,FALSE))</f>
        <v xml:space="preserve"> </v>
      </c>
      <c r="GD37" s="175" t="s">
        <v>133</v>
      </c>
      <c r="GE37" s="176" t="str">
        <f t="shared" si="74"/>
        <v xml:space="preserve"> </v>
      </c>
      <c r="GF37" s="216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4" t="str">
        <f t="shared" si="17"/>
        <v xml:space="preserve"> </v>
      </c>
      <c r="GL37" s="175" t="str">
        <f>IF(GH37=0," ",VLOOKUP(GH37,PROTOKOL!$A:$E,5,FALSE))</f>
        <v xml:space="preserve"> </v>
      </c>
      <c r="GM37" s="211" t="str">
        <f t="shared" si="132"/>
        <v xml:space="preserve"> </v>
      </c>
      <c r="GN37" s="175">
        <f t="shared" si="76"/>
        <v>0</v>
      </c>
      <c r="GO37" s="176" t="str">
        <f t="shared" si="77"/>
        <v xml:space="preserve"> </v>
      </c>
      <c r="GQ37" s="172">
        <v>5</v>
      </c>
      <c r="GR37" s="226"/>
      <c r="GS37" s="173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4" t="str">
        <f t="shared" si="18"/>
        <v xml:space="preserve"> </v>
      </c>
      <c r="GY37" s="211" t="str">
        <f>IF(GU37=0," ",VLOOKUP(GU37,PROTOKOL!$A:$E,5,FALSE))</f>
        <v xml:space="preserve"> </v>
      </c>
      <c r="GZ37" s="175" t="s">
        <v>133</v>
      </c>
      <c r="HA37" s="176" t="str">
        <f t="shared" si="78"/>
        <v xml:space="preserve"> </v>
      </c>
      <c r="HB37" s="216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4" t="str">
        <f t="shared" si="19"/>
        <v xml:space="preserve"> </v>
      </c>
      <c r="HH37" s="175" t="str">
        <f>IF(HD37=0," ",VLOOKUP(HD37,PROTOKOL!$A:$E,5,FALSE))</f>
        <v xml:space="preserve"> </v>
      </c>
      <c r="HI37" s="211" t="str">
        <f t="shared" si="133"/>
        <v xml:space="preserve"> </v>
      </c>
      <c r="HJ37" s="175">
        <f t="shared" si="80"/>
        <v>0</v>
      </c>
      <c r="HK37" s="176" t="str">
        <f t="shared" si="81"/>
        <v xml:space="preserve"> </v>
      </c>
      <c r="HM37" s="172">
        <v>5</v>
      </c>
      <c r="HN37" s="226"/>
      <c r="HO37" s="173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4" t="str">
        <f t="shared" si="20"/>
        <v xml:space="preserve"> </v>
      </c>
      <c r="HU37" s="211" t="str">
        <f>IF(HQ37=0," ",VLOOKUP(HQ37,PROTOKOL!$A:$E,5,FALSE))</f>
        <v xml:space="preserve"> </v>
      </c>
      <c r="HV37" s="175" t="s">
        <v>133</v>
      </c>
      <c r="HW37" s="176" t="str">
        <f t="shared" si="82"/>
        <v xml:space="preserve"> </v>
      </c>
      <c r="HX37" s="216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4" t="str">
        <f t="shared" si="21"/>
        <v xml:space="preserve"> </v>
      </c>
      <c r="ID37" s="175" t="str">
        <f>IF(HZ37=0," ",VLOOKUP(HZ37,PROTOKOL!$A:$E,5,FALSE))</f>
        <v xml:space="preserve"> </v>
      </c>
      <c r="IE37" s="211" t="str">
        <f t="shared" si="134"/>
        <v xml:space="preserve"> </v>
      </c>
      <c r="IF37" s="175">
        <f t="shared" si="84"/>
        <v>0</v>
      </c>
      <c r="IG37" s="176" t="str">
        <f t="shared" si="85"/>
        <v xml:space="preserve"> </v>
      </c>
      <c r="II37" s="172">
        <v>5</v>
      </c>
      <c r="IJ37" s="226"/>
      <c r="IK37" s="173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4" t="str">
        <f t="shared" si="22"/>
        <v xml:space="preserve"> </v>
      </c>
      <c r="IQ37" s="211" t="str">
        <f>IF(IM37=0," ",VLOOKUP(IM37,PROTOKOL!$A:$E,5,FALSE))</f>
        <v xml:space="preserve"> </v>
      </c>
      <c r="IR37" s="175" t="s">
        <v>133</v>
      </c>
      <c r="IS37" s="176" t="str">
        <f t="shared" si="86"/>
        <v xml:space="preserve"> </v>
      </c>
      <c r="IT37" s="216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4" t="str">
        <f t="shared" si="23"/>
        <v xml:space="preserve"> </v>
      </c>
      <c r="IZ37" s="175" t="str">
        <f>IF(IV37=0," ",VLOOKUP(IV37,PROTOKOL!$A:$E,5,FALSE))</f>
        <v xml:space="preserve"> </v>
      </c>
      <c r="JA37" s="211" t="str">
        <f t="shared" si="135"/>
        <v xml:space="preserve"> </v>
      </c>
      <c r="JB37" s="175">
        <f t="shared" si="88"/>
        <v>0</v>
      </c>
      <c r="JC37" s="176" t="str">
        <f t="shared" si="89"/>
        <v xml:space="preserve"> </v>
      </c>
      <c r="JE37" s="172">
        <v>5</v>
      </c>
      <c r="JF37" s="226"/>
      <c r="JG37" s="173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4" t="str">
        <f t="shared" si="24"/>
        <v xml:space="preserve"> </v>
      </c>
      <c r="JM37" s="211" t="str">
        <f>IF(JI37=0," ",VLOOKUP(JI37,PROTOKOL!$A:$E,5,FALSE))</f>
        <v xml:space="preserve"> </v>
      </c>
      <c r="JN37" s="175" t="s">
        <v>133</v>
      </c>
      <c r="JO37" s="176" t="str">
        <f t="shared" si="90"/>
        <v xml:space="preserve"> </v>
      </c>
      <c r="JP37" s="216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4" t="str">
        <f t="shared" si="25"/>
        <v xml:space="preserve"> </v>
      </c>
      <c r="JV37" s="175" t="str">
        <f>IF(JR37=0," ",VLOOKUP(JR37,PROTOKOL!$A:$E,5,FALSE))</f>
        <v xml:space="preserve"> </v>
      </c>
      <c r="JW37" s="211" t="str">
        <f t="shared" si="136"/>
        <v xml:space="preserve"> </v>
      </c>
      <c r="JX37" s="175">
        <f t="shared" si="92"/>
        <v>0</v>
      </c>
      <c r="JY37" s="176" t="str">
        <f t="shared" si="93"/>
        <v xml:space="preserve"> </v>
      </c>
      <c r="KA37" s="172">
        <v>5</v>
      </c>
      <c r="KB37" s="226"/>
      <c r="KC37" s="173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4" t="str">
        <f t="shared" si="26"/>
        <v xml:space="preserve"> </v>
      </c>
      <c r="KI37" s="211" t="str">
        <f>IF(KE37=0," ",VLOOKUP(KE37,PROTOKOL!$A:$E,5,FALSE))</f>
        <v xml:space="preserve"> </v>
      </c>
      <c r="KJ37" s="175" t="s">
        <v>133</v>
      </c>
      <c r="KK37" s="176" t="str">
        <f t="shared" si="94"/>
        <v xml:space="preserve"> </v>
      </c>
      <c r="KL37" s="216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4" t="str">
        <f t="shared" si="27"/>
        <v xml:space="preserve"> </v>
      </c>
      <c r="KR37" s="175" t="str">
        <f>IF(KN37=0," ",VLOOKUP(KN37,PROTOKOL!$A:$E,5,FALSE))</f>
        <v xml:space="preserve"> </v>
      </c>
      <c r="KS37" s="211" t="str">
        <f t="shared" si="137"/>
        <v xml:space="preserve"> </v>
      </c>
      <c r="KT37" s="175">
        <f t="shared" si="96"/>
        <v>0</v>
      </c>
      <c r="KU37" s="176" t="str">
        <f t="shared" si="97"/>
        <v xml:space="preserve"> </v>
      </c>
      <c r="KW37" s="172">
        <v>5</v>
      </c>
      <c r="KX37" s="226"/>
      <c r="KY37" s="173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4" t="str">
        <f t="shared" si="28"/>
        <v xml:space="preserve"> </v>
      </c>
      <c r="LE37" s="211" t="str">
        <f>IF(LA37=0," ",VLOOKUP(LA37,PROTOKOL!$A:$E,5,FALSE))</f>
        <v xml:space="preserve"> </v>
      </c>
      <c r="LF37" s="175" t="s">
        <v>133</v>
      </c>
      <c r="LG37" s="176" t="str">
        <f t="shared" si="98"/>
        <v xml:space="preserve"> </v>
      </c>
      <c r="LH37" s="216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4" t="str">
        <f t="shared" si="29"/>
        <v xml:space="preserve"> </v>
      </c>
      <c r="LN37" s="175" t="str">
        <f>IF(LJ37=0," ",VLOOKUP(LJ37,PROTOKOL!$A:$E,5,FALSE))</f>
        <v xml:space="preserve"> </v>
      </c>
      <c r="LO37" s="211" t="str">
        <f t="shared" si="138"/>
        <v xml:space="preserve"> </v>
      </c>
      <c r="LP37" s="175">
        <f t="shared" si="100"/>
        <v>0</v>
      </c>
      <c r="LQ37" s="176" t="str">
        <f t="shared" si="101"/>
        <v xml:space="preserve"> </v>
      </c>
      <c r="LS37" s="172">
        <v>5</v>
      </c>
      <c r="LT37" s="226"/>
      <c r="LU37" s="173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4" t="str">
        <f t="shared" si="30"/>
        <v xml:space="preserve"> </v>
      </c>
      <c r="MA37" s="211" t="str">
        <f>IF(LW37=0," ",VLOOKUP(LW37,PROTOKOL!$A:$E,5,FALSE))</f>
        <v xml:space="preserve"> </v>
      </c>
      <c r="MB37" s="175" t="s">
        <v>133</v>
      </c>
      <c r="MC37" s="176" t="str">
        <f t="shared" si="102"/>
        <v xml:space="preserve"> </v>
      </c>
      <c r="MD37" s="216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4" t="str">
        <f t="shared" si="31"/>
        <v xml:space="preserve"> </v>
      </c>
      <c r="MJ37" s="175" t="str">
        <f>IF(MF37=0," ",VLOOKUP(MF37,PROTOKOL!$A:$E,5,FALSE))</f>
        <v xml:space="preserve"> </v>
      </c>
      <c r="MK37" s="211" t="str">
        <f t="shared" si="139"/>
        <v xml:space="preserve"> </v>
      </c>
      <c r="ML37" s="175">
        <f t="shared" si="104"/>
        <v>0</v>
      </c>
      <c r="MM37" s="176" t="str">
        <f t="shared" si="105"/>
        <v xml:space="preserve"> </v>
      </c>
      <c r="MO37" s="172">
        <v>5</v>
      </c>
      <c r="MP37" s="226"/>
      <c r="MQ37" s="173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4" t="str">
        <f t="shared" si="32"/>
        <v xml:space="preserve"> </v>
      </c>
      <c r="MW37" s="211" t="str">
        <f>IF(MS37=0," ",VLOOKUP(MS37,PROTOKOL!$A:$E,5,FALSE))</f>
        <v xml:space="preserve"> </v>
      </c>
      <c r="MX37" s="175" t="s">
        <v>133</v>
      </c>
      <c r="MY37" s="176" t="str">
        <f t="shared" si="106"/>
        <v xml:space="preserve"> </v>
      </c>
      <c r="MZ37" s="216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4" t="str">
        <f t="shared" si="33"/>
        <v xml:space="preserve"> </v>
      </c>
      <c r="NF37" s="175" t="str">
        <f>IF(NB37=0," ",VLOOKUP(NB37,PROTOKOL!$A:$E,5,FALSE))</f>
        <v xml:space="preserve"> </v>
      </c>
      <c r="NG37" s="211" t="str">
        <f t="shared" si="140"/>
        <v xml:space="preserve"> </v>
      </c>
      <c r="NH37" s="175">
        <f t="shared" si="108"/>
        <v>0</v>
      </c>
      <c r="NI37" s="176" t="str">
        <f t="shared" si="109"/>
        <v xml:space="preserve"> </v>
      </c>
      <c r="NK37" s="172">
        <v>5</v>
      </c>
      <c r="NL37" s="226"/>
      <c r="NM37" s="173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4" t="str">
        <f t="shared" si="34"/>
        <v xml:space="preserve"> </v>
      </c>
      <c r="NS37" s="211" t="str">
        <f>IF(NO37=0," ",VLOOKUP(NO37,PROTOKOL!$A:$E,5,FALSE))</f>
        <v xml:space="preserve"> </v>
      </c>
      <c r="NT37" s="175" t="s">
        <v>133</v>
      </c>
      <c r="NU37" s="176" t="str">
        <f t="shared" si="110"/>
        <v xml:space="preserve"> </v>
      </c>
      <c r="NV37" s="216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4" t="str">
        <f t="shared" si="35"/>
        <v xml:space="preserve"> </v>
      </c>
      <c r="OB37" s="175" t="str">
        <f>IF(NX37=0," ",VLOOKUP(NX37,PROTOKOL!$A:$E,5,FALSE))</f>
        <v xml:space="preserve"> </v>
      </c>
      <c r="OC37" s="211" t="str">
        <f t="shared" si="141"/>
        <v xml:space="preserve"> </v>
      </c>
      <c r="OD37" s="175">
        <f t="shared" si="112"/>
        <v>0</v>
      </c>
      <c r="OE37" s="176" t="str">
        <f t="shared" si="113"/>
        <v xml:space="preserve"> </v>
      </c>
      <c r="OG37" s="172">
        <v>5</v>
      </c>
      <c r="OH37" s="226"/>
      <c r="OI37" s="173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4" t="str">
        <f t="shared" si="36"/>
        <v xml:space="preserve"> </v>
      </c>
      <c r="OO37" s="211" t="str">
        <f>IF(OK37=0," ",VLOOKUP(OK37,PROTOKOL!$A:$E,5,FALSE))</f>
        <v xml:space="preserve"> </v>
      </c>
      <c r="OP37" s="175" t="s">
        <v>133</v>
      </c>
      <c r="OQ37" s="176" t="str">
        <f t="shared" si="114"/>
        <v xml:space="preserve"> </v>
      </c>
      <c r="OR37" s="216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4" t="str">
        <f t="shared" si="37"/>
        <v xml:space="preserve"> </v>
      </c>
      <c r="OX37" s="175" t="str">
        <f>IF(OT37=0," ",VLOOKUP(OT37,PROTOKOL!$A:$E,5,FALSE))</f>
        <v xml:space="preserve"> </v>
      </c>
      <c r="OY37" s="211" t="str">
        <f t="shared" si="142"/>
        <v xml:space="preserve"> </v>
      </c>
      <c r="OZ37" s="175">
        <f t="shared" si="116"/>
        <v>0</v>
      </c>
      <c r="PA37" s="176" t="str">
        <f t="shared" si="117"/>
        <v xml:space="preserve"> </v>
      </c>
      <c r="PC37" s="172">
        <v>5</v>
      </c>
      <c r="PD37" s="226"/>
      <c r="PE37" s="173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4" t="str">
        <f t="shared" si="38"/>
        <v xml:space="preserve"> </v>
      </c>
      <c r="PK37" s="211" t="str">
        <f>IF(PG37=0," ",VLOOKUP(PG37,PROTOKOL!$A:$E,5,FALSE))</f>
        <v xml:space="preserve"> </v>
      </c>
      <c r="PL37" s="175" t="s">
        <v>133</v>
      </c>
      <c r="PM37" s="176" t="str">
        <f t="shared" si="118"/>
        <v xml:space="preserve"> </v>
      </c>
      <c r="PN37" s="216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4" t="str">
        <f t="shared" si="39"/>
        <v xml:space="preserve"> </v>
      </c>
      <c r="PT37" s="175" t="str">
        <f>IF(PP37=0," ",VLOOKUP(PP37,PROTOKOL!$A:$E,5,FALSE))</f>
        <v xml:space="preserve"> </v>
      </c>
      <c r="PU37" s="211" t="str">
        <f t="shared" si="143"/>
        <v xml:space="preserve"> </v>
      </c>
      <c r="PV37" s="175">
        <f t="shared" si="120"/>
        <v>0</v>
      </c>
      <c r="PW37" s="176" t="str">
        <f t="shared" si="121"/>
        <v xml:space="preserve"> </v>
      </c>
      <c r="PY37" s="172">
        <v>5</v>
      </c>
      <c r="PZ37" s="226"/>
      <c r="QA37" s="173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4" t="str">
        <f t="shared" si="40"/>
        <v xml:space="preserve"> </v>
      </c>
      <c r="QG37" s="211" t="str">
        <f>IF(QC37=0," ",VLOOKUP(QC37,PROTOKOL!$A:$E,5,FALSE))</f>
        <v xml:space="preserve"> </v>
      </c>
      <c r="QH37" s="175" t="s">
        <v>133</v>
      </c>
      <c r="QI37" s="176" t="str">
        <f t="shared" si="122"/>
        <v xml:space="preserve"> </v>
      </c>
      <c r="QJ37" s="216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4" t="str">
        <f t="shared" si="41"/>
        <v xml:space="preserve"> </v>
      </c>
      <c r="QP37" s="175" t="str">
        <f>IF(QL37=0," ",VLOOKUP(QL37,PROTOKOL!$A:$E,5,FALSE))</f>
        <v xml:space="preserve"> </v>
      </c>
      <c r="QQ37" s="211" t="str">
        <f t="shared" si="144"/>
        <v xml:space="preserve"> </v>
      </c>
      <c r="QR37" s="175">
        <f t="shared" si="124"/>
        <v>0</v>
      </c>
      <c r="QS37" s="176" t="str">
        <f t="shared" si="125"/>
        <v xml:space="preserve"> </v>
      </c>
    </row>
    <row r="38" spans="1:461" ht="13.8">
      <c r="A38" s="172">
        <v>6</v>
      </c>
      <c r="B38" s="224">
        <v>6</v>
      </c>
      <c r="C38" s="173" t="str">
        <f>IF(E38=0," ",VLOOKUP(E38,PROTOKOL!$A:$F,6,FALSE))</f>
        <v>VAKUM TEST</v>
      </c>
      <c r="D38" s="43">
        <v>198</v>
      </c>
      <c r="E38" s="43">
        <v>4</v>
      </c>
      <c r="F38" s="43">
        <v>6.5</v>
      </c>
      <c r="G38" s="42">
        <f>IF(E38=0," ",(VLOOKUP(E38,PROTOKOL!$A$1:$E$29,2,FALSE))*F38)</f>
        <v>130</v>
      </c>
      <c r="H38" s="174">
        <f t="shared" si="0"/>
        <v>68</v>
      </c>
      <c r="I38" s="211">
        <f>IF(E38=0," ",VLOOKUP(E38,PROTOKOL!$A:$E,5,FALSE))</f>
        <v>0.44947554687499996</v>
      </c>
      <c r="J38" s="175" t="s">
        <v>133</v>
      </c>
      <c r="K38" s="176">
        <f t="shared" si="42"/>
        <v>30.564337187499998</v>
      </c>
      <c r="L38" s="216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4" t="str">
        <f t="shared" si="1"/>
        <v xml:space="preserve"> </v>
      </c>
      <c r="R38" s="175" t="str">
        <f>IF(N38=0," ",VLOOKUP(N38,PROTOKOL!$A:$E,5,FALSE))</f>
        <v xml:space="preserve"> </v>
      </c>
      <c r="S38" s="211" t="str">
        <f t="shared" si="43"/>
        <v xml:space="preserve"> </v>
      </c>
      <c r="T38" s="175">
        <f t="shared" si="44"/>
        <v>0</v>
      </c>
      <c r="U38" s="176" t="str">
        <f t="shared" si="45"/>
        <v xml:space="preserve"> </v>
      </c>
      <c r="W38" s="172">
        <v>6</v>
      </c>
      <c r="X38" s="224">
        <v>6</v>
      </c>
      <c r="Y38" s="173" t="str">
        <f>IF(AA38=0," ",VLOOKUP(AA38,PROTOKOL!$A:$F,6,FALSE))</f>
        <v>SIZDIRMAZLIK TAMİR</v>
      </c>
      <c r="Z38" s="43">
        <v>128</v>
      </c>
      <c r="AA38" s="43">
        <v>12</v>
      </c>
      <c r="AB38" s="43">
        <v>7.5</v>
      </c>
      <c r="AC38" s="42">
        <f>IF(AA38=0," ",(VLOOKUP(AA38,PROTOKOL!$A$1:$E$29,2,FALSE))*AB38)</f>
        <v>78</v>
      </c>
      <c r="AD38" s="174">
        <f t="shared" si="2"/>
        <v>50</v>
      </c>
      <c r="AE38" s="211">
        <f>IF(AA38=0," ",VLOOKUP(AA38,PROTOKOL!$A:$E,5,FALSE))</f>
        <v>0.8561438988095238</v>
      </c>
      <c r="AF38" s="175" t="s">
        <v>133</v>
      </c>
      <c r="AG38" s="176">
        <f t="shared" si="46"/>
        <v>42.807194940476187</v>
      </c>
      <c r="AH38" s="216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4" t="str">
        <f t="shared" si="3"/>
        <v xml:space="preserve"> </v>
      </c>
      <c r="AN38" s="175" t="str">
        <f>IF(AJ38=0," ",VLOOKUP(AJ38,PROTOKOL!$A:$E,5,FALSE))</f>
        <v xml:space="preserve"> </v>
      </c>
      <c r="AO38" s="211" t="str">
        <f t="shared" si="126"/>
        <v xml:space="preserve"> </v>
      </c>
      <c r="AP38" s="175">
        <f t="shared" si="48"/>
        <v>0</v>
      </c>
      <c r="AQ38" s="176" t="str">
        <f t="shared" si="49"/>
        <v xml:space="preserve"> </v>
      </c>
      <c r="AS38" s="172">
        <v>6</v>
      </c>
      <c r="AT38" s="224">
        <v>6</v>
      </c>
      <c r="AU38" s="173" t="s">
        <v>36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4" t="str">
        <f t="shared" si="4"/>
        <v xml:space="preserve"> </v>
      </c>
      <c r="BA38" s="211" t="str">
        <f>IF(AW38=0," ",VLOOKUP(AW38,PROTOKOL!$A:$E,5,FALSE))</f>
        <v xml:space="preserve"> </v>
      </c>
      <c r="BB38" s="175" t="s">
        <v>133</v>
      </c>
      <c r="BC38" s="176" t="str">
        <f t="shared" si="50"/>
        <v xml:space="preserve"> </v>
      </c>
      <c r="BD38" s="216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4" t="str">
        <f t="shared" si="5"/>
        <v xml:space="preserve"> </v>
      </c>
      <c r="BJ38" s="175" t="str">
        <f>IF(BF38=0," ",VLOOKUP(BF38,PROTOKOL!$A:$E,5,FALSE))</f>
        <v xml:space="preserve"> </v>
      </c>
      <c r="BK38" s="211" t="str">
        <f t="shared" si="127"/>
        <v xml:space="preserve"> </v>
      </c>
      <c r="BL38" s="175">
        <f t="shared" si="52"/>
        <v>0</v>
      </c>
      <c r="BM38" s="176" t="str">
        <f t="shared" si="53"/>
        <v xml:space="preserve"> </v>
      </c>
      <c r="BO38" s="172">
        <v>6</v>
      </c>
      <c r="BP38" s="224">
        <v>6</v>
      </c>
      <c r="BQ38" s="173" t="s">
        <v>36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4" t="str">
        <f t="shared" si="6"/>
        <v xml:space="preserve"> </v>
      </c>
      <c r="BW38" s="211" t="str">
        <f>IF(BS38=0," ",VLOOKUP(BS38,PROTOKOL!$A:$E,5,FALSE))</f>
        <v xml:space="preserve"> </v>
      </c>
      <c r="BX38" s="175" t="s">
        <v>133</v>
      </c>
      <c r="BY38" s="176" t="str">
        <f t="shared" si="54"/>
        <v xml:space="preserve"> </v>
      </c>
      <c r="BZ38" s="216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4" t="str">
        <f t="shared" si="7"/>
        <v xml:space="preserve"> </v>
      </c>
      <c r="CF38" s="175" t="str">
        <f>IF(CB38=0," ",VLOOKUP(CB38,PROTOKOL!$A:$E,5,FALSE))</f>
        <v xml:space="preserve"> </v>
      </c>
      <c r="CG38" s="211" t="str">
        <f t="shared" si="128"/>
        <v xml:space="preserve"> </v>
      </c>
      <c r="CH38" s="175">
        <f t="shared" si="56"/>
        <v>0</v>
      </c>
      <c r="CI38" s="176" t="str">
        <f t="shared" si="57"/>
        <v xml:space="preserve"> </v>
      </c>
      <c r="CK38" s="172">
        <v>6</v>
      </c>
      <c r="CL38" s="224">
        <v>6</v>
      </c>
      <c r="CM38" s="173" t="str">
        <f>IF(CO38=0," ",VLOOKUP(CO38,PROTOKOL!$A:$F,6,FALSE))</f>
        <v>VAKUM TEST</v>
      </c>
      <c r="CN38" s="43">
        <v>65</v>
      </c>
      <c r="CO38" s="43">
        <v>4</v>
      </c>
      <c r="CP38" s="43">
        <v>2</v>
      </c>
      <c r="CQ38" s="42">
        <f>IF(CO38=0," ",(VLOOKUP(CO38,PROTOKOL!$A$1:$E$29,2,FALSE))*CP38)</f>
        <v>40</v>
      </c>
      <c r="CR38" s="174">
        <f t="shared" si="8"/>
        <v>25</v>
      </c>
      <c r="CS38" s="211">
        <f>IF(CO38=0," ",VLOOKUP(CO38,PROTOKOL!$A:$E,5,FALSE))</f>
        <v>0.44947554687499996</v>
      </c>
      <c r="CT38" s="175" t="s">
        <v>133</v>
      </c>
      <c r="CU38" s="176">
        <f t="shared" si="58"/>
        <v>11.236888671874999</v>
      </c>
      <c r="CV38" s="216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4" t="str">
        <f t="shared" si="9"/>
        <v xml:space="preserve"> </v>
      </c>
      <c r="DB38" s="175" t="str">
        <f>IF(CX38=0," ",VLOOKUP(CX38,PROTOKOL!$A:$E,5,FALSE))</f>
        <v xml:space="preserve"> </v>
      </c>
      <c r="DC38" s="211" t="str">
        <f t="shared" si="129"/>
        <v xml:space="preserve"> </v>
      </c>
      <c r="DD38" s="175">
        <f t="shared" si="60"/>
        <v>0</v>
      </c>
      <c r="DE38" s="176" t="str">
        <f t="shared" si="61"/>
        <v xml:space="preserve"> </v>
      </c>
      <c r="DG38" s="172">
        <v>6</v>
      </c>
      <c r="DH38" s="224">
        <v>6</v>
      </c>
      <c r="DI38" s="173" t="str">
        <f>IF(DK38=0," ",VLOOKUP(DK38,PROTOKOL!$A:$F,6,FALSE))</f>
        <v>SIZDIRMAZLIK TAMİR</v>
      </c>
      <c r="DJ38" s="43">
        <v>129</v>
      </c>
      <c r="DK38" s="43">
        <v>12</v>
      </c>
      <c r="DL38" s="43">
        <v>7.5</v>
      </c>
      <c r="DM38" s="42">
        <f>IF(DK38=0," ",(VLOOKUP(DK38,PROTOKOL!$A$1:$E$29,2,FALSE))*DL38)</f>
        <v>78</v>
      </c>
      <c r="DN38" s="174">
        <f t="shared" si="10"/>
        <v>51</v>
      </c>
      <c r="DO38" s="211">
        <f>IF(DK38=0," ",VLOOKUP(DK38,PROTOKOL!$A:$E,5,FALSE))</f>
        <v>0.8561438988095238</v>
      </c>
      <c r="DP38" s="175" t="s">
        <v>133</v>
      </c>
      <c r="DQ38" s="176">
        <f t="shared" si="62"/>
        <v>43.663338839285714</v>
      </c>
      <c r="DR38" s="216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4" t="str">
        <f t="shared" si="11"/>
        <v xml:space="preserve"> </v>
      </c>
      <c r="DX38" s="175" t="str">
        <f>IF(DT38=0," ",VLOOKUP(DT38,PROTOKOL!$A:$E,5,FALSE))</f>
        <v xml:space="preserve"> </v>
      </c>
      <c r="DY38" s="211" t="str">
        <f t="shared" si="130"/>
        <v xml:space="preserve"> </v>
      </c>
      <c r="DZ38" s="175">
        <f t="shared" si="64"/>
        <v>0</v>
      </c>
      <c r="EA38" s="176" t="str">
        <f t="shared" si="65"/>
        <v xml:space="preserve"> </v>
      </c>
      <c r="EC38" s="172">
        <v>6</v>
      </c>
      <c r="ED38" s="224">
        <v>6</v>
      </c>
      <c r="EE38" s="173" t="s">
        <v>36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4" t="str">
        <f t="shared" si="12"/>
        <v xml:space="preserve"> </v>
      </c>
      <c r="EK38" s="211" t="str">
        <f>IF(EG38=0," ",VLOOKUP(EG38,PROTOKOL!$A:$E,5,FALSE))</f>
        <v xml:space="preserve"> </v>
      </c>
      <c r="EL38" s="175" t="s">
        <v>133</v>
      </c>
      <c r="EM38" s="176" t="str">
        <f t="shared" si="66"/>
        <v xml:space="preserve"> </v>
      </c>
      <c r="EN38" s="216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4" t="str">
        <f t="shared" si="13"/>
        <v xml:space="preserve"> </v>
      </c>
      <c r="ET38" s="175" t="str">
        <f>IF(EP38=0," ",VLOOKUP(EP38,PROTOKOL!$A:$E,5,FALSE))</f>
        <v xml:space="preserve"> </v>
      </c>
      <c r="EU38" s="211" t="str">
        <f t="shared" si="145"/>
        <v xml:space="preserve"> </v>
      </c>
      <c r="EV38" s="175">
        <f t="shared" si="68"/>
        <v>0</v>
      </c>
      <c r="EW38" s="176" t="str">
        <f t="shared" si="69"/>
        <v xml:space="preserve"> </v>
      </c>
      <c r="EY38" s="172">
        <v>6</v>
      </c>
      <c r="EZ38" s="224">
        <v>6</v>
      </c>
      <c r="FA38" s="173" t="s">
        <v>134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4" t="str">
        <f t="shared" si="14"/>
        <v xml:space="preserve"> </v>
      </c>
      <c r="FG38" s="211" t="str">
        <f>IF(FC38=0," ",VLOOKUP(FC38,PROTOKOL!$A:$E,5,FALSE))</f>
        <v xml:space="preserve"> </v>
      </c>
      <c r="FH38" s="175" t="s">
        <v>133</v>
      </c>
      <c r="FI38" s="176" t="str">
        <f t="shared" si="70"/>
        <v xml:space="preserve"> </v>
      </c>
      <c r="FJ38" s="216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4" t="str">
        <f t="shared" si="15"/>
        <v xml:space="preserve"> </v>
      </c>
      <c r="FP38" s="175" t="str">
        <f>IF(FL38=0," ",VLOOKUP(FL38,PROTOKOL!$A:$E,5,FALSE))</f>
        <v xml:space="preserve"> </v>
      </c>
      <c r="FQ38" s="211" t="str">
        <f t="shared" si="131"/>
        <v xml:space="preserve"> </v>
      </c>
      <c r="FR38" s="175">
        <f t="shared" si="72"/>
        <v>0</v>
      </c>
      <c r="FS38" s="176" t="str">
        <f t="shared" si="73"/>
        <v xml:space="preserve"> </v>
      </c>
      <c r="FU38" s="172">
        <v>6</v>
      </c>
      <c r="FV38" s="224">
        <v>6</v>
      </c>
      <c r="FW38" s="173" t="s">
        <v>36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4" t="str">
        <f t="shared" si="16"/>
        <v xml:space="preserve"> </v>
      </c>
      <c r="GC38" s="211" t="str">
        <f>IF(FY38=0," ",VLOOKUP(FY38,PROTOKOL!$A:$E,5,FALSE))</f>
        <v xml:space="preserve"> </v>
      </c>
      <c r="GD38" s="175" t="s">
        <v>133</v>
      </c>
      <c r="GE38" s="176" t="str">
        <f t="shared" si="74"/>
        <v xml:space="preserve"> </v>
      </c>
      <c r="GF38" s="216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4" t="str">
        <f t="shared" si="17"/>
        <v xml:space="preserve"> </v>
      </c>
      <c r="GL38" s="175" t="str">
        <f>IF(GH38=0," ",VLOOKUP(GH38,PROTOKOL!$A:$E,5,FALSE))</f>
        <v xml:space="preserve"> </v>
      </c>
      <c r="GM38" s="211" t="str">
        <f t="shared" si="132"/>
        <v xml:space="preserve"> </v>
      </c>
      <c r="GN38" s="175">
        <f t="shared" si="76"/>
        <v>0</v>
      </c>
      <c r="GO38" s="176" t="str">
        <f t="shared" si="77"/>
        <v xml:space="preserve"> </v>
      </c>
      <c r="GQ38" s="172">
        <v>6</v>
      </c>
      <c r="GR38" s="224">
        <v>6</v>
      </c>
      <c r="GS38" s="173" t="str">
        <f>IF(GU38=0," ",VLOOKUP(GU38,PROTOKOL!$A:$F,6,FALSE))</f>
        <v>VAKUM TEST</v>
      </c>
      <c r="GT38" s="43">
        <v>32</v>
      </c>
      <c r="GU38" s="43">
        <v>4</v>
      </c>
      <c r="GV38" s="43">
        <v>1</v>
      </c>
      <c r="GW38" s="42">
        <f>IF(GU38=0," ",(VLOOKUP(GU38,PROTOKOL!$A$1:$E$29,2,FALSE))*GV38)</f>
        <v>20</v>
      </c>
      <c r="GX38" s="174">
        <f t="shared" si="18"/>
        <v>12</v>
      </c>
      <c r="GY38" s="211">
        <f>IF(GU38=0," ",VLOOKUP(GU38,PROTOKOL!$A:$E,5,FALSE))</f>
        <v>0.44947554687499996</v>
      </c>
      <c r="GZ38" s="175" t="s">
        <v>133</v>
      </c>
      <c r="HA38" s="176">
        <f t="shared" si="78"/>
        <v>5.3937065624999994</v>
      </c>
      <c r="HB38" s="216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4" t="str">
        <f t="shared" si="19"/>
        <v xml:space="preserve"> </v>
      </c>
      <c r="HH38" s="175" t="str">
        <f>IF(HD38=0," ",VLOOKUP(HD38,PROTOKOL!$A:$E,5,FALSE))</f>
        <v xml:space="preserve"> </v>
      </c>
      <c r="HI38" s="211" t="str">
        <f t="shared" si="133"/>
        <v xml:space="preserve"> </v>
      </c>
      <c r="HJ38" s="175">
        <f t="shared" si="80"/>
        <v>0</v>
      </c>
      <c r="HK38" s="176" t="str">
        <f t="shared" si="81"/>
        <v xml:space="preserve"> </v>
      </c>
      <c r="HM38" s="172">
        <v>6</v>
      </c>
      <c r="HN38" s="224">
        <v>6</v>
      </c>
      <c r="HO38" s="173" t="s">
        <v>36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4" t="str">
        <f t="shared" si="20"/>
        <v xml:space="preserve"> </v>
      </c>
      <c r="HU38" s="211" t="str">
        <f>IF(HQ38=0," ",VLOOKUP(HQ38,PROTOKOL!$A:$E,5,FALSE))</f>
        <v xml:space="preserve"> </v>
      </c>
      <c r="HV38" s="175" t="s">
        <v>133</v>
      </c>
      <c r="HW38" s="176" t="str">
        <f t="shared" si="82"/>
        <v xml:space="preserve"> </v>
      </c>
      <c r="HX38" s="216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4" t="str">
        <f t="shared" si="21"/>
        <v xml:space="preserve"> </v>
      </c>
      <c r="ID38" s="175" t="str">
        <f>IF(HZ38=0," ",VLOOKUP(HZ38,PROTOKOL!$A:$E,5,FALSE))</f>
        <v xml:space="preserve"> </v>
      </c>
      <c r="IE38" s="211" t="str">
        <f t="shared" si="134"/>
        <v xml:space="preserve"> </v>
      </c>
      <c r="IF38" s="175">
        <f t="shared" si="84"/>
        <v>0</v>
      </c>
      <c r="IG38" s="176" t="str">
        <f t="shared" si="85"/>
        <v xml:space="preserve"> </v>
      </c>
      <c r="II38" s="172">
        <v>6</v>
      </c>
      <c r="IJ38" s="224">
        <v>6</v>
      </c>
      <c r="IK38" s="173" t="str">
        <f>IF(IM38=0," ",VLOOKUP(IM38,PROTOKOL!$A:$F,6,FALSE))</f>
        <v>VAKUM TEST</v>
      </c>
      <c r="IL38" s="43">
        <v>238</v>
      </c>
      <c r="IM38" s="43">
        <v>4</v>
      </c>
      <c r="IN38" s="43">
        <v>7.5</v>
      </c>
      <c r="IO38" s="42">
        <f>IF(IM38=0," ",(VLOOKUP(IM38,PROTOKOL!$A$1:$E$29,2,FALSE))*IN38)</f>
        <v>150</v>
      </c>
      <c r="IP38" s="174">
        <f t="shared" si="22"/>
        <v>88</v>
      </c>
      <c r="IQ38" s="211">
        <f>IF(IM38=0," ",VLOOKUP(IM38,PROTOKOL!$A:$E,5,FALSE))</f>
        <v>0.44947554687499996</v>
      </c>
      <c r="IR38" s="175" t="s">
        <v>133</v>
      </c>
      <c r="IS38" s="176">
        <f t="shared" si="86"/>
        <v>39.553848124999995</v>
      </c>
      <c r="IT38" s="216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4" t="str">
        <f t="shared" si="23"/>
        <v xml:space="preserve"> </v>
      </c>
      <c r="IZ38" s="175" t="str">
        <f>IF(IV38=0," ",VLOOKUP(IV38,PROTOKOL!$A:$E,5,FALSE))</f>
        <v xml:space="preserve"> </v>
      </c>
      <c r="JA38" s="211" t="str">
        <f t="shared" si="135"/>
        <v xml:space="preserve"> </v>
      </c>
      <c r="JB38" s="175">
        <f t="shared" si="88"/>
        <v>0</v>
      </c>
      <c r="JC38" s="176" t="str">
        <f t="shared" si="89"/>
        <v xml:space="preserve"> </v>
      </c>
      <c r="JE38" s="172">
        <v>6</v>
      </c>
      <c r="JF38" s="224">
        <v>6</v>
      </c>
      <c r="JG38" s="173" t="str">
        <f>IF(JI38=0," ",VLOOKUP(JI38,PROTOKOL!$A:$F,6,FALSE))</f>
        <v>PANTOGRAF LAVABO TAŞLAMA</v>
      </c>
      <c r="JH38" s="43">
        <v>110</v>
      </c>
      <c r="JI38" s="43">
        <v>9</v>
      </c>
      <c r="JJ38" s="43">
        <v>7.5</v>
      </c>
      <c r="JK38" s="42">
        <f>IF(JI38=0," ",(VLOOKUP(JI38,PROTOKOL!$A$1:$E$29,2,FALSE))*JJ38)</f>
        <v>65</v>
      </c>
      <c r="JL38" s="174">
        <f t="shared" si="24"/>
        <v>45</v>
      </c>
      <c r="JM38" s="211">
        <f>IF(JI38=0," ",VLOOKUP(JI38,PROTOKOL!$A:$E,5,FALSE))</f>
        <v>1.0273726785714283</v>
      </c>
      <c r="JN38" s="175" t="s">
        <v>133</v>
      </c>
      <c r="JO38" s="176">
        <f t="shared" si="90"/>
        <v>46.231770535714276</v>
      </c>
      <c r="JP38" s="216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4" t="str">
        <f t="shared" si="25"/>
        <v xml:space="preserve"> </v>
      </c>
      <c r="JV38" s="175" t="str">
        <f>IF(JR38=0," ",VLOOKUP(JR38,PROTOKOL!$A:$E,5,FALSE))</f>
        <v xml:space="preserve"> </v>
      </c>
      <c r="JW38" s="211" t="str">
        <f t="shared" si="136"/>
        <v xml:space="preserve"> </v>
      </c>
      <c r="JX38" s="175">
        <f t="shared" si="92"/>
        <v>0</v>
      </c>
      <c r="JY38" s="176" t="str">
        <f t="shared" si="93"/>
        <v xml:space="preserve"> </v>
      </c>
      <c r="KA38" s="172">
        <v>6</v>
      </c>
      <c r="KB38" s="224">
        <v>6</v>
      </c>
      <c r="KC38" s="173" t="str">
        <f>IF(KE38=0," ",VLOOKUP(KE38,PROTOKOL!$A:$F,6,FALSE))</f>
        <v>VAKUM TEST</v>
      </c>
      <c r="KD38" s="43">
        <v>181</v>
      </c>
      <c r="KE38" s="43">
        <v>4</v>
      </c>
      <c r="KF38" s="43">
        <v>6</v>
      </c>
      <c r="KG38" s="42">
        <f>IF(KE38=0," ",(VLOOKUP(KE38,PROTOKOL!$A$1:$E$29,2,FALSE))*KF38)</f>
        <v>120</v>
      </c>
      <c r="KH38" s="174">
        <f t="shared" si="26"/>
        <v>61</v>
      </c>
      <c r="KI38" s="211">
        <f>IF(KE38=0," ",VLOOKUP(KE38,PROTOKOL!$A:$E,5,FALSE))</f>
        <v>0.44947554687499996</v>
      </c>
      <c r="KJ38" s="175" t="s">
        <v>133</v>
      </c>
      <c r="KK38" s="176">
        <f t="shared" si="94"/>
        <v>27.418008359374998</v>
      </c>
      <c r="KL38" s="216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4" t="str">
        <f t="shared" si="27"/>
        <v xml:space="preserve"> </v>
      </c>
      <c r="KR38" s="175" t="str">
        <f>IF(KN38=0," ",VLOOKUP(KN38,PROTOKOL!$A:$E,5,FALSE))</f>
        <v xml:space="preserve"> </v>
      </c>
      <c r="KS38" s="211" t="str">
        <f t="shared" si="137"/>
        <v xml:space="preserve"> </v>
      </c>
      <c r="KT38" s="175">
        <f t="shared" si="96"/>
        <v>0</v>
      </c>
      <c r="KU38" s="176" t="str">
        <f t="shared" si="97"/>
        <v xml:space="preserve"> </v>
      </c>
      <c r="KW38" s="172">
        <v>6</v>
      </c>
      <c r="KX38" s="224">
        <v>6</v>
      </c>
      <c r="KY38" s="173" t="str">
        <f>IF(LA38=0," ",VLOOKUP(LA38,PROTOKOL!$A:$F,6,FALSE))</f>
        <v>VAKUM TEST</v>
      </c>
      <c r="KZ38" s="43">
        <v>239</v>
      </c>
      <c r="LA38" s="43">
        <v>4</v>
      </c>
      <c r="LB38" s="43">
        <v>7.5</v>
      </c>
      <c r="LC38" s="42">
        <f>IF(LA38=0," ",(VLOOKUP(LA38,PROTOKOL!$A$1:$E$29,2,FALSE))*LB38)</f>
        <v>150</v>
      </c>
      <c r="LD38" s="174">
        <f t="shared" si="28"/>
        <v>89</v>
      </c>
      <c r="LE38" s="211">
        <f>IF(LA38=0," ",VLOOKUP(LA38,PROTOKOL!$A:$E,5,FALSE))</f>
        <v>0.44947554687499996</v>
      </c>
      <c r="LF38" s="175" t="s">
        <v>133</v>
      </c>
      <c r="LG38" s="176">
        <f t="shared" si="98"/>
        <v>40.003323671874995</v>
      </c>
      <c r="LH38" s="216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4" t="str">
        <f t="shared" si="29"/>
        <v xml:space="preserve"> </v>
      </c>
      <c r="LN38" s="175" t="str">
        <f>IF(LJ38=0," ",VLOOKUP(LJ38,PROTOKOL!$A:$E,5,FALSE))</f>
        <v xml:space="preserve"> </v>
      </c>
      <c r="LO38" s="211" t="str">
        <f t="shared" si="138"/>
        <v xml:space="preserve"> </v>
      </c>
      <c r="LP38" s="175">
        <f t="shared" si="100"/>
        <v>0</v>
      </c>
      <c r="LQ38" s="176" t="str">
        <f t="shared" si="101"/>
        <v xml:space="preserve"> </v>
      </c>
      <c r="LS38" s="172">
        <v>6</v>
      </c>
      <c r="LT38" s="224">
        <v>6</v>
      </c>
      <c r="LU38" s="173" t="s">
        <v>36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4" t="str">
        <f t="shared" si="30"/>
        <v xml:space="preserve"> </v>
      </c>
      <c r="MA38" s="211" t="str">
        <f>IF(LW38=0," ",VLOOKUP(LW38,PROTOKOL!$A:$E,5,FALSE))</f>
        <v xml:space="preserve"> </v>
      </c>
      <c r="MB38" s="175" t="s">
        <v>133</v>
      </c>
      <c r="MC38" s="176" t="str">
        <f t="shared" si="102"/>
        <v xml:space="preserve"> </v>
      </c>
      <c r="MD38" s="216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4" t="str">
        <f t="shared" si="31"/>
        <v xml:space="preserve"> </v>
      </c>
      <c r="MJ38" s="175" t="str">
        <f>IF(MF38=0," ",VLOOKUP(MF38,PROTOKOL!$A:$E,5,FALSE))</f>
        <v xml:space="preserve"> </v>
      </c>
      <c r="MK38" s="211" t="str">
        <f t="shared" si="139"/>
        <v xml:space="preserve"> </v>
      </c>
      <c r="ML38" s="175">
        <f t="shared" si="104"/>
        <v>0</v>
      </c>
      <c r="MM38" s="176" t="str">
        <f t="shared" si="105"/>
        <v xml:space="preserve"> </v>
      </c>
      <c r="MO38" s="172">
        <v>6</v>
      </c>
      <c r="MP38" s="224">
        <v>6</v>
      </c>
      <c r="MQ38" s="173" t="s">
        <v>36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4" t="str">
        <f t="shared" si="32"/>
        <v xml:space="preserve"> </v>
      </c>
      <c r="MW38" s="211" t="str">
        <f>IF(MS38=0," ",VLOOKUP(MS38,PROTOKOL!$A:$E,5,FALSE))</f>
        <v xml:space="preserve"> </v>
      </c>
      <c r="MX38" s="175" t="s">
        <v>133</v>
      </c>
      <c r="MY38" s="176" t="str">
        <f t="shared" si="106"/>
        <v xml:space="preserve"> </v>
      </c>
      <c r="MZ38" s="216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4" t="str">
        <f t="shared" si="33"/>
        <v xml:space="preserve"> </v>
      </c>
      <c r="NF38" s="175" t="str">
        <f>IF(NB38=0," ",VLOOKUP(NB38,PROTOKOL!$A:$E,5,FALSE))</f>
        <v xml:space="preserve"> </v>
      </c>
      <c r="NG38" s="211" t="str">
        <f t="shared" si="140"/>
        <v xml:space="preserve"> </v>
      </c>
      <c r="NH38" s="175">
        <f t="shared" si="108"/>
        <v>0</v>
      </c>
      <c r="NI38" s="176" t="str">
        <f t="shared" si="109"/>
        <v xml:space="preserve"> </v>
      </c>
      <c r="NK38" s="172">
        <v>6</v>
      </c>
      <c r="NL38" s="224">
        <v>6</v>
      </c>
      <c r="NM38" s="173" t="s">
        <v>36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4" t="str">
        <f t="shared" si="34"/>
        <v xml:space="preserve"> </v>
      </c>
      <c r="NS38" s="211" t="str">
        <f>IF(NO38=0," ",VLOOKUP(NO38,PROTOKOL!$A:$E,5,FALSE))</f>
        <v xml:space="preserve"> </v>
      </c>
      <c r="NT38" s="175" t="s">
        <v>133</v>
      </c>
      <c r="NU38" s="176" t="str">
        <f t="shared" si="110"/>
        <v xml:space="preserve"> </v>
      </c>
      <c r="NV38" s="216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4" t="str">
        <f t="shared" si="35"/>
        <v xml:space="preserve"> </v>
      </c>
      <c r="OB38" s="175" t="str">
        <f>IF(NX38=0," ",VLOOKUP(NX38,PROTOKOL!$A:$E,5,FALSE))</f>
        <v xml:space="preserve"> </v>
      </c>
      <c r="OC38" s="211" t="str">
        <f t="shared" si="141"/>
        <v xml:space="preserve"> </v>
      </c>
      <c r="OD38" s="175">
        <f t="shared" si="112"/>
        <v>0</v>
      </c>
      <c r="OE38" s="176" t="str">
        <f t="shared" si="113"/>
        <v xml:space="preserve"> </v>
      </c>
      <c r="OG38" s="172">
        <v>6</v>
      </c>
      <c r="OH38" s="224">
        <v>6</v>
      </c>
      <c r="OI38" s="173" t="s">
        <v>36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4" t="str">
        <f t="shared" si="36"/>
        <v xml:space="preserve"> </v>
      </c>
      <c r="OO38" s="211" t="str">
        <f>IF(OK38=0," ",VLOOKUP(OK38,PROTOKOL!$A:$E,5,FALSE))</f>
        <v xml:space="preserve"> </v>
      </c>
      <c r="OP38" s="175" t="s">
        <v>133</v>
      </c>
      <c r="OQ38" s="176" t="str">
        <f t="shared" si="114"/>
        <v xml:space="preserve"> </v>
      </c>
      <c r="OR38" s="216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4" t="str">
        <f t="shared" si="37"/>
        <v xml:space="preserve"> </v>
      </c>
      <c r="OX38" s="175" t="str">
        <f>IF(OT38=0," ",VLOOKUP(OT38,PROTOKOL!$A:$E,5,FALSE))</f>
        <v xml:space="preserve"> </v>
      </c>
      <c r="OY38" s="211" t="str">
        <f t="shared" si="142"/>
        <v xml:space="preserve"> </v>
      </c>
      <c r="OZ38" s="175">
        <f t="shared" si="116"/>
        <v>0</v>
      </c>
      <c r="PA38" s="176" t="str">
        <f t="shared" si="117"/>
        <v xml:space="preserve"> </v>
      </c>
      <c r="PC38" s="172">
        <v>6</v>
      </c>
      <c r="PD38" s="224">
        <v>6</v>
      </c>
      <c r="PE38" s="173" t="str">
        <f>IF(PG38=0," ",VLOOKUP(PG38,PROTOKOL!$A:$F,6,FALSE))</f>
        <v>WNZL. LAV. VE DUV. ASMA KLZ</v>
      </c>
      <c r="PF38" s="43">
        <v>224</v>
      </c>
      <c r="PG38" s="43">
        <v>1</v>
      </c>
      <c r="PH38" s="43">
        <v>7.5</v>
      </c>
      <c r="PI38" s="42">
        <f>IF(PG38=0," ",(VLOOKUP(PG38,PROTOKOL!$A$1:$E$29,2,FALSE))*PH38)</f>
        <v>144</v>
      </c>
      <c r="PJ38" s="174">
        <f t="shared" si="38"/>
        <v>80</v>
      </c>
      <c r="PK38" s="211">
        <f>IF(PG38=0," ",VLOOKUP(PG38,PROTOKOL!$A:$E,5,FALSE))</f>
        <v>0.4731321546052632</v>
      </c>
      <c r="PL38" s="175" t="s">
        <v>133</v>
      </c>
      <c r="PM38" s="176">
        <f t="shared" si="118"/>
        <v>37.850572368421055</v>
      </c>
      <c r="PN38" s="216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4" t="str">
        <f t="shared" si="39"/>
        <v xml:space="preserve"> </v>
      </c>
      <c r="PT38" s="175" t="str">
        <f>IF(PP38=0," ",VLOOKUP(PP38,PROTOKOL!$A:$E,5,FALSE))</f>
        <v xml:space="preserve"> </v>
      </c>
      <c r="PU38" s="211" t="str">
        <f t="shared" si="143"/>
        <v xml:space="preserve"> </v>
      </c>
      <c r="PV38" s="175">
        <f t="shared" si="120"/>
        <v>0</v>
      </c>
      <c r="PW38" s="176" t="str">
        <f t="shared" si="121"/>
        <v xml:space="preserve"> </v>
      </c>
      <c r="PY38" s="172">
        <v>6</v>
      </c>
      <c r="PZ38" s="224">
        <v>6</v>
      </c>
      <c r="QA38" s="173" t="str">
        <f>IF(QC38=0," ",VLOOKUP(QC38,PROTOKOL!$A:$F,6,FALSE))</f>
        <v>PANTOGRAF LAVABO TAŞLAMA</v>
      </c>
      <c r="QB38" s="43">
        <v>108</v>
      </c>
      <c r="QC38" s="43">
        <v>9</v>
      </c>
      <c r="QD38" s="43">
        <v>7.5</v>
      </c>
      <c r="QE38" s="42">
        <f>IF(QC38=0," ",(VLOOKUP(QC38,PROTOKOL!$A$1:$E$29,2,FALSE))*QD38)</f>
        <v>65</v>
      </c>
      <c r="QF38" s="174">
        <f t="shared" si="40"/>
        <v>43</v>
      </c>
      <c r="QG38" s="211">
        <f>IF(QC38=0," ",VLOOKUP(QC38,PROTOKOL!$A:$E,5,FALSE))</f>
        <v>1.0273726785714283</v>
      </c>
      <c r="QH38" s="175" t="s">
        <v>133</v>
      </c>
      <c r="QI38" s="176">
        <f t="shared" si="122"/>
        <v>44.177025178571419</v>
      </c>
      <c r="QJ38" s="216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4" t="str">
        <f t="shared" si="41"/>
        <v xml:space="preserve"> </v>
      </c>
      <c r="QP38" s="175" t="str">
        <f>IF(QL38=0," ",VLOOKUP(QL38,PROTOKOL!$A:$E,5,FALSE))</f>
        <v xml:space="preserve"> </v>
      </c>
      <c r="QQ38" s="211" t="str">
        <f t="shared" si="144"/>
        <v xml:space="preserve"> </v>
      </c>
      <c r="QR38" s="175">
        <f t="shared" si="124"/>
        <v>0</v>
      </c>
      <c r="QS38" s="176" t="str">
        <f t="shared" si="125"/>
        <v xml:space="preserve"> </v>
      </c>
    </row>
    <row r="39" spans="1:461" ht="13.8">
      <c r="A39" s="172">
        <v>6</v>
      </c>
      <c r="B39" s="225"/>
      <c r="C39" s="173" t="str">
        <f>IF(E39=0," ",VLOOKUP(E39,PROTOKOL!$A:$F,6,FALSE))</f>
        <v>KOKU TESTİ</v>
      </c>
      <c r="D39" s="43">
        <v>1</v>
      </c>
      <c r="E39" s="43">
        <v>17</v>
      </c>
      <c r="F39" s="43">
        <v>1</v>
      </c>
      <c r="G39" s="42">
        <f>IF(E39=0," ",(VLOOKUP(E39,PROTOKOL!$A$1:$E$29,2,FALSE))*F39)</f>
        <v>0</v>
      </c>
      <c r="H39" s="174">
        <f t="shared" si="0"/>
        <v>1</v>
      </c>
      <c r="I39" s="211" t="e">
        <f>IF(E39=0," ",VLOOKUP(E39,PROTOKOL!$A:$E,5,FALSE))</f>
        <v>#DIV/0!</v>
      </c>
      <c r="J39" s="175" t="s">
        <v>133</v>
      </c>
      <c r="K39" s="176" t="e">
        <f>IF(E39=0," ",(I39*H39))/7.5*1</f>
        <v>#DIV/0!</v>
      </c>
      <c r="L39" s="216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4" t="str">
        <f t="shared" si="1"/>
        <v xml:space="preserve"> </v>
      </c>
      <c r="R39" s="175" t="str">
        <f>IF(N39=0," ",VLOOKUP(N39,PROTOKOL!$A:$E,5,FALSE))</f>
        <v xml:space="preserve"> </v>
      </c>
      <c r="S39" s="211" t="str">
        <f t="shared" si="43"/>
        <v xml:space="preserve"> </v>
      </c>
      <c r="T39" s="175">
        <f t="shared" si="44"/>
        <v>0</v>
      </c>
      <c r="U39" s="176" t="str">
        <f t="shared" si="45"/>
        <v xml:space="preserve"> </v>
      </c>
      <c r="W39" s="172">
        <v>6</v>
      </c>
      <c r="X39" s="225"/>
      <c r="Y39" s="173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4" t="str">
        <f t="shared" si="2"/>
        <v xml:space="preserve"> </v>
      </c>
      <c r="AE39" s="211" t="str">
        <f>IF(AA39=0," ",VLOOKUP(AA39,PROTOKOL!$A:$E,5,FALSE))</f>
        <v xml:space="preserve"> </v>
      </c>
      <c r="AF39" s="175" t="s">
        <v>133</v>
      </c>
      <c r="AG39" s="176" t="str">
        <f t="shared" si="46"/>
        <v xml:space="preserve"> </v>
      </c>
      <c r="AH39" s="216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4" t="str">
        <f t="shared" si="3"/>
        <v xml:space="preserve"> </v>
      </c>
      <c r="AN39" s="175" t="str">
        <f>IF(AJ39=0," ",VLOOKUP(AJ39,PROTOKOL!$A:$E,5,FALSE))</f>
        <v xml:space="preserve"> </v>
      </c>
      <c r="AO39" s="211" t="str">
        <f t="shared" si="126"/>
        <v xml:space="preserve"> </v>
      </c>
      <c r="AP39" s="175">
        <f t="shared" si="48"/>
        <v>0</v>
      </c>
      <c r="AQ39" s="176" t="str">
        <f t="shared" si="49"/>
        <v xml:space="preserve"> </v>
      </c>
      <c r="AS39" s="172">
        <v>6</v>
      </c>
      <c r="AT39" s="225"/>
      <c r="AU39" s="173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4" t="str">
        <f t="shared" si="4"/>
        <v xml:space="preserve"> </v>
      </c>
      <c r="BA39" s="211" t="str">
        <f>IF(AW39=0," ",VLOOKUP(AW39,PROTOKOL!$A:$E,5,FALSE))</f>
        <v xml:space="preserve"> </v>
      </c>
      <c r="BB39" s="175" t="s">
        <v>133</v>
      </c>
      <c r="BC39" s="176" t="str">
        <f t="shared" si="50"/>
        <v xml:space="preserve"> </v>
      </c>
      <c r="BD39" s="216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4" t="str">
        <f t="shared" si="5"/>
        <v xml:space="preserve"> </v>
      </c>
      <c r="BJ39" s="175" t="str">
        <f>IF(BF39=0," ",VLOOKUP(BF39,PROTOKOL!$A:$E,5,FALSE))</f>
        <v xml:space="preserve"> </v>
      </c>
      <c r="BK39" s="211" t="str">
        <f t="shared" si="127"/>
        <v xml:space="preserve"> </v>
      </c>
      <c r="BL39" s="175">
        <f t="shared" si="52"/>
        <v>0</v>
      </c>
      <c r="BM39" s="176" t="str">
        <f t="shared" si="53"/>
        <v xml:space="preserve"> </v>
      </c>
      <c r="BO39" s="172">
        <v>6</v>
      </c>
      <c r="BP39" s="225"/>
      <c r="BQ39" s="173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4" t="str">
        <f t="shared" si="6"/>
        <v xml:space="preserve"> </v>
      </c>
      <c r="BW39" s="211" t="str">
        <f>IF(BS39=0," ",VLOOKUP(BS39,PROTOKOL!$A:$E,5,FALSE))</f>
        <v xml:space="preserve"> </v>
      </c>
      <c r="BX39" s="175" t="s">
        <v>133</v>
      </c>
      <c r="BY39" s="176" t="str">
        <f t="shared" si="54"/>
        <v xml:space="preserve"> </v>
      </c>
      <c r="BZ39" s="216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4" t="str">
        <f t="shared" si="7"/>
        <v xml:space="preserve"> </v>
      </c>
      <c r="CF39" s="175" t="str">
        <f>IF(CB39=0," ",VLOOKUP(CB39,PROTOKOL!$A:$E,5,FALSE))</f>
        <v xml:space="preserve"> </v>
      </c>
      <c r="CG39" s="211" t="str">
        <f t="shared" si="128"/>
        <v xml:space="preserve"> </v>
      </c>
      <c r="CH39" s="175">
        <f t="shared" si="56"/>
        <v>0</v>
      </c>
      <c r="CI39" s="176" t="str">
        <f t="shared" si="57"/>
        <v xml:space="preserve"> </v>
      </c>
      <c r="CK39" s="172">
        <v>6</v>
      </c>
      <c r="CL39" s="225"/>
      <c r="CM39" s="173" t="str">
        <f>IF(CO39=0," ",VLOOKUP(CO39,PROTOKOL!$A:$F,6,FALSE))</f>
        <v>PERDE KESME SULU SİST.</v>
      </c>
      <c r="CN39" s="43">
        <v>50</v>
      </c>
      <c r="CO39" s="43">
        <v>8</v>
      </c>
      <c r="CP39" s="43">
        <v>2.5</v>
      </c>
      <c r="CQ39" s="42">
        <f>IF(CO39=0," ",(VLOOKUP(CO39,PROTOKOL!$A$1:$E$29,2,FALSE))*CP39)</f>
        <v>32.666666666666664</v>
      </c>
      <c r="CR39" s="174">
        <f t="shared" si="8"/>
        <v>17.333333333333336</v>
      </c>
      <c r="CS39" s="211">
        <f>IF(CO39=0," ",VLOOKUP(CO39,PROTOKOL!$A:$E,5,FALSE))</f>
        <v>0.69150084134615386</v>
      </c>
      <c r="CT39" s="175" t="s">
        <v>133</v>
      </c>
      <c r="CU39" s="176">
        <f t="shared" si="58"/>
        <v>11.986014583333334</v>
      </c>
      <c r="CV39" s="216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4" t="str">
        <f t="shared" si="9"/>
        <v xml:space="preserve"> </v>
      </c>
      <c r="DB39" s="175" t="str">
        <f>IF(CX39=0," ",VLOOKUP(CX39,PROTOKOL!$A:$E,5,FALSE))</f>
        <v xml:space="preserve"> </v>
      </c>
      <c r="DC39" s="211" t="str">
        <f t="shared" si="129"/>
        <v xml:space="preserve"> </v>
      </c>
      <c r="DD39" s="175">
        <f t="shared" si="60"/>
        <v>0</v>
      </c>
      <c r="DE39" s="176" t="str">
        <f t="shared" si="61"/>
        <v xml:space="preserve"> </v>
      </c>
      <c r="DG39" s="172">
        <v>6</v>
      </c>
      <c r="DH39" s="225"/>
      <c r="DI39" s="173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4" t="str">
        <f t="shared" si="10"/>
        <v xml:space="preserve"> </v>
      </c>
      <c r="DO39" s="211" t="str">
        <f>IF(DK39=0," ",VLOOKUP(DK39,PROTOKOL!$A:$E,5,FALSE))</f>
        <v xml:space="preserve"> </v>
      </c>
      <c r="DP39" s="175" t="s">
        <v>133</v>
      </c>
      <c r="DQ39" s="176" t="str">
        <f t="shared" si="62"/>
        <v xml:space="preserve"> </v>
      </c>
      <c r="DR39" s="216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4" t="str">
        <f t="shared" si="11"/>
        <v xml:space="preserve"> </v>
      </c>
      <c r="DX39" s="175" t="str">
        <f>IF(DT39=0," ",VLOOKUP(DT39,PROTOKOL!$A:$E,5,FALSE))</f>
        <v xml:space="preserve"> </v>
      </c>
      <c r="DY39" s="211" t="str">
        <f t="shared" si="130"/>
        <v xml:space="preserve"> </v>
      </c>
      <c r="DZ39" s="175">
        <f t="shared" si="64"/>
        <v>0</v>
      </c>
      <c r="EA39" s="176" t="str">
        <f t="shared" si="65"/>
        <v xml:space="preserve"> </v>
      </c>
      <c r="EC39" s="172">
        <v>6</v>
      </c>
      <c r="ED39" s="225"/>
      <c r="EE39" s="173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4" t="str">
        <f t="shared" si="12"/>
        <v xml:space="preserve"> </v>
      </c>
      <c r="EK39" s="211" t="str">
        <f>IF(EG39=0," ",VLOOKUP(EG39,PROTOKOL!$A:$E,5,FALSE))</f>
        <v xml:space="preserve"> </v>
      </c>
      <c r="EL39" s="175" t="s">
        <v>133</v>
      </c>
      <c r="EM39" s="176" t="str">
        <f t="shared" si="66"/>
        <v xml:space="preserve"> </v>
      </c>
      <c r="EN39" s="216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4" t="str">
        <f t="shared" si="13"/>
        <v xml:space="preserve"> </v>
      </c>
      <c r="ET39" s="175" t="str">
        <f>IF(EP39=0," ",VLOOKUP(EP39,PROTOKOL!$A:$E,5,FALSE))</f>
        <v xml:space="preserve"> </v>
      </c>
      <c r="EU39" s="211" t="str">
        <f t="shared" si="145"/>
        <v xml:space="preserve"> </v>
      </c>
      <c r="EV39" s="175">
        <f t="shared" si="68"/>
        <v>0</v>
      </c>
      <c r="EW39" s="176" t="str">
        <f t="shared" si="69"/>
        <v xml:space="preserve"> </v>
      </c>
      <c r="EY39" s="172">
        <v>6</v>
      </c>
      <c r="EZ39" s="225"/>
      <c r="FA39" s="173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4" t="str">
        <f t="shared" si="14"/>
        <v xml:space="preserve"> </v>
      </c>
      <c r="FG39" s="211" t="str">
        <f>IF(FC39=0," ",VLOOKUP(FC39,PROTOKOL!$A:$E,5,FALSE))</f>
        <v xml:space="preserve"> </v>
      </c>
      <c r="FH39" s="175" t="s">
        <v>133</v>
      </c>
      <c r="FI39" s="176" t="str">
        <f t="shared" si="70"/>
        <v xml:space="preserve"> </v>
      </c>
      <c r="FJ39" s="216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4" t="str">
        <f t="shared" si="15"/>
        <v xml:space="preserve"> </v>
      </c>
      <c r="FP39" s="175" t="str">
        <f>IF(FL39=0," ",VLOOKUP(FL39,PROTOKOL!$A:$E,5,FALSE))</f>
        <v xml:space="preserve"> </v>
      </c>
      <c r="FQ39" s="211" t="str">
        <f t="shared" si="131"/>
        <v xml:space="preserve"> </v>
      </c>
      <c r="FR39" s="175">
        <f t="shared" si="72"/>
        <v>0</v>
      </c>
      <c r="FS39" s="176" t="str">
        <f t="shared" si="73"/>
        <v xml:space="preserve"> </v>
      </c>
      <c r="FU39" s="172">
        <v>6</v>
      </c>
      <c r="FV39" s="225"/>
      <c r="FW39" s="173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4" t="str">
        <f t="shared" si="16"/>
        <v xml:space="preserve"> </v>
      </c>
      <c r="GC39" s="211" t="str">
        <f>IF(FY39=0," ",VLOOKUP(FY39,PROTOKOL!$A:$E,5,FALSE))</f>
        <v xml:space="preserve"> </v>
      </c>
      <c r="GD39" s="175" t="s">
        <v>133</v>
      </c>
      <c r="GE39" s="176" t="str">
        <f t="shared" si="74"/>
        <v xml:space="preserve"> </v>
      </c>
      <c r="GF39" s="216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4" t="str">
        <f t="shared" si="17"/>
        <v xml:space="preserve"> </v>
      </c>
      <c r="GL39" s="175" t="str">
        <f>IF(GH39=0," ",VLOOKUP(GH39,PROTOKOL!$A:$E,5,FALSE))</f>
        <v xml:space="preserve"> </v>
      </c>
      <c r="GM39" s="211" t="str">
        <f t="shared" si="132"/>
        <v xml:space="preserve"> </v>
      </c>
      <c r="GN39" s="175">
        <f t="shared" si="76"/>
        <v>0</v>
      </c>
      <c r="GO39" s="176" t="str">
        <f t="shared" si="77"/>
        <v xml:space="preserve"> </v>
      </c>
      <c r="GQ39" s="172">
        <v>6</v>
      </c>
      <c r="GR39" s="225"/>
      <c r="GS39" s="173" t="str">
        <f>IF(GU39=0," ",VLOOKUP(GU39,PROTOKOL!$A:$F,6,FALSE))</f>
        <v>PERDE KESME SULU SİST.</v>
      </c>
      <c r="GT39" s="43">
        <v>100</v>
      </c>
      <c r="GU39" s="43">
        <v>8</v>
      </c>
      <c r="GV39" s="43">
        <v>5</v>
      </c>
      <c r="GW39" s="42">
        <f>IF(GU39=0," ",(VLOOKUP(GU39,PROTOKOL!$A$1:$E$29,2,FALSE))*GV39)</f>
        <v>65.333333333333329</v>
      </c>
      <c r="GX39" s="174">
        <f t="shared" si="18"/>
        <v>34.666666666666671</v>
      </c>
      <c r="GY39" s="211">
        <f>IF(GU39=0," ",VLOOKUP(GU39,PROTOKOL!$A:$E,5,FALSE))</f>
        <v>0.69150084134615386</v>
      </c>
      <c r="GZ39" s="175" t="s">
        <v>133</v>
      </c>
      <c r="HA39" s="176">
        <f t="shared" si="78"/>
        <v>23.972029166666669</v>
      </c>
      <c r="HB39" s="216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4" t="str">
        <f t="shared" si="19"/>
        <v xml:space="preserve"> </v>
      </c>
      <c r="HH39" s="175" t="str">
        <f>IF(HD39=0," ",VLOOKUP(HD39,PROTOKOL!$A:$E,5,FALSE))</f>
        <v xml:space="preserve"> </v>
      </c>
      <c r="HI39" s="211" t="str">
        <f t="shared" si="133"/>
        <v xml:space="preserve"> </v>
      </c>
      <c r="HJ39" s="175">
        <f t="shared" si="80"/>
        <v>0</v>
      </c>
      <c r="HK39" s="176" t="str">
        <f t="shared" si="81"/>
        <v xml:space="preserve"> </v>
      </c>
      <c r="HM39" s="172">
        <v>6</v>
      </c>
      <c r="HN39" s="225"/>
      <c r="HO39" s="173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4" t="str">
        <f t="shared" si="20"/>
        <v xml:space="preserve"> </v>
      </c>
      <c r="HU39" s="211" t="str">
        <f>IF(HQ39=0," ",VLOOKUP(HQ39,PROTOKOL!$A:$E,5,FALSE))</f>
        <v xml:space="preserve"> </v>
      </c>
      <c r="HV39" s="175" t="s">
        <v>133</v>
      </c>
      <c r="HW39" s="176" t="str">
        <f t="shared" si="82"/>
        <v xml:space="preserve"> </v>
      </c>
      <c r="HX39" s="216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4" t="str">
        <f t="shared" si="21"/>
        <v xml:space="preserve"> </v>
      </c>
      <c r="ID39" s="175" t="str">
        <f>IF(HZ39=0," ",VLOOKUP(HZ39,PROTOKOL!$A:$E,5,FALSE))</f>
        <v xml:space="preserve"> </v>
      </c>
      <c r="IE39" s="211" t="str">
        <f t="shared" si="134"/>
        <v xml:space="preserve"> </v>
      </c>
      <c r="IF39" s="175">
        <f t="shared" si="84"/>
        <v>0</v>
      </c>
      <c r="IG39" s="176" t="str">
        <f t="shared" si="85"/>
        <v xml:space="preserve"> </v>
      </c>
      <c r="II39" s="172">
        <v>6</v>
      </c>
      <c r="IJ39" s="225"/>
      <c r="IK39" s="173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4" t="str">
        <f t="shared" si="22"/>
        <v xml:space="preserve"> </v>
      </c>
      <c r="IQ39" s="211" t="str">
        <f>IF(IM39=0," ",VLOOKUP(IM39,PROTOKOL!$A:$E,5,FALSE))</f>
        <v xml:space="preserve"> </v>
      </c>
      <c r="IR39" s="175" t="s">
        <v>133</v>
      </c>
      <c r="IS39" s="176" t="str">
        <f t="shared" si="86"/>
        <v xml:space="preserve"> </v>
      </c>
      <c r="IT39" s="216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4" t="str">
        <f t="shared" si="23"/>
        <v xml:space="preserve"> </v>
      </c>
      <c r="IZ39" s="175" t="str">
        <f>IF(IV39=0," ",VLOOKUP(IV39,PROTOKOL!$A:$E,5,FALSE))</f>
        <v xml:space="preserve"> </v>
      </c>
      <c r="JA39" s="211" t="str">
        <f t="shared" si="135"/>
        <v xml:space="preserve"> </v>
      </c>
      <c r="JB39" s="175">
        <f t="shared" si="88"/>
        <v>0</v>
      </c>
      <c r="JC39" s="176" t="str">
        <f t="shared" si="89"/>
        <v xml:space="preserve"> </v>
      </c>
      <c r="JE39" s="172">
        <v>6</v>
      </c>
      <c r="JF39" s="225"/>
      <c r="JG39" s="173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4" t="str">
        <f t="shared" si="24"/>
        <v xml:space="preserve"> </v>
      </c>
      <c r="JM39" s="211" t="str">
        <f>IF(JI39=0," ",VLOOKUP(JI39,PROTOKOL!$A:$E,5,FALSE))</f>
        <v xml:space="preserve"> </v>
      </c>
      <c r="JN39" s="175" t="s">
        <v>133</v>
      </c>
      <c r="JO39" s="176" t="str">
        <f t="shared" si="90"/>
        <v xml:space="preserve"> </v>
      </c>
      <c r="JP39" s="216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4" t="str">
        <f t="shared" si="25"/>
        <v xml:space="preserve"> </v>
      </c>
      <c r="JV39" s="175" t="str">
        <f>IF(JR39=0," ",VLOOKUP(JR39,PROTOKOL!$A:$E,5,FALSE))</f>
        <v xml:space="preserve"> </v>
      </c>
      <c r="JW39" s="211" t="str">
        <f t="shared" si="136"/>
        <v xml:space="preserve"> </v>
      </c>
      <c r="JX39" s="175">
        <f t="shared" si="92"/>
        <v>0</v>
      </c>
      <c r="JY39" s="176" t="str">
        <f t="shared" si="93"/>
        <v xml:space="preserve"> </v>
      </c>
      <c r="KA39" s="172">
        <v>6</v>
      </c>
      <c r="KB39" s="225"/>
      <c r="KC39" s="173" t="str">
        <f>IF(KE39=0," ",VLOOKUP(KE39,PROTOKOL!$A:$F,6,FALSE))</f>
        <v>KOKU TESTİ</v>
      </c>
      <c r="KD39" s="43">
        <v>1</v>
      </c>
      <c r="KE39" s="43">
        <v>17</v>
      </c>
      <c r="KF39" s="43">
        <v>1.5</v>
      </c>
      <c r="KG39" s="42">
        <f>IF(KE39=0," ",(VLOOKUP(KE39,PROTOKOL!$A$1:$E$29,2,FALSE))*KF39)</f>
        <v>0</v>
      </c>
      <c r="KH39" s="174">
        <f t="shared" si="26"/>
        <v>1</v>
      </c>
      <c r="KI39" s="211" t="e">
        <f>IF(KE39=0," ",VLOOKUP(KE39,PROTOKOL!$A:$E,5,FALSE))</f>
        <v>#DIV/0!</v>
      </c>
      <c r="KJ39" s="175" t="s">
        <v>133</v>
      </c>
      <c r="KK39" s="176" t="e">
        <f>IF(KE39=0," ",(KI39*KH39))/7.5*1.5</f>
        <v>#DIV/0!</v>
      </c>
      <c r="KL39" s="216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4" t="str">
        <f t="shared" si="27"/>
        <v xml:space="preserve"> </v>
      </c>
      <c r="KR39" s="175" t="str">
        <f>IF(KN39=0," ",VLOOKUP(KN39,PROTOKOL!$A:$E,5,FALSE))</f>
        <v xml:space="preserve"> </v>
      </c>
      <c r="KS39" s="211" t="str">
        <f t="shared" si="137"/>
        <v xml:space="preserve"> </v>
      </c>
      <c r="KT39" s="175">
        <f t="shared" si="96"/>
        <v>0</v>
      </c>
      <c r="KU39" s="176" t="str">
        <f t="shared" si="97"/>
        <v xml:space="preserve"> </v>
      </c>
      <c r="KW39" s="172">
        <v>6</v>
      </c>
      <c r="KX39" s="225"/>
      <c r="KY39" s="173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4" t="str">
        <f t="shared" si="28"/>
        <v xml:space="preserve"> </v>
      </c>
      <c r="LE39" s="211" t="str">
        <f>IF(LA39=0," ",VLOOKUP(LA39,PROTOKOL!$A:$E,5,FALSE))</f>
        <v xml:space="preserve"> </v>
      </c>
      <c r="LF39" s="175" t="s">
        <v>133</v>
      </c>
      <c r="LG39" s="176" t="str">
        <f t="shared" si="98"/>
        <v xml:space="preserve"> </v>
      </c>
      <c r="LH39" s="216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4" t="str">
        <f t="shared" si="29"/>
        <v xml:space="preserve"> </v>
      </c>
      <c r="LN39" s="175" t="str">
        <f>IF(LJ39=0," ",VLOOKUP(LJ39,PROTOKOL!$A:$E,5,FALSE))</f>
        <v xml:space="preserve"> </v>
      </c>
      <c r="LO39" s="211" t="str">
        <f t="shared" si="138"/>
        <v xml:space="preserve"> </v>
      </c>
      <c r="LP39" s="175">
        <f t="shared" si="100"/>
        <v>0</v>
      </c>
      <c r="LQ39" s="176" t="str">
        <f t="shared" si="101"/>
        <v xml:space="preserve"> </v>
      </c>
      <c r="LS39" s="172">
        <v>6</v>
      </c>
      <c r="LT39" s="225"/>
      <c r="LU39" s="173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4" t="str">
        <f t="shared" si="30"/>
        <v xml:space="preserve"> </v>
      </c>
      <c r="MA39" s="211" t="str">
        <f>IF(LW39=0," ",VLOOKUP(LW39,PROTOKOL!$A:$E,5,FALSE))</f>
        <v xml:space="preserve"> </v>
      </c>
      <c r="MB39" s="175" t="s">
        <v>133</v>
      </c>
      <c r="MC39" s="176" t="str">
        <f t="shared" si="102"/>
        <v xml:space="preserve"> </v>
      </c>
      <c r="MD39" s="216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4" t="str">
        <f t="shared" si="31"/>
        <v xml:space="preserve"> </v>
      </c>
      <c r="MJ39" s="175" t="str">
        <f>IF(MF39=0," ",VLOOKUP(MF39,PROTOKOL!$A:$E,5,FALSE))</f>
        <v xml:space="preserve"> </v>
      </c>
      <c r="MK39" s="211" t="str">
        <f t="shared" si="139"/>
        <v xml:space="preserve"> </v>
      </c>
      <c r="ML39" s="175">
        <f t="shared" si="104"/>
        <v>0</v>
      </c>
      <c r="MM39" s="176" t="str">
        <f t="shared" si="105"/>
        <v xml:space="preserve"> </v>
      </c>
      <c r="MO39" s="172">
        <v>6</v>
      </c>
      <c r="MP39" s="225"/>
      <c r="MQ39" s="173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4" t="str">
        <f t="shared" si="32"/>
        <v xml:space="preserve"> </v>
      </c>
      <c r="MW39" s="211" t="str">
        <f>IF(MS39=0," ",VLOOKUP(MS39,PROTOKOL!$A:$E,5,FALSE))</f>
        <v xml:space="preserve"> </v>
      </c>
      <c r="MX39" s="175" t="s">
        <v>133</v>
      </c>
      <c r="MY39" s="176" t="str">
        <f t="shared" si="106"/>
        <v xml:space="preserve"> </v>
      </c>
      <c r="MZ39" s="216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4" t="str">
        <f t="shared" si="33"/>
        <v xml:space="preserve"> </v>
      </c>
      <c r="NF39" s="175" t="str">
        <f>IF(NB39=0," ",VLOOKUP(NB39,PROTOKOL!$A:$E,5,FALSE))</f>
        <v xml:space="preserve"> </v>
      </c>
      <c r="NG39" s="211" t="str">
        <f t="shared" si="140"/>
        <v xml:space="preserve"> </v>
      </c>
      <c r="NH39" s="175">
        <f t="shared" si="108"/>
        <v>0</v>
      </c>
      <c r="NI39" s="176" t="str">
        <f t="shared" si="109"/>
        <v xml:space="preserve"> </v>
      </c>
      <c r="NK39" s="172">
        <v>6</v>
      </c>
      <c r="NL39" s="225"/>
      <c r="NM39" s="173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4" t="str">
        <f t="shared" si="34"/>
        <v xml:space="preserve"> </v>
      </c>
      <c r="NS39" s="211" t="str">
        <f>IF(NO39=0," ",VLOOKUP(NO39,PROTOKOL!$A:$E,5,FALSE))</f>
        <v xml:space="preserve"> </v>
      </c>
      <c r="NT39" s="175" t="s">
        <v>133</v>
      </c>
      <c r="NU39" s="176" t="str">
        <f t="shared" si="110"/>
        <v xml:space="preserve"> </v>
      </c>
      <c r="NV39" s="216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4" t="str">
        <f t="shared" si="35"/>
        <v xml:space="preserve"> </v>
      </c>
      <c r="OB39" s="175" t="str">
        <f>IF(NX39=0," ",VLOOKUP(NX39,PROTOKOL!$A:$E,5,FALSE))</f>
        <v xml:space="preserve"> </v>
      </c>
      <c r="OC39" s="211" t="str">
        <f t="shared" si="141"/>
        <v xml:space="preserve"> </v>
      </c>
      <c r="OD39" s="175">
        <f t="shared" si="112"/>
        <v>0</v>
      </c>
      <c r="OE39" s="176" t="str">
        <f t="shared" si="113"/>
        <v xml:space="preserve"> </v>
      </c>
      <c r="OG39" s="172">
        <v>6</v>
      </c>
      <c r="OH39" s="225"/>
      <c r="OI39" s="173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4" t="str">
        <f t="shared" si="36"/>
        <v xml:space="preserve"> </v>
      </c>
      <c r="OO39" s="211" t="str">
        <f>IF(OK39=0," ",VLOOKUP(OK39,PROTOKOL!$A:$E,5,FALSE))</f>
        <v xml:space="preserve"> </v>
      </c>
      <c r="OP39" s="175" t="s">
        <v>133</v>
      </c>
      <c r="OQ39" s="176" t="str">
        <f t="shared" si="114"/>
        <v xml:space="preserve"> </v>
      </c>
      <c r="OR39" s="216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4" t="str">
        <f t="shared" si="37"/>
        <v xml:space="preserve"> </v>
      </c>
      <c r="OX39" s="175" t="str">
        <f>IF(OT39=0," ",VLOOKUP(OT39,PROTOKOL!$A:$E,5,FALSE))</f>
        <v xml:space="preserve"> </v>
      </c>
      <c r="OY39" s="211" t="str">
        <f t="shared" si="142"/>
        <v xml:space="preserve"> </v>
      </c>
      <c r="OZ39" s="175">
        <f t="shared" si="116"/>
        <v>0</v>
      </c>
      <c r="PA39" s="176" t="str">
        <f t="shared" si="117"/>
        <v xml:space="preserve"> </v>
      </c>
      <c r="PC39" s="172">
        <v>6</v>
      </c>
      <c r="PD39" s="225"/>
      <c r="PE39" s="173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4" t="str">
        <f t="shared" si="38"/>
        <v xml:space="preserve"> </v>
      </c>
      <c r="PK39" s="211" t="str">
        <f>IF(PG39=0," ",VLOOKUP(PG39,PROTOKOL!$A:$E,5,FALSE))</f>
        <v xml:space="preserve"> </v>
      </c>
      <c r="PL39" s="175" t="s">
        <v>133</v>
      </c>
      <c r="PM39" s="176" t="str">
        <f t="shared" si="118"/>
        <v xml:space="preserve"> </v>
      </c>
      <c r="PN39" s="216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4" t="str">
        <f t="shared" si="39"/>
        <v xml:space="preserve"> </v>
      </c>
      <c r="PT39" s="175" t="str">
        <f>IF(PP39=0," ",VLOOKUP(PP39,PROTOKOL!$A:$E,5,FALSE))</f>
        <v xml:space="preserve"> </v>
      </c>
      <c r="PU39" s="211" t="str">
        <f t="shared" si="143"/>
        <v xml:space="preserve"> </v>
      </c>
      <c r="PV39" s="175">
        <f t="shared" si="120"/>
        <v>0</v>
      </c>
      <c r="PW39" s="176" t="str">
        <f t="shared" si="121"/>
        <v xml:space="preserve"> </v>
      </c>
      <c r="PY39" s="172">
        <v>6</v>
      </c>
      <c r="PZ39" s="225"/>
      <c r="QA39" s="173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4" t="str">
        <f t="shared" si="40"/>
        <v xml:space="preserve"> </v>
      </c>
      <c r="QG39" s="211" t="str">
        <f>IF(QC39=0," ",VLOOKUP(QC39,PROTOKOL!$A:$E,5,FALSE))</f>
        <v xml:space="preserve"> </v>
      </c>
      <c r="QH39" s="175" t="s">
        <v>133</v>
      </c>
      <c r="QI39" s="176" t="str">
        <f t="shared" si="122"/>
        <v xml:space="preserve"> </v>
      </c>
      <c r="QJ39" s="216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4" t="str">
        <f t="shared" si="41"/>
        <v xml:space="preserve"> </v>
      </c>
      <c r="QP39" s="175" t="str">
        <f>IF(QL39=0," ",VLOOKUP(QL39,PROTOKOL!$A:$E,5,FALSE))</f>
        <v xml:space="preserve"> </v>
      </c>
      <c r="QQ39" s="211" t="str">
        <f t="shared" si="144"/>
        <v xml:space="preserve"> </v>
      </c>
      <c r="QR39" s="175">
        <f t="shared" si="124"/>
        <v>0</v>
      </c>
      <c r="QS39" s="176" t="str">
        <f t="shared" si="125"/>
        <v xml:space="preserve"> </v>
      </c>
    </row>
    <row r="40" spans="1:461" ht="13.8">
      <c r="A40" s="172">
        <v>6</v>
      </c>
      <c r="B40" s="226"/>
      <c r="C40" s="173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4" t="str">
        <f t="shared" si="0"/>
        <v xml:space="preserve"> </v>
      </c>
      <c r="I40" s="211" t="str">
        <f>IF(E40=0," ",VLOOKUP(E40,PROTOKOL!$A:$E,5,FALSE))</f>
        <v xml:space="preserve"> </v>
      </c>
      <c r="J40" s="175" t="s">
        <v>133</v>
      </c>
      <c r="K40" s="176" t="str">
        <f t="shared" si="42"/>
        <v xml:space="preserve"> </v>
      </c>
      <c r="L40" s="216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4" t="str">
        <f t="shared" si="1"/>
        <v xml:space="preserve"> </v>
      </c>
      <c r="R40" s="175" t="str">
        <f>IF(N40=0," ",VLOOKUP(N40,PROTOKOL!$A:$E,5,FALSE))</f>
        <v xml:space="preserve"> </v>
      </c>
      <c r="S40" s="211" t="str">
        <f t="shared" si="43"/>
        <v xml:space="preserve"> </v>
      </c>
      <c r="T40" s="175">
        <f t="shared" si="44"/>
        <v>0</v>
      </c>
      <c r="U40" s="176" t="str">
        <f t="shared" si="45"/>
        <v xml:space="preserve"> </v>
      </c>
      <c r="W40" s="172">
        <v>6</v>
      </c>
      <c r="X40" s="226"/>
      <c r="Y40" s="173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4" t="str">
        <f t="shared" si="2"/>
        <v xml:space="preserve"> </v>
      </c>
      <c r="AE40" s="211" t="str">
        <f>IF(AA40=0," ",VLOOKUP(AA40,PROTOKOL!$A:$E,5,FALSE))</f>
        <v xml:space="preserve"> </v>
      </c>
      <c r="AF40" s="175" t="s">
        <v>133</v>
      </c>
      <c r="AG40" s="176" t="str">
        <f t="shared" si="46"/>
        <v xml:space="preserve"> </v>
      </c>
      <c r="AH40" s="216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4" t="str">
        <f t="shared" si="3"/>
        <v xml:space="preserve"> </v>
      </c>
      <c r="AN40" s="175" t="str">
        <f>IF(AJ40=0," ",VLOOKUP(AJ40,PROTOKOL!$A:$E,5,FALSE))</f>
        <v xml:space="preserve"> </v>
      </c>
      <c r="AO40" s="211" t="str">
        <f t="shared" si="126"/>
        <v xml:space="preserve"> </v>
      </c>
      <c r="AP40" s="175">
        <f t="shared" si="48"/>
        <v>0</v>
      </c>
      <c r="AQ40" s="176" t="str">
        <f t="shared" si="49"/>
        <v xml:space="preserve"> </v>
      </c>
      <c r="AS40" s="172">
        <v>6</v>
      </c>
      <c r="AT40" s="226"/>
      <c r="AU40" s="173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4" t="str">
        <f t="shared" si="4"/>
        <v xml:space="preserve"> </v>
      </c>
      <c r="BA40" s="211" t="str">
        <f>IF(AW40=0," ",VLOOKUP(AW40,PROTOKOL!$A:$E,5,FALSE))</f>
        <v xml:space="preserve"> </v>
      </c>
      <c r="BB40" s="175" t="s">
        <v>133</v>
      </c>
      <c r="BC40" s="176" t="str">
        <f t="shared" si="50"/>
        <v xml:space="preserve"> </v>
      </c>
      <c r="BD40" s="216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4" t="str">
        <f t="shared" si="5"/>
        <v xml:space="preserve"> </v>
      </c>
      <c r="BJ40" s="175" t="str">
        <f>IF(BF40=0," ",VLOOKUP(BF40,PROTOKOL!$A:$E,5,FALSE))</f>
        <v xml:space="preserve"> </v>
      </c>
      <c r="BK40" s="211" t="str">
        <f t="shared" si="127"/>
        <v xml:space="preserve"> </v>
      </c>
      <c r="BL40" s="175">
        <f t="shared" si="52"/>
        <v>0</v>
      </c>
      <c r="BM40" s="176" t="str">
        <f t="shared" si="53"/>
        <v xml:space="preserve"> </v>
      </c>
      <c r="BO40" s="172">
        <v>6</v>
      </c>
      <c r="BP40" s="226"/>
      <c r="BQ40" s="173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4" t="str">
        <f t="shared" si="6"/>
        <v xml:space="preserve"> </v>
      </c>
      <c r="BW40" s="211" t="str">
        <f>IF(BS40=0," ",VLOOKUP(BS40,PROTOKOL!$A:$E,5,FALSE))</f>
        <v xml:space="preserve"> </v>
      </c>
      <c r="BX40" s="175" t="s">
        <v>133</v>
      </c>
      <c r="BY40" s="176" t="str">
        <f t="shared" si="54"/>
        <v xml:space="preserve"> </v>
      </c>
      <c r="BZ40" s="216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4" t="str">
        <f t="shared" si="7"/>
        <v xml:space="preserve"> </v>
      </c>
      <c r="CF40" s="175" t="str">
        <f>IF(CB40=0," ",VLOOKUP(CB40,PROTOKOL!$A:$E,5,FALSE))</f>
        <v xml:space="preserve"> </v>
      </c>
      <c r="CG40" s="211" t="str">
        <f t="shared" si="128"/>
        <v xml:space="preserve"> </v>
      </c>
      <c r="CH40" s="175">
        <f t="shared" si="56"/>
        <v>0</v>
      </c>
      <c r="CI40" s="176" t="str">
        <f t="shared" si="57"/>
        <v xml:space="preserve"> </v>
      </c>
      <c r="CK40" s="172">
        <v>6</v>
      </c>
      <c r="CL40" s="226"/>
      <c r="CM40" s="173" t="str">
        <f>IF(CO40=0," ",VLOOKUP(CO40,PROTOKOL!$A:$F,6,FALSE))</f>
        <v>WNZL. LAV. VE DUV. ASMA KLZ</v>
      </c>
      <c r="CN40" s="43">
        <v>140</v>
      </c>
      <c r="CO40" s="43">
        <v>1</v>
      </c>
      <c r="CP40" s="43">
        <v>3</v>
      </c>
      <c r="CQ40" s="42">
        <f>IF(CO40=0," ",(VLOOKUP(CO40,PROTOKOL!$A$1:$E$29,2,FALSE))*CP40)</f>
        <v>57.599999999999994</v>
      </c>
      <c r="CR40" s="174">
        <f t="shared" si="8"/>
        <v>82.4</v>
      </c>
      <c r="CS40" s="211">
        <f>IF(CO40=0," ",VLOOKUP(CO40,PROTOKOL!$A:$E,5,FALSE))</f>
        <v>0.4731321546052632</v>
      </c>
      <c r="CT40" s="175" t="s">
        <v>133</v>
      </c>
      <c r="CU40" s="176">
        <f t="shared" si="58"/>
        <v>38.986089539473689</v>
      </c>
      <c r="CV40" s="216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4" t="str">
        <f t="shared" si="9"/>
        <v xml:space="preserve"> </v>
      </c>
      <c r="DB40" s="175" t="str">
        <f>IF(CX40=0," ",VLOOKUP(CX40,PROTOKOL!$A:$E,5,FALSE))</f>
        <v xml:space="preserve"> </v>
      </c>
      <c r="DC40" s="211" t="str">
        <f t="shared" si="129"/>
        <v xml:space="preserve"> </v>
      </c>
      <c r="DD40" s="175">
        <f t="shared" si="60"/>
        <v>0</v>
      </c>
      <c r="DE40" s="176" t="str">
        <f t="shared" si="61"/>
        <v xml:space="preserve"> </v>
      </c>
      <c r="DG40" s="172">
        <v>6</v>
      </c>
      <c r="DH40" s="226"/>
      <c r="DI40" s="173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4" t="str">
        <f t="shared" si="10"/>
        <v xml:space="preserve"> </v>
      </c>
      <c r="DO40" s="211" t="str">
        <f>IF(DK40=0," ",VLOOKUP(DK40,PROTOKOL!$A:$E,5,FALSE))</f>
        <v xml:space="preserve"> </v>
      </c>
      <c r="DP40" s="175" t="s">
        <v>133</v>
      </c>
      <c r="DQ40" s="176" t="str">
        <f t="shared" si="62"/>
        <v xml:space="preserve"> </v>
      </c>
      <c r="DR40" s="216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4" t="str">
        <f t="shared" si="11"/>
        <v xml:space="preserve"> </v>
      </c>
      <c r="DX40" s="175" t="str">
        <f>IF(DT40=0," ",VLOOKUP(DT40,PROTOKOL!$A:$E,5,FALSE))</f>
        <v xml:space="preserve"> </v>
      </c>
      <c r="DY40" s="211" t="str">
        <f t="shared" si="130"/>
        <v xml:space="preserve"> </v>
      </c>
      <c r="DZ40" s="175">
        <f t="shared" si="64"/>
        <v>0</v>
      </c>
      <c r="EA40" s="176" t="str">
        <f t="shared" si="65"/>
        <v xml:space="preserve"> </v>
      </c>
      <c r="EC40" s="172">
        <v>6</v>
      </c>
      <c r="ED40" s="226"/>
      <c r="EE40" s="173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4" t="str">
        <f t="shared" si="12"/>
        <v xml:space="preserve"> </v>
      </c>
      <c r="EK40" s="211" t="str">
        <f>IF(EG40=0," ",VLOOKUP(EG40,PROTOKOL!$A:$E,5,FALSE))</f>
        <v xml:space="preserve"> </v>
      </c>
      <c r="EL40" s="175" t="s">
        <v>133</v>
      </c>
      <c r="EM40" s="176" t="str">
        <f t="shared" si="66"/>
        <v xml:space="preserve"> </v>
      </c>
      <c r="EN40" s="216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4" t="str">
        <f t="shared" si="13"/>
        <v xml:space="preserve"> </v>
      </c>
      <c r="ET40" s="175" t="str">
        <f>IF(EP40=0," ",VLOOKUP(EP40,PROTOKOL!$A:$E,5,FALSE))</f>
        <v xml:space="preserve"> </v>
      </c>
      <c r="EU40" s="211" t="str">
        <f t="shared" si="145"/>
        <v xml:space="preserve"> </v>
      </c>
      <c r="EV40" s="175">
        <f t="shared" si="68"/>
        <v>0</v>
      </c>
      <c r="EW40" s="176" t="str">
        <f t="shared" si="69"/>
        <v xml:space="preserve"> </v>
      </c>
      <c r="EY40" s="172">
        <v>6</v>
      </c>
      <c r="EZ40" s="226"/>
      <c r="FA40" s="173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4" t="str">
        <f t="shared" si="14"/>
        <v xml:space="preserve"> </v>
      </c>
      <c r="FG40" s="211" t="str">
        <f>IF(FC40=0," ",VLOOKUP(FC40,PROTOKOL!$A:$E,5,FALSE))</f>
        <v xml:space="preserve"> </v>
      </c>
      <c r="FH40" s="175" t="s">
        <v>133</v>
      </c>
      <c r="FI40" s="176" t="str">
        <f t="shared" si="70"/>
        <v xml:space="preserve"> </v>
      </c>
      <c r="FJ40" s="216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4" t="str">
        <f t="shared" si="15"/>
        <v xml:space="preserve"> </v>
      </c>
      <c r="FP40" s="175" t="str">
        <f>IF(FL40=0," ",VLOOKUP(FL40,PROTOKOL!$A:$E,5,FALSE))</f>
        <v xml:space="preserve"> </v>
      </c>
      <c r="FQ40" s="211" t="str">
        <f t="shared" si="131"/>
        <v xml:space="preserve"> </v>
      </c>
      <c r="FR40" s="175">
        <f t="shared" si="72"/>
        <v>0</v>
      </c>
      <c r="FS40" s="176" t="str">
        <f t="shared" si="73"/>
        <v xml:space="preserve"> </v>
      </c>
      <c r="FU40" s="172">
        <v>6</v>
      </c>
      <c r="FV40" s="226"/>
      <c r="FW40" s="173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4" t="str">
        <f t="shared" si="16"/>
        <v xml:space="preserve"> </v>
      </c>
      <c r="GC40" s="211" t="str">
        <f>IF(FY40=0," ",VLOOKUP(FY40,PROTOKOL!$A:$E,5,FALSE))</f>
        <v xml:space="preserve"> </v>
      </c>
      <c r="GD40" s="175" t="s">
        <v>133</v>
      </c>
      <c r="GE40" s="176" t="str">
        <f t="shared" si="74"/>
        <v xml:space="preserve"> </v>
      </c>
      <c r="GF40" s="216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4" t="str">
        <f t="shared" si="17"/>
        <v xml:space="preserve"> </v>
      </c>
      <c r="GL40" s="175" t="str">
        <f>IF(GH40=0," ",VLOOKUP(GH40,PROTOKOL!$A:$E,5,FALSE))</f>
        <v xml:space="preserve"> </v>
      </c>
      <c r="GM40" s="211" t="str">
        <f t="shared" si="132"/>
        <v xml:space="preserve"> </v>
      </c>
      <c r="GN40" s="175">
        <f t="shared" si="76"/>
        <v>0</v>
      </c>
      <c r="GO40" s="176" t="str">
        <f t="shared" si="77"/>
        <v xml:space="preserve"> </v>
      </c>
      <c r="GQ40" s="172">
        <v>6</v>
      </c>
      <c r="GR40" s="226"/>
      <c r="GS40" s="173" t="str">
        <f>IF(GU40=0," ",VLOOKUP(GU40,PROTOKOL!$A:$F,6,FALSE))</f>
        <v>KOKU TESTİ</v>
      </c>
      <c r="GT40" s="43">
        <v>1</v>
      </c>
      <c r="GU40" s="43">
        <v>17</v>
      </c>
      <c r="GV40" s="43">
        <v>1.5</v>
      </c>
      <c r="GW40" s="42">
        <f>IF(GU40=0," ",(VLOOKUP(GU40,PROTOKOL!$A$1:$E$29,2,FALSE))*GV40)</f>
        <v>0</v>
      </c>
      <c r="GX40" s="174">
        <f t="shared" si="18"/>
        <v>1</v>
      </c>
      <c r="GY40" s="211" t="e">
        <f>IF(GU40=0," ",VLOOKUP(GU40,PROTOKOL!$A:$E,5,FALSE))</f>
        <v>#DIV/0!</v>
      </c>
      <c r="GZ40" s="175" t="s">
        <v>133</v>
      </c>
      <c r="HA40" s="176" t="e">
        <f>IF(GU40=0," ",(GY40*GX40))/7.5*1.5</f>
        <v>#DIV/0!</v>
      </c>
      <c r="HB40" s="216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4" t="str">
        <f t="shared" si="19"/>
        <v xml:space="preserve"> </v>
      </c>
      <c r="HH40" s="175" t="str">
        <f>IF(HD40=0," ",VLOOKUP(HD40,PROTOKOL!$A:$E,5,FALSE))</f>
        <v xml:space="preserve"> </v>
      </c>
      <c r="HI40" s="211" t="str">
        <f t="shared" si="133"/>
        <v xml:space="preserve"> </v>
      </c>
      <c r="HJ40" s="175">
        <f t="shared" si="80"/>
        <v>0</v>
      </c>
      <c r="HK40" s="176" t="str">
        <f t="shared" si="81"/>
        <v xml:space="preserve"> </v>
      </c>
      <c r="HM40" s="172">
        <v>6</v>
      </c>
      <c r="HN40" s="226"/>
      <c r="HO40" s="173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4" t="str">
        <f t="shared" si="20"/>
        <v xml:space="preserve"> </v>
      </c>
      <c r="HU40" s="211" t="str">
        <f>IF(HQ40=0," ",VLOOKUP(HQ40,PROTOKOL!$A:$E,5,FALSE))</f>
        <v xml:space="preserve"> </v>
      </c>
      <c r="HV40" s="175" t="s">
        <v>133</v>
      </c>
      <c r="HW40" s="176" t="str">
        <f t="shared" si="82"/>
        <v xml:space="preserve"> </v>
      </c>
      <c r="HX40" s="216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4" t="str">
        <f t="shared" si="21"/>
        <v xml:space="preserve"> </v>
      </c>
      <c r="ID40" s="175" t="str">
        <f>IF(HZ40=0," ",VLOOKUP(HZ40,PROTOKOL!$A:$E,5,FALSE))</f>
        <v xml:space="preserve"> </v>
      </c>
      <c r="IE40" s="211" t="str">
        <f t="shared" si="134"/>
        <v xml:space="preserve"> </v>
      </c>
      <c r="IF40" s="175">
        <f t="shared" si="84"/>
        <v>0</v>
      </c>
      <c r="IG40" s="176" t="str">
        <f t="shared" si="85"/>
        <v xml:space="preserve"> </v>
      </c>
      <c r="II40" s="172">
        <v>6</v>
      </c>
      <c r="IJ40" s="226"/>
      <c r="IK40" s="173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4" t="str">
        <f t="shared" si="22"/>
        <v xml:space="preserve"> </v>
      </c>
      <c r="IQ40" s="211" t="str">
        <f>IF(IM40=0," ",VLOOKUP(IM40,PROTOKOL!$A:$E,5,FALSE))</f>
        <v xml:space="preserve"> </v>
      </c>
      <c r="IR40" s="175" t="s">
        <v>133</v>
      </c>
      <c r="IS40" s="176" t="str">
        <f t="shared" si="86"/>
        <v xml:space="preserve"> </v>
      </c>
      <c r="IT40" s="216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4" t="str">
        <f t="shared" si="23"/>
        <v xml:space="preserve"> </v>
      </c>
      <c r="IZ40" s="175" t="str">
        <f>IF(IV40=0," ",VLOOKUP(IV40,PROTOKOL!$A:$E,5,FALSE))</f>
        <v xml:space="preserve"> </v>
      </c>
      <c r="JA40" s="211" t="str">
        <f t="shared" si="135"/>
        <v xml:space="preserve"> </v>
      </c>
      <c r="JB40" s="175">
        <f t="shared" si="88"/>
        <v>0</v>
      </c>
      <c r="JC40" s="176" t="str">
        <f t="shared" si="89"/>
        <v xml:space="preserve"> </v>
      </c>
      <c r="JE40" s="172">
        <v>6</v>
      </c>
      <c r="JF40" s="226"/>
      <c r="JG40" s="173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4" t="str">
        <f t="shared" si="24"/>
        <v xml:space="preserve"> </v>
      </c>
      <c r="JM40" s="211" t="str">
        <f>IF(JI40=0," ",VLOOKUP(JI40,PROTOKOL!$A:$E,5,FALSE))</f>
        <v xml:space="preserve"> </v>
      </c>
      <c r="JN40" s="175" t="s">
        <v>133</v>
      </c>
      <c r="JO40" s="176" t="str">
        <f t="shared" si="90"/>
        <v xml:space="preserve"> </v>
      </c>
      <c r="JP40" s="216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4" t="str">
        <f t="shared" si="25"/>
        <v xml:space="preserve"> </v>
      </c>
      <c r="JV40" s="175" t="str">
        <f>IF(JR40=0," ",VLOOKUP(JR40,PROTOKOL!$A:$E,5,FALSE))</f>
        <v xml:space="preserve"> </v>
      </c>
      <c r="JW40" s="211" t="str">
        <f t="shared" si="136"/>
        <v xml:space="preserve"> </v>
      </c>
      <c r="JX40" s="175">
        <f t="shared" si="92"/>
        <v>0</v>
      </c>
      <c r="JY40" s="176" t="str">
        <f t="shared" si="93"/>
        <v xml:space="preserve"> </v>
      </c>
      <c r="KA40" s="172">
        <v>6</v>
      </c>
      <c r="KB40" s="226"/>
      <c r="KC40" s="173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4" t="str">
        <f t="shared" si="26"/>
        <v xml:space="preserve"> </v>
      </c>
      <c r="KI40" s="211" t="str">
        <f>IF(KE40=0," ",VLOOKUP(KE40,PROTOKOL!$A:$E,5,FALSE))</f>
        <v xml:space="preserve"> </v>
      </c>
      <c r="KJ40" s="175" t="s">
        <v>133</v>
      </c>
      <c r="KK40" s="176" t="str">
        <f t="shared" si="94"/>
        <v xml:space="preserve"> </v>
      </c>
      <c r="KL40" s="216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4" t="str">
        <f t="shared" si="27"/>
        <v xml:space="preserve"> </v>
      </c>
      <c r="KR40" s="175" t="str">
        <f>IF(KN40=0," ",VLOOKUP(KN40,PROTOKOL!$A:$E,5,FALSE))</f>
        <v xml:space="preserve"> </v>
      </c>
      <c r="KS40" s="211" t="str">
        <f t="shared" si="137"/>
        <v xml:space="preserve"> </v>
      </c>
      <c r="KT40" s="175">
        <f t="shared" si="96"/>
        <v>0</v>
      </c>
      <c r="KU40" s="176" t="str">
        <f t="shared" si="97"/>
        <v xml:space="preserve"> </v>
      </c>
      <c r="KW40" s="172">
        <v>6</v>
      </c>
      <c r="KX40" s="226"/>
      <c r="KY40" s="173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4" t="str">
        <f t="shared" si="28"/>
        <v xml:space="preserve"> </v>
      </c>
      <c r="LE40" s="211" t="str">
        <f>IF(LA40=0," ",VLOOKUP(LA40,PROTOKOL!$A:$E,5,FALSE))</f>
        <v xml:space="preserve"> </v>
      </c>
      <c r="LF40" s="175" t="s">
        <v>133</v>
      </c>
      <c r="LG40" s="176" t="str">
        <f t="shared" si="98"/>
        <v xml:space="preserve"> </v>
      </c>
      <c r="LH40" s="216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4" t="str">
        <f t="shared" si="29"/>
        <v xml:space="preserve"> </v>
      </c>
      <c r="LN40" s="175" t="str">
        <f>IF(LJ40=0," ",VLOOKUP(LJ40,PROTOKOL!$A:$E,5,FALSE))</f>
        <v xml:space="preserve"> </v>
      </c>
      <c r="LO40" s="211" t="str">
        <f t="shared" si="138"/>
        <v xml:space="preserve"> </v>
      </c>
      <c r="LP40" s="175">
        <f t="shared" si="100"/>
        <v>0</v>
      </c>
      <c r="LQ40" s="176" t="str">
        <f t="shared" si="101"/>
        <v xml:space="preserve"> </v>
      </c>
      <c r="LS40" s="172">
        <v>6</v>
      </c>
      <c r="LT40" s="226"/>
      <c r="LU40" s="173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4" t="str">
        <f t="shared" si="30"/>
        <v xml:space="preserve"> </v>
      </c>
      <c r="MA40" s="211" t="str">
        <f>IF(LW40=0," ",VLOOKUP(LW40,PROTOKOL!$A:$E,5,FALSE))</f>
        <v xml:space="preserve"> </v>
      </c>
      <c r="MB40" s="175" t="s">
        <v>133</v>
      </c>
      <c r="MC40" s="176" t="str">
        <f t="shared" si="102"/>
        <v xml:space="preserve"> </v>
      </c>
      <c r="MD40" s="216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4" t="str">
        <f t="shared" si="31"/>
        <v xml:space="preserve"> </v>
      </c>
      <c r="MJ40" s="175" t="str">
        <f>IF(MF40=0," ",VLOOKUP(MF40,PROTOKOL!$A:$E,5,FALSE))</f>
        <v xml:space="preserve"> </v>
      </c>
      <c r="MK40" s="211" t="str">
        <f t="shared" si="139"/>
        <v xml:space="preserve"> </v>
      </c>
      <c r="ML40" s="175">
        <f t="shared" si="104"/>
        <v>0</v>
      </c>
      <c r="MM40" s="176" t="str">
        <f t="shared" si="105"/>
        <v xml:space="preserve"> </v>
      </c>
      <c r="MO40" s="172">
        <v>6</v>
      </c>
      <c r="MP40" s="226"/>
      <c r="MQ40" s="173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4" t="str">
        <f t="shared" si="32"/>
        <v xml:space="preserve"> </v>
      </c>
      <c r="MW40" s="211" t="str">
        <f>IF(MS40=0," ",VLOOKUP(MS40,PROTOKOL!$A:$E,5,FALSE))</f>
        <v xml:space="preserve"> </v>
      </c>
      <c r="MX40" s="175" t="s">
        <v>133</v>
      </c>
      <c r="MY40" s="176" t="str">
        <f t="shared" si="106"/>
        <v xml:space="preserve"> </v>
      </c>
      <c r="MZ40" s="216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4" t="str">
        <f t="shared" si="33"/>
        <v xml:space="preserve"> </v>
      </c>
      <c r="NF40" s="175" t="str">
        <f>IF(NB40=0," ",VLOOKUP(NB40,PROTOKOL!$A:$E,5,FALSE))</f>
        <v xml:space="preserve"> </v>
      </c>
      <c r="NG40" s="211" t="str">
        <f t="shared" si="140"/>
        <v xml:space="preserve"> </v>
      </c>
      <c r="NH40" s="175">
        <f t="shared" si="108"/>
        <v>0</v>
      </c>
      <c r="NI40" s="176" t="str">
        <f t="shared" si="109"/>
        <v xml:space="preserve"> </v>
      </c>
      <c r="NK40" s="172">
        <v>6</v>
      </c>
      <c r="NL40" s="226"/>
      <c r="NM40" s="173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4" t="str">
        <f t="shared" si="34"/>
        <v xml:space="preserve"> </v>
      </c>
      <c r="NS40" s="211" t="str">
        <f>IF(NO40=0," ",VLOOKUP(NO40,PROTOKOL!$A:$E,5,FALSE))</f>
        <v xml:space="preserve"> </v>
      </c>
      <c r="NT40" s="175" t="s">
        <v>133</v>
      </c>
      <c r="NU40" s="176" t="str">
        <f t="shared" si="110"/>
        <v xml:space="preserve"> </v>
      </c>
      <c r="NV40" s="216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4" t="str">
        <f t="shared" si="35"/>
        <v xml:space="preserve"> </v>
      </c>
      <c r="OB40" s="175" t="str">
        <f>IF(NX40=0," ",VLOOKUP(NX40,PROTOKOL!$A:$E,5,FALSE))</f>
        <v xml:space="preserve"> </v>
      </c>
      <c r="OC40" s="211" t="str">
        <f t="shared" si="141"/>
        <v xml:space="preserve"> </v>
      </c>
      <c r="OD40" s="175">
        <f t="shared" si="112"/>
        <v>0</v>
      </c>
      <c r="OE40" s="176" t="str">
        <f t="shared" si="113"/>
        <v xml:space="preserve"> </v>
      </c>
      <c r="OG40" s="172">
        <v>6</v>
      </c>
      <c r="OH40" s="226"/>
      <c r="OI40" s="173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4" t="str">
        <f t="shared" si="36"/>
        <v xml:space="preserve"> </v>
      </c>
      <c r="OO40" s="211" t="str">
        <f>IF(OK40=0," ",VLOOKUP(OK40,PROTOKOL!$A:$E,5,FALSE))</f>
        <v xml:space="preserve"> </v>
      </c>
      <c r="OP40" s="175" t="s">
        <v>133</v>
      </c>
      <c r="OQ40" s="176" t="str">
        <f t="shared" si="114"/>
        <v xml:space="preserve"> </v>
      </c>
      <c r="OR40" s="216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4" t="str">
        <f t="shared" si="37"/>
        <v xml:space="preserve"> </v>
      </c>
      <c r="OX40" s="175" t="str">
        <f>IF(OT40=0," ",VLOOKUP(OT40,PROTOKOL!$A:$E,5,FALSE))</f>
        <v xml:space="preserve"> </v>
      </c>
      <c r="OY40" s="211" t="str">
        <f t="shared" si="142"/>
        <v xml:space="preserve"> </v>
      </c>
      <c r="OZ40" s="175">
        <f t="shared" si="116"/>
        <v>0</v>
      </c>
      <c r="PA40" s="176" t="str">
        <f t="shared" si="117"/>
        <v xml:space="preserve"> </v>
      </c>
      <c r="PC40" s="172">
        <v>6</v>
      </c>
      <c r="PD40" s="226"/>
      <c r="PE40" s="173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4" t="str">
        <f t="shared" si="38"/>
        <v xml:space="preserve"> </v>
      </c>
      <c r="PK40" s="211" t="str">
        <f>IF(PG40=0," ",VLOOKUP(PG40,PROTOKOL!$A:$E,5,FALSE))</f>
        <v xml:space="preserve"> </v>
      </c>
      <c r="PL40" s="175" t="s">
        <v>133</v>
      </c>
      <c r="PM40" s="176" t="str">
        <f t="shared" si="118"/>
        <v xml:space="preserve"> </v>
      </c>
      <c r="PN40" s="216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4" t="str">
        <f t="shared" si="39"/>
        <v xml:space="preserve"> </v>
      </c>
      <c r="PT40" s="175" t="str">
        <f>IF(PP40=0," ",VLOOKUP(PP40,PROTOKOL!$A:$E,5,FALSE))</f>
        <v xml:space="preserve"> </v>
      </c>
      <c r="PU40" s="211" t="str">
        <f t="shared" si="143"/>
        <v xml:space="preserve"> </v>
      </c>
      <c r="PV40" s="175">
        <f t="shared" si="120"/>
        <v>0</v>
      </c>
      <c r="PW40" s="176" t="str">
        <f t="shared" si="121"/>
        <v xml:space="preserve"> </v>
      </c>
      <c r="PY40" s="172">
        <v>6</v>
      </c>
      <c r="PZ40" s="226"/>
      <c r="QA40" s="173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4" t="str">
        <f t="shared" si="40"/>
        <v xml:space="preserve"> </v>
      </c>
      <c r="QG40" s="211" t="str">
        <f>IF(QC40=0," ",VLOOKUP(QC40,PROTOKOL!$A:$E,5,FALSE))</f>
        <v xml:space="preserve"> </v>
      </c>
      <c r="QH40" s="175" t="s">
        <v>133</v>
      </c>
      <c r="QI40" s="176" t="str">
        <f t="shared" si="122"/>
        <v xml:space="preserve"> </v>
      </c>
      <c r="QJ40" s="216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4" t="str">
        <f t="shared" si="41"/>
        <v xml:space="preserve"> </v>
      </c>
      <c r="QP40" s="175" t="str">
        <f>IF(QL40=0," ",VLOOKUP(QL40,PROTOKOL!$A:$E,5,FALSE))</f>
        <v xml:space="preserve"> </v>
      </c>
      <c r="QQ40" s="211" t="str">
        <f t="shared" si="144"/>
        <v xml:space="preserve"> </v>
      </c>
      <c r="QR40" s="175">
        <f t="shared" si="124"/>
        <v>0</v>
      </c>
      <c r="QS40" s="176" t="str">
        <f t="shared" si="125"/>
        <v xml:space="preserve"> </v>
      </c>
    </row>
    <row r="41" spans="1:461" ht="13.8">
      <c r="A41" s="172">
        <v>7</v>
      </c>
      <c r="B41" s="224">
        <v>7</v>
      </c>
      <c r="C41" s="173" t="str">
        <f>IF(E41=0," ",VLOOKUP(E41,PROTOKOL!$A:$F,6,FALSE))</f>
        <v>VAKUM TEST</v>
      </c>
      <c r="D41" s="43">
        <v>231</v>
      </c>
      <c r="E41" s="43">
        <v>4</v>
      </c>
      <c r="F41" s="43">
        <v>7.5</v>
      </c>
      <c r="G41" s="42">
        <f>IF(E41=0," ",(VLOOKUP(E41,PROTOKOL!$A$1:$E$29,2,FALSE))*F41)</f>
        <v>150</v>
      </c>
      <c r="H41" s="174">
        <f t="shared" si="0"/>
        <v>81</v>
      </c>
      <c r="I41" s="211">
        <f>IF(E41=0," ",VLOOKUP(E41,PROTOKOL!$A:$E,5,FALSE))</f>
        <v>0.44947554687499996</v>
      </c>
      <c r="J41" s="175" t="s">
        <v>133</v>
      </c>
      <c r="K41" s="176">
        <f t="shared" si="42"/>
        <v>36.407519296874995</v>
      </c>
      <c r="L41" s="216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4" t="str">
        <f t="shared" si="1"/>
        <v xml:space="preserve"> </v>
      </c>
      <c r="R41" s="175" t="str">
        <f>IF(N41=0," ",VLOOKUP(N41,PROTOKOL!$A:$E,5,FALSE))</f>
        <v xml:space="preserve"> </v>
      </c>
      <c r="S41" s="211" t="str">
        <f t="shared" si="43"/>
        <v xml:space="preserve"> </v>
      </c>
      <c r="T41" s="175">
        <f t="shared" si="44"/>
        <v>0</v>
      </c>
      <c r="U41" s="176" t="str">
        <f t="shared" si="45"/>
        <v xml:space="preserve"> </v>
      </c>
      <c r="W41" s="172">
        <v>7</v>
      </c>
      <c r="X41" s="224">
        <v>7</v>
      </c>
      <c r="Y41" s="173" t="str">
        <f>IF(AA41=0," ",VLOOKUP(AA41,PROTOKOL!$A:$F,6,FALSE))</f>
        <v>SIZDIRMAZLIK TAMİR</v>
      </c>
      <c r="Z41" s="43">
        <v>58</v>
      </c>
      <c r="AA41" s="43">
        <v>12</v>
      </c>
      <c r="AB41" s="43">
        <v>7.5</v>
      </c>
      <c r="AC41" s="42">
        <f>IF(AA41=0," ",(VLOOKUP(AA41,PROTOKOL!$A$1:$E$29,2,FALSE))*AB41)</f>
        <v>78</v>
      </c>
      <c r="AD41" s="174">
        <f t="shared" si="2"/>
        <v>-20</v>
      </c>
      <c r="AE41" s="211">
        <f>IF(AA41=0," ",VLOOKUP(AA41,PROTOKOL!$A:$E,5,FALSE))</f>
        <v>0.8561438988095238</v>
      </c>
      <c r="AF41" s="175" t="s">
        <v>133</v>
      </c>
      <c r="AG41" s="176">
        <f t="shared" si="46"/>
        <v>-17.122877976190477</v>
      </c>
      <c r="AH41" s="216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4" t="str">
        <f t="shared" si="3"/>
        <v xml:space="preserve"> </v>
      </c>
      <c r="AN41" s="175" t="str">
        <f>IF(AJ41=0," ",VLOOKUP(AJ41,PROTOKOL!$A:$E,5,FALSE))</f>
        <v xml:space="preserve"> </v>
      </c>
      <c r="AO41" s="211" t="str">
        <f t="shared" si="126"/>
        <v xml:space="preserve"> </v>
      </c>
      <c r="AP41" s="175">
        <f t="shared" si="48"/>
        <v>0</v>
      </c>
      <c r="AQ41" s="176" t="str">
        <f t="shared" si="49"/>
        <v xml:space="preserve"> </v>
      </c>
      <c r="AS41" s="172">
        <v>7</v>
      </c>
      <c r="AT41" s="224">
        <v>7</v>
      </c>
      <c r="AU41" s="173" t="str">
        <f>IF(AW41=0," ",VLOOKUP(AW41,PROTOKOL!$A:$F,6,FALSE))</f>
        <v>VAKUM TEST</v>
      </c>
      <c r="AV41" s="43">
        <v>241</v>
      </c>
      <c r="AW41" s="43">
        <v>4</v>
      </c>
      <c r="AX41" s="43">
        <v>7.5</v>
      </c>
      <c r="AY41" s="42">
        <f>IF(AW41=0," ",(VLOOKUP(AW41,PROTOKOL!$A$1:$E$29,2,FALSE))*AX41)</f>
        <v>150</v>
      </c>
      <c r="AZ41" s="174">
        <f t="shared" si="4"/>
        <v>91</v>
      </c>
      <c r="BA41" s="211">
        <f>IF(AW41=0," ",VLOOKUP(AW41,PROTOKOL!$A:$E,5,FALSE))</f>
        <v>0.44947554687499996</v>
      </c>
      <c r="BB41" s="175" t="s">
        <v>133</v>
      </c>
      <c r="BC41" s="176">
        <f t="shared" si="50"/>
        <v>40.902274765624995</v>
      </c>
      <c r="BD41" s="216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4" t="str">
        <f t="shared" si="5"/>
        <v xml:space="preserve"> </v>
      </c>
      <c r="BJ41" s="175" t="str">
        <f>IF(BF41=0," ",VLOOKUP(BF41,PROTOKOL!$A:$E,5,FALSE))</f>
        <v xml:space="preserve"> </v>
      </c>
      <c r="BK41" s="211" t="str">
        <f t="shared" si="127"/>
        <v xml:space="preserve"> </v>
      </c>
      <c r="BL41" s="175">
        <f t="shared" si="52"/>
        <v>0</v>
      </c>
      <c r="BM41" s="176" t="str">
        <f t="shared" si="53"/>
        <v xml:space="preserve"> </v>
      </c>
      <c r="BO41" s="172">
        <v>7</v>
      </c>
      <c r="BP41" s="224">
        <v>7</v>
      </c>
      <c r="BQ41" s="173" t="str">
        <f>IF(BS41=0," ",VLOOKUP(BS41,PROTOKOL!$A:$F,6,FALSE))</f>
        <v>WNZL. LAV. VE DUV. ASMA KLZ</v>
      </c>
      <c r="BR41" s="43">
        <v>222</v>
      </c>
      <c r="BS41" s="43">
        <v>1</v>
      </c>
      <c r="BT41" s="43">
        <v>7.5</v>
      </c>
      <c r="BU41" s="42">
        <f>IF(BS41=0," ",(VLOOKUP(BS41,PROTOKOL!$A$1:$E$29,2,FALSE))*BT41)</f>
        <v>144</v>
      </c>
      <c r="BV41" s="174">
        <f t="shared" si="6"/>
        <v>78</v>
      </c>
      <c r="BW41" s="211">
        <f>IF(BS41=0," ",VLOOKUP(BS41,PROTOKOL!$A:$E,5,FALSE))</f>
        <v>0.4731321546052632</v>
      </c>
      <c r="BX41" s="175" t="s">
        <v>133</v>
      </c>
      <c r="BY41" s="176">
        <f t="shared" si="54"/>
        <v>36.904308059210528</v>
      </c>
      <c r="BZ41" s="216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4" t="str">
        <f t="shared" si="7"/>
        <v xml:space="preserve"> </v>
      </c>
      <c r="CF41" s="175" t="str">
        <f>IF(CB41=0," ",VLOOKUP(CB41,PROTOKOL!$A:$E,5,FALSE))</f>
        <v xml:space="preserve"> </v>
      </c>
      <c r="CG41" s="211" t="str">
        <f t="shared" si="128"/>
        <v xml:space="preserve"> </v>
      </c>
      <c r="CH41" s="175">
        <f t="shared" si="56"/>
        <v>0</v>
      </c>
      <c r="CI41" s="176" t="str">
        <f t="shared" si="57"/>
        <v xml:space="preserve"> </v>
      </c>
      <c r="CK41" s="172">
        <v>7</v>
      </c>
      <c r="CL41" s="224">
        <v>7</v>
      </c>
      <c r="CM41" s="173" t="str">
        <f>IF(CO41=0," ",VLOOKUP(CO41,PROTOKOL!$A:$F,6,FALSE))</f>
        <v>WNZL. LAV. VE DUV. ASMA KLZ</v>
      </c>
      <c r="CN41" s="43">
        <v>200</v>
      </c>
      <c r="CO41" s="43">
        <v>1</v>
      </c>
      <c r="CP41" s="43">
        <v>7.5</v>
      </c>
      <c r="CQ41" s="42">
        <f>IF(CO41=0," ",(VLOOKUP(CO41,PROTOKOL!$A$1:$E$29,2,FALSE))*CP41)</f>
        <v>144</v>
      </c>
      <c r="CR41" s="174">
        <f t="shared" si="8"/>
        <v>56</v>
      </c>
      <c r="CS41" s="211">
        <f>IF(CO41=0," ",VLOOKUP(CO41,PROTOKOL!$A:$E,5,FALSE))</f>
        <v>0.4731321546052632</v>
      </c>
      <c r="CT41" s="175" t="s">
        <v>133</v>
      </c>
      <c r="CU41" s="176">
        <f t="shared" si="58"/>
        <v>26.495400657894738</v>
      </c>
      <c r="CV41" s="216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4" t="str">
        <f t="shared" si="9"/>
        <v xml:space="preserve"> </v>
      </c>
      <c r="DB41" s="175" t="str">
        <f>IF(CX41=0," ",VLOOKUP(CX41,PROTOKOL!$A:$E,5,FALSE))</f>
        <v xml:space="preserve"> </v>
      </c>
      <c r="DC41" s="211" t="str">
        <f t="shared" si="129"/>
        <v xml:space="preserve"> </v>
      </c>
      <c r="DD41" s="175">
        <f t="shared" si="60"/>
        <v>0</v>
      </c>
      <c r="DE41" s="176" t="str">
        <f t="shared" si="61"/>
        <v xml:space="preserve"> </v>
      </c>
      <c r="DG41" s="172">
        <v>7</v>
      </c>
      <c r="DH41" s="224">
        <v>7</v>
      </c>
      <c r="DI41" s="173" t="str">
        <f>IF(DK41=0," ",VLOOKUP(DK41,PROTOKOL!$A:$F,6,FALSE))</f>
        <v>SIZDIRMAZLIK TAMİR</v>
      </c>
      <c r="DJ41" s="43">
        <v>120</v>
      </c>
      <c r="DK41" s="43">
        <v>12</v>
      </c>
      <c r="DL41" s="43">
        <v>7.5</v>
      </c>
      <c r="DM41" s="42">
        <f>IF(DK41=0," ",(VLOOKUP(DK41,PROTOKOL!$A$1:$E$29,2,FALSE))*DL41)</f>
        <v>78</v>
      </c>
      <c r="DN41" s="174">
        <f t="shared" si="10"/>
        <v>42</v>
      </c>
      <c r="DO41" s="211">
        <f>IF(DK41=0," ",VLOOKUP(DK41,PROTOKOL!$A:$E,5,FALSE))</f>
        <v>0.8561438988095238</v>
      </c>
      <c r="DP41" s="175" t="s">
        <v>133</v>
      </c>
      <c r="DQ41" s="176">
        <f t="shared" si="62"/>
        <v>35.958043750000002</v>
      </c>
      <c r="DR41" s="216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4" t="str">
        <f t="shared" si="11"/>
        <v xml:space="preserve"> </v>
      </c>
      <c r="DX41" s="175" t="str">
        <f>IF(DT41=0," ",VLOOKUP(DT41,PROTOKOL!$A:$E,5,FALSE))</f>
        <v xml:space="preserve"> </v>
      </c>
      <c r="DY41" s="211" t="str">
        <f t="shared" si="130"/>
        <v xml:space="preserve"> </v>
      </c>
      <c r="DZ41" s="175">
        <f t="shared" si="64"/>
        <v>0</v>
      </c>
      <c r="EA41" s="176" t="str">
        <f t="shared" si="65"/>
        <v xml:space="preserve"> </v>
      </c>
      <c r="EC41" s="172">
        <v>7</v>
      </c>
      <c r="ED41" s="224">
        <v>7</v>
      </c>
      <c r="EE41" s="173" t="str">
        <f>IF(EG41=0," ",VLOOKUP(EG41,PROTOKOL!$A:$F,6,FALSE))</f>
        <v>SIZDIRMAZLIK TAMİR</v>
      </c>
      <c r="EF41" s="43">
        <v>88</v>
      </c>
      <c r="EG41" s="43">
        <v>12</v>
      </c>
      <c r="EH41" s="43">
        <v>5.5</v>
      </c>
      <c r="EI41" s="42">
        <f>IF(EG41=0," ",(VLOOKUP(EG41,PROTOKOL!$A$1:$E$29,2,FALSE))*EH41)</f>
        <v>57.2</v>
      </c>
      <c r="EJ41" s="174">
        <f t="shared" si="12"/>
        <v>30.799999999999997</v>
      </c>
      <c r="EK41" s="211">
        <f>IF(EG41=0," ",VLOOKUP(EG41,PROTOKOL!$A:$E,5,FALSE))</f>
        <v>0.8561438988095238</v>
      </c>
      <c r="EL41" s="175" t="s">
        <v>133</v>
      </c>
      <c r="EM41" s="176">
        <f t="shared" si="66"/>
        <v>26.36923208333333</v>
      </c>
      <c r="EN41" s="216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4" t="str">
        <f t="shared" si="13"/>
        <v xml:space="preserve"> </v>
      </c>
      <c r="ET41" s="175" t="str">
        <f>IF(EP41=0," ",VLOOKUP(EP41,PROTOKOL!$A:$E,5,FALSE))</f>
        <v xml:space="preserve"> </v>
      </c>
      <c r="EU41" s="211" t="str">
        <f t="shared" si="145"/>
        <v xml:space="preserve"> </v>
      </c>
      <c r="EV41" s="175">
        <f t="shared" si="68"/>
        <v>0</v>
      </c>
      <c r="EW41" s="176" t="str">
        <f t="shared" si="69"/>
        <v xml:space="preserve"> </v>
      </c>
      <c r="EY41" s="172">
        <v>7</v>
      </c>
      <c r="EZ41" s="224">
        <v>7</v>
      </c>
      <c r="FA41" s="173" t="str">
        <f>IF(FC41=0," ",VLOOKUP(FC41,PROTOKOL!$A:$F,6,FALSE))</f>
        <v>VAKUM TEST</v>
      </c>
      <c r="FB41" s="43">
        <v>95</v>
      </c>
      <c r="FC41" s="43">
        <v>4</v>
      </c>
      <c r="FD41" s="43">
        <v>3</v>
      </c>
      <c r="FE41" s="42">
        <f>IF(FC41=0," ",(VLOOKUP(FC41,PROTOKOL!$A$1:$E$29,2,FALSE))*FD41)</f>
        <v>60</v>
      </c>
      <c r="FF41" s="174">
        <f t="shared" si="14"/>
        <v>35</v>
      </c>
      <c r="FG41" s="211">
        <f>IF(FC41=0," ",VLOOKUP(FC41,PROTOKOL!$A:$E,5,FALSE))</f>
        <v>0.44947554687499996</v>
      </c>
      <c r="FH41" s="175" t="s">
        <v>133</v>
      </c>
      <c r="FI41" s="176">
        <f t="shared" si="70"/>
        <v>15.731644140624999</v>
      </c>
      <c r="FJ41" s="216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4" t="str">
        <f t="shared" si="15"/>
        <v xml:space="preserve"> </v>
      </c>
      <c r="FP41" s="175" t="str">
        <f>IF(FL41=0," ",VLOOKUP(FL41,PROTOKOL!$A:$E,5,FALSE))</f>
        <v xml:space="preserve"> </v>
      </c>
      <c r="FQ41" s="211" t="str">
        <f t="shared" si="131"/>
        <v xml:space="preserve"> </v>
      </c>
      <c r="FR41" s="175">
        <f t="shared" si="72"/>
        <v>0</v>
      </c>
      <c r="FS41" s="176" t="str">
        <f t="shared" si="73"/>
        <v xml:space="preserve"> </v>
      </c>
      <c r="FU41" s="172">
        <v>7</v>
      </c>
      <c r="FV41" s="224">
        <v>7</v>
      </c>
      <c r="FW41" s="173" t="str">
        <f>IF(FY41=0," ",VLOOKUP(FY41,PROTOKOL!$A:$F,6,FALSE))</f>
        <v>PANTOGRAF LAVABO TAŞLAMA</v>
      </c>
      <c r="FX41" s="43">
        <v>101</v>
      </c>
      <c r="FY41" s="43">
        <v>9</v>
      </c>
      <c r="FZ41" s="43">
        <v>7.5</v>
      </c>
      <c r="GA41" s="42">
        <f>IF(FY41=0," ",(VLOOKUP(FY41,PROTOKOL!$A$1:$E$29,2,FALSE))*FZ41)</f>
        <v>65</v>
      </c>
      <c r="GB41" s="174">
        <f t="shared" si="16"/>
        <v>36</v>
      </c>
      <c r="GC41" s="211">
        <f>IF(FY41=0," ",VLOOKUP(FY41,PROTOKOL!$A:$E,5,FALSE))</f>
        <v>1.0273726785714283</v>
      </c>
      <c r="GD41" s="175" t="s">
        <v>133</v>
      </c>
      <c r="GE41" s="176">
        <f t="shared" si="74"/>
        <v>36.985416428571419</v>
      </c>
      <c r="GF41" s="216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4" t="str">
        <f t="shared" si="17"/>
        <v xml:space="preserve"> </v>
      </c>
      <c r="GL41" s="175" t="str">
        <f>IF(GH41=0," ",VLOOKUP(GH41,PROTOKOL!$A:$E,5,FALSE))</f>
        <v xml:space="preserve"> </v>
      </c>
      <c r="GM41" s="211" t="str">
        <f t="shared" si="132"/>
        <v xml:space="preserve"> </v>
      </c>
      <c r="GN41" s="175">
        <f t="shared" si="76"/>
        <v>0</v>
      </c>
      <c r="GO41" s="176" t="str">
        <f t="shared" si="77"/>
        <v xml:space="preserve"> </v>
      </c>
      <c r="GQ41" s="172">
        <v>7</v>
      </c>
      <c r="GR41" s="224">
        <v>7</v>
      </c>
      <c r="GS41" s="173" t="str">
        <f>IF(GU41=0," ",VLOOKUP(GU41,PROTOKOL!$A:$F,6,FALSE))</f>
        <v>WNZL. LAV. VE DUV. ASMA KLZ</v>
      </c>
      <c r="GT41" s="43">
        <v>112</v>
      </c>
      <c r="GU41" s="43">
        <v>1</v>
      </c>
      <c r="GV41" s="43"/>
      <c r="GW41" s="42">
        <f>IF(GU41=0," ",(VLOOKUP(GU41,PROTOKOL!$A$1:$E$29,2,FALSE))*GV41)</f>
        <v>0</v>
      </c>
      <c r="GX41" s="174">
        <f t="shared" si="18"/>
        <v>112</v>
      </c>
      <c r="GY41" s="211">
        <f>IF(GU41=0," ",VLOOKUP(GU41,PROTOKOL!$A:$E,5,FALSE))</f>
        <v>0.4731321546052632</v>
      </c>
      <c r="GZ41" s="175" t="s">
        <v>133</v>
      </c>
      <c r="HA41" s="176">
        <f t="shared" si="78"/>
        <v>52.990801315789476</v>
      </c>
      <c r="HB41" s="216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4" t="str">
        <f t="shared" si="19"/>
        <v xml:space="preserve"> </v>
      </c>
      <c r="HH41" s="175" t="str">
        <f>IF(HD41=0," ",VLOOKUP(HD41,PROTOKOL!$A:$E,5,FALSE))</f>
        <v xml:space="preserve"> </v>
      </c>
      <c r="HI41" s="211" t="str">
        <f t="shared" si="133"/>
        <v xml:space="preserve"> </v>
      </c>
      <c r="HJ41" s="175">
        <f t="shared" si="80"/>
        <v>0</v>
      </c>
      <c r="HK41" s="176" t="str">
        <f t="shared" si="81"/>
        <v xml:space="preserve"> </v>
      </c>
      <c r="HM41" s="172">
        <v>7</v>
      </c>
      <c r="HN41" s="224">
        <v>7</v>
      </c>
      <c r="HO41" s="173" t="str">
        <f>IF(HQ41=0," ",VLOOKUP(HQ41,PROTOKOL!$A:$F,6,FALSE))</f>
        <v>VAKUM TEST</v>
      </c>
      <c r="HP41" s="43">
        <v>235</v>
      </c>
      <c r="HQ41" s="43">
        <v>4</v>
      </c>
      <c r="HR41" s="43">
        <v>7.5</v>
      </c>
      <c r="HS41" s="42">
        <f>IF(HQ41=0," ",(VLOOKUP(HQ41,PROTOKOL!$A$1:$E$29,2,FALSE))*HR41)</f>
        <v>150</v>
      </c>
      <c r="HT41" s="174">
        <f t="shared" si="20"/>
        <v>85</v>
      </c>
      <c r="HU41" s="211">
        <f>IF(HQ41=0," ",VLOOKUP(HQ41,PROTOKOL!$A:$E,5,FALSE))</f>
        <v>0.44947554687499996</v>
      </c>
      <c r="HV41" s="175" t="s">
        <v>133</v>
      </c>
      <c r="HW41" s="176">
        <f t="shared" si="82"/>
        <v>38.205421484374995</v>
      </c>
      <c r="HX41" s="216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4" t="str">
        <f t="shared" si="21"/>
        <v xml:space="preserve"> </v>
      </c>
      <c r="ID41" s="175" t="str">
        <f>IF(HZ41=0," ",VLOOKUP(HZ41,PROTOKOL!$A:$E,5,FALSE))</f>
        <v xml:space="preserve"> </v>
      </c>
      <c r="IE41" s="211" t="str">
        <f t="shared" si="134"/>
        <v xml:space="preserve"> </v>
      </c>
      <c r="IF41" s="175">
        <f t="shared" si="84"/>
        <v>0</v>
      </c>
      <c r="IG41" s="176" t="str">
        <f t="shared" si="85"/>
        <v xml:space="preserve"> </v>
      </c>
      <c r="II41" s="172">
        <v>7</v>
      </c>
      <c r="IJ41" s="224">
        <v>7</v>
      </c>
      <c r="IK41" s="173" t="str">
        <f>IF(IM41=0," ",VLOOKUP(IM41,PROTOKOL!$A:$F,6,FALSE))</f>
        <v>PERDE KESME SULU SİST.</v>
      </c>
      <c r="IL41" s="43">
        <v>140</v>
      </c>
      <c r="IM41" s="43">
        <v>8</v>
      </c>
      <c r="IN41" s="43">
        <v>7</v>
      </c>
      <c r="IO41" s="42">
        <f>IF(IM41=0," ",(VLOOKUP(IM41,PROTOKOL!$A$1:$E$29,2,FALSE))*IN41)</f>
        <v>91.466666666666669</v>
      </c>
      <c r="IP41" s="174">
        <f t="shared" si="22"/>
        <v>48.533333333333331</v>
      </c>
      <c r="IQ41" s="211">
        <f>IF(IM41=0," ",VLOOKUP(IM41,PROTOKOL!$A:$E,5,FALSE))</f>
        <v>0.69150084134615386</v>
      </c>
      <c r="IR41" s="175" t="s">
        <v>133</v>
      </c>
      <c r="IS41" s="176">
        <f t="shared" si="86"/>
        <v>33.56084083333333</v>
      </c>
      <c r="IT41" s="216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4" t="str">
        <f t="shared" si="23"/>
        <v xml:space="preserve"> </v>
      </c>
      <c r="IZ41" s="175" t="str">
        <f>IF(IV41=0," ",VLOOKUP(IV41,PROTOKOL!$A:$E,5,FALSE))</f>
        <v xml:space="preserve"> </v>
      </c>
      <c r="JA41" s="211" t="str">
        <f t="shared" si="135"/>
        <v xml:space="preserve"> </v>
      </c>
      <c r="JB41" s="175">
        <f t="shared" si="88"/>
        <v>0</v>
      </c>
      <c r="JC41" s="176" t="str">
        <f t="shared" si="89"/>
        <v xml:space="preserve"> </v>
      </c>
      <c r="JE41" s="172">
        <v>7</v>
      </c>
      <c r="JF41" s="224">
        <v>7</v>
      </c>
      <c r="JG41" s="173" t="str">
        <f>IF(JI41=0," ",VLOOKUP(JI41,PROTOKOL!$A:$F,6,FALSE))</f>
        <v>PANTOGRAF LAVABO TAŞLAMA</v>
      </c>
      <c r="JH41" s="43">
        <v>107</v>
      </c>
      <c r="JI41" s="43">
        <v>9</v>
      </c>
      <c r="JJ41" s="43">
        <v>7.5</v>
      </c>
      <c r="JK41" s="42">
        <f>IF(JI41=0," ",(VLOOKUP(JI41,PROTOKOL!$A$1:$E$29,2,FALSE))*JJ41)</f>
        <v>65</v>
      </c>
      <c r="JL41" s="174">
        <f t="shared" si="24"/>
        <v>42</v>
      </c>
      <c r="JM41" s="211">
        <f>IF(JI41=0," ",VLOOKUP(JI41,PROTOKOL!$A:$E,5,FALSE))</f>
        <v>1.0273726785714283</v>
      </c>
      <c r="JN41" s="175" t="s">
        <v>133</v>
      </c>
      <c r="JO41" s="176">
        <f t="shared" si="90"/>
        <v>43.149652499999988</v>
      </c>
      <c r="JP41" s="216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4" t="str">
        <f t="shared" si="25"/>
        <v xml:space="preserve"> </v>
      </c>
      <c r="JV41" s="175" t="str">
        <f>IF(JR41=0," ",VLOOKUP(JR41,PROTOKOL!$A:$E,5,FALSE))</f>
        <v xml:space="preserve"> </v>
      </c>
      <c r="JW41" s="211" t="str">
        <f t="shared" si="136"/>
        <v xml:space="preserve"> </v>
      </c>
      <c r="JX41" s="175">
        <f t="shared" si="92"/>
        <v>0</v>
      </c>
      <c r="JY41" s="176" t="str">
        <f t="shared" si="93"/>
        <v xml:space="preserve"> </v>
      </c>
      <c r="KA41" s="172">
        <v>7</v>
      </c>
      <c r="KB41" s="224">
        <v>7</v>
      </c>
      <c r="KC41" s="173" t="str">
        <f>IF(KE41=0," ",VLOOKUP(KE41,PROTOKOL!$A:$F,6,FALSE))</f>
        <v>VAKUM TEST</v>
      </c>
      <c r="KD41" s="43">
        <v>233</v>
      </c>
      <c r="KE41" s="43">
        <v>4</v>
      </c>
      <c r="KF41" s="43">
        <v>7.5</v>
      </c>
      <c r="KG41" s="42">
        <f>IF(KE41=0," ",(VLOOKUP(KE41,PROTOKOL!$A$1:$E$29,2,FALSE))*KF41)</f>
        <v>150</v>
      </c>
      <c r="KH41" s="174">
        <f t="shared" si="26"/>
        <v>83</v>
      </c>
      <c r="KI41" s="211">
        <f>IF(KE41=0," ",VLOOKUP(KE41,PROTOKOL!$A:$E,5,FALSE))</f>
        <v>0.44947554687499996</v>
      </c>
      <c r="KJ41" s="175" t="s">
        <v>133</v>
      </c>
      <c r="KK41" s="176">
        <f t="shared" si="94"/>
        <v>37.306470390624995</v>
      </c>
      <c r="KL41" s="216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4" t="str">
        <f t="shared" si="27"/>
        <v xml:space="preserve"> </v>
      </c>
      <c r="KR41" s="175" t="str">
        <f>IF(KN41=0," ",VLOOKUP(KN41,PROTOKOL!$A:$E,5,FALSE))</f>
        <v xml:space="preserve"> </v>
      </c>
      <c r="KS41" s="211" t="str">
        <f t="shared" si="137"/>
        <v xml:space="preserve"> </v>
      </c>
      <c r="KT41" s="175">
        <f t="shared" si="96"/>
        <v>0</v>
      </c>
      <c r="KU41" s="176" t="str">
        <f t="shared" si="97"/>
        <v xml:space="preserve"> </v>
      </c>
      <c r="KW41" s="172">
        <v>7</v>
      </c>
      <c r="KX41" s="224">
        <v>7</v>
      </c>
      <c r="KY41" s="173" t="str">
        <f>IF(LA41=0," ",VLOOKUP(LA41,PROTOKOL!$A:$F,6,FALSE))</f>
        <v>VAKUM TEST</v>
      </c>
      <c r="KZ41" s="43">
        <v>235</v>
      </c>
      <c r="LA41" s="43">
        <v>4</v>
      </c>
      <c r="LB41" s="43">
        <v>7.5</v>
      </c>
      <c r="LC41" s="42">
        <f>IF(LA41=0," ",(VLOOKUP(LA41,PROTOKOL!$A$1:$E$29,2,FALSE))*LB41)</f>
        <v>150</v>
      </c>
      <c r="LD41" s="174">
        <f t="shared" si="28"/>
        <v>85</v>
      </c>
      <c r="LE41" s="211">
        <f>IF(LA41=0," ",VLOOKUP(LA41,PROTOKOL!$A:$E,5,FALSE))</f>
        <v>0.44947554687499996</v>
      </c>
      <c r="LF41" s="175" t="s">
        <v>133</v>
      </c>
      <c r="LG41" s="176">
        <f t="shared" si="98"/>
        <v>38.205421484374995</v>
      </c>
      <c r="LH41" s="216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4" t="str">
        <f t="shared" si="29"/>
        <v xml:space="preserve"> </v>
      </c>
      <c r="LN41" s="175" t="str">
        <f>IF(LJ41=0," ",VLOOKUP(LJ41,PROTOKOL!$A:$E,5,FALSE))</f>
        <v xml:space="preserve"> </v>
      </c>
      <c r="LO41" s="211" t="str">
        <f t="shared" si="138"/>
        <v xml:space="preserve"> </v>
      </c>
      <c r="LP41" s="175">
        <f t="shared" si="100"/>
        <v>0</v>
      </c>
      <c r="LQ41" s="176" t="str">
        <f t="shared" si="101"/>
        <v xml:space="preserve"> </v>
      </c>
      <c r="LS41" s="172">
        <v>7</v>
      </c>
      <c r="LT41" s="224">
        <v>7</v>
      </c>
      <c r="LU41" s="173" t="str">
        <f>IF(LW41=0," ",VLOOKUP(LW41,PROTOKOL!$A:$F,6,FALSE))</f>
        <v>PANTOGRAF LAVABO TAŞLAMA</v>
      </c>
      <c r="LV41" s="43">
        <v>107</v>
      </c>
      <c r="LW41" s="43">
        <v>9</v>
      </c>
      <c r="LX41" s="43">
        <v>7.5</v>
      </c>
      <c r="LY41" s="42">
        <f>IF(LW41=0," ",(VLOOKUP(LW41,PROTOKOL!$A$1:$E$29,2,FALSE))*LX41)</f>
        <v>65</v>
      </c>
      <c r="LZ41" s="174">
        <f t="shared" si="30"/>
        <v>42</v>
      </c>
      <c r="MA41" s="211">
        <f>IF(LW41=0," ",VLOOKUP(LW41,PROTOKOL!$A:$E,5,FALSE))</f>
        <v>1.0273726785714283</v>
      </c>
      <c r="MB41" s="175" t="s">
        <v>133</v>
      </c>
      <c r="MC41" s="176">
        <f t="shared" si="102"/>
        <v>43.149652499999988</v>
      </c>
      <c r="MD41" s="216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4" t="str">
        <f t="shared" si="31"/>
        <v xml:space="preserve"> </v>
      </c>
      <c r="MJ41" s="175" t="str">
        <f>IF(MF41=0," ",VLOOKUP(MF41,PROTOKOL!$A:$E,5,FALSE))</f>
        <v xml:space="preserve"> </v>
      </c>
      <c r="MK41" s="211" t="str">
        <f t="shared" si="139"/>
        <v xml:space="preserve"> </v>
      </c>
      <c r="ML41" s="175">
        <f t="shared" si="104"/>
        <v>0</v>
      </c>
      <c r="MM41" s="176" t="str">
        <f t="shared" si="105"/>
        <v xml:space="preserve"> </v>
      </c>
      <c r="MO41" s="172">
        <v>7</v>
      </c>
      <c r="MP41" s="224">
        <v>7</v>
      </c>
      <c r="MQ41" s="173" t="str">
        <f>IF(MS41=0," ",VLOOKUP(MS41,PROTOKOL!$A:$F,6,FALSE))</f>
        <v>PANTOGRAF LAVABO TAŞLAMA</v>
      </c>
      <c r="MR41" s="43">
        <v>118</v>
      </c>
      <c r="MS41" s="43">
        <v>9</v>
      </c>
      <c r="MT41" s="43">
        <v>7.5</v>
      </c>
      <c r="MU41" s="42">
        <f>IF(MS41=0," ",(VLOOKUP(MS41,PROTOKOL!$A$1:$E$29,2,FALSE))*MT41)</f>
        <v>65</v>
      </c>
      <c r="MV41" s="174">
        <f t="shared" si="32"/>
        <v>53</v>
      </c>
      <c r="MW41" s="211">
        <f>IF(MS41=0," ",VLOOKUP(MS41,PROTOKOL!$A:$E,5,FALSE))</f>
        <v>1.0273726785714283</v>
      </c>
      <c r="MX41" s="175" t="s">
        <v>133</v>
      </c>
      <c r="MY41" s="176">
        <f t="shared" si="106"/>
        <v>54.450751964285701</v>
      </c>
      <c r="MZ41" s="216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4" t="str">
        <f t="shared" si="33"/>
        <v xml:space="preserve"> </v>
      </c>
      <c r="NF41" s="175" t="str">
        <f>IF(NB41=0," ",VLOOKUP(NB41,PROTOKOL!$A:$E,5,FALSE))</f>
        <v xml:space="preserve"> </v>
      </c>
      <c r="NG41" s="211" t="str">
        <f t="shared" si="140"/>
        <v xml:space="preserve"> </v>
      </c>
      <c r="NH41" s="175">
        <f t="shared" si="108"/>
        <v>0</v>
      </c>
      <c r="NI41" s="176" t="str">
        <f t="shared" si="109"/>
        <v xml:space="preserve"> </v>
      </c>
      <c r="NK41" s="172">
        <v>7</v>
      </c>
      <c r="NL41" s="224">
        <v>7</v>
      </c>
      <c r="NM41" s="173" t="str">
        <f>IF(NO41=0," ",VLOOKUP(NO41,PROTOKOL!$A:$F,6,FALSE))</f>
        <v>WNZL. LAV. VE DUV. ASMA KLZ</v>
      </c>
      <c r="NN41" s="43">
        <v>200</v>
      </c>
      <c r="NO41" s="43">
        <v>1</v>
      </c>
      <c r="NP41" s="43">
        <v>7.5</v>
      </c>
      <c r="NQ41" s="42">
        <f>IF(NO41=0," ",(VLOOKUP(NO41,PROTOKOL!$A$1:$E$29,2,FALSE))*NP41)</f>
        <v>144</v>
      </c>
      <c r="NR41" s="174">
        <f t="shared" si="34"/>
        <v>56</v>
      </c>
      <c r="NS41" s="211">
        <f>IF(NO41=0," ",VLOOKUP(NO41,PROTOKOL!$A:$E,5,FALSE))</f>
        <v>0.4731321546052632</v>
      </c>
      <c r="NT41" s="175" t="s">
        <v>133</v>
      </c>
      <c r="NU41" s="176">
        <f t="shared" si="110"/>
        <v>26.495400657894738</v>
      </c>
      <c r="NV41" s="216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4" t="str">
        <f t="shared" si="35"/>
        <v xml:space="preserve"> </v>
      </c>
      <c r="OB41" s="175" t="str">
        <f>IF(NX41=0," ",VLOOKUP(NX41,PROTOKOL!$A:$E,5,FALSE))</f>
        <v xml:space="preserve"> </v>
      </c>
      <c r="OC41" s="211" t="str">
        <f t="shared" si="141"/>
        <v xml:space="preserve"> </v>
      </c>
      <c r="OD41" s="175">
        <f t="shared" si="112"/>
        <v>0</v>
      </c>
      <c r="OE41" s="176" t="str">
        <f t="shared" si="113"/>
        <v xml:space="preserve"> </v>
      </c>
      <c r="OG41" s="172">
        <v>7</v>
      </c>
      <c r="OH41" s="224">
        <v>7</v>
      </c>
      <c r="OI41" s="173" t="str">
        <f>IF(OK41=0," ",VLOOKUP(OK41,PROTOKOL!$A:$F,6,FALSE))</f>
        <v>VAKUM TEST</v>
      </c>
      <c r="OJ41" s="43">
        <v>55</v>
      </c>
      <c r="OK41" s="43">
        <v>4</v>
      </c>
      <c r="OL41" s="43">
        <v>3</v>
      </c>
      <c r="OM41" s="42">
        <f>IF(OK41=0," ",(VLOOKUP(OK41,PROTOKOL!$A$1:$E$29,2,FALSE))*OL41)</f>
        <v>60</v>
      </c>
      <c r="ON41" s="174">
        <f t="shared" si="36"/>
        <v>-5</v>
      </c>
      <c r="OO41" s="211">
        <f>IF(OK41=0," ",VLOOKUP(OK41,PROTOKOL!$A:$E,5,FALSE))</f>
        <v>0.44947554687499996</v>
      </c>
      <c r="OP41" s="175" t="s">
        <v>133</v>
      </c>
      <c r="OQ41" s="176">
        <f t="shared" si="114"/>
        <v>-2.2473777343749997</v>
      </c>
      <c r="OR41" s="216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4" t="str">
        <f t="shared" si="37"/>
        <v xml:space="preserve"> </v>
      </c>
      <c r="OX41" s="175" t="str">
        <f>IF(OT41=0," ",VLOOKUP(OT41,PROTOKOL!$A:$E,5,FALSE))</f>
        <v xml:space="preserve"> </v>
      </c>
      <c r="OY41" s="211" t="str">
        <f t="shared" si="142"/>
        <v xml:space="preserve"> </v>
      </c>
      <c r="OZ41" s="175">
        <f t="shared" si="116"/>
        <v>0</v>
      </c>
      <c r="PA41" s="176" t="str">
        <f t="shared" si="117"/>
        <v xml:space="preserve"> </v>
      </c>
      <c r="PC41" s="172">
        <v>7</v>
      </c>
      <c r="PD41" s="224">
        <v>7</v>
      </c>
      <c r="PE41" s="173" t="str">
        <f>IF(PG41=0," ",VLOOKUP(PG41,PROTOKOL!$A:$F,6,FALSE))</f>
        <v>VAKUM TEST</v>
      </c>
      <c r="PF41" s="43">
        <v>231</v>
      </c>
      <c r="PG41" s="43">
        <v>4</v>
      </c>
      <c r="PH41" s="43">
        <v>7.5</v>
      </c>
      <c r="PI41" s="42">
        <f>IF(PG41=0," ",(VLOOKUP(PG41,PROTOKOL!$A$1:$E$29,2,FALSE))*PH41)</f>
        <v>150</v>
      </c>
      <c r="PJ41" s="174">
        <f t="shared" si="38"/>
        <v>81</v>
      </c>
      <c r="PK41" s="211">
        <f>IF(PG41=0," ",VLOOKUP(PG41,PROTOKOL!$A:$E,5,FALSE))</f>
        <v>0.44947554687499996</v>
      </c>
      <c r="PL41" s="175" t="s">
        <v>133</v>
      </c>
      <c r="PM41" s="176">
        <f t="shared" si="118"/>
        <v>36.407519296874995</v>
      </c>
      <c r="PN41" s="216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4" t="str">
        <f t="shared" si="39"/>
        <v xml:space="preserve"> </v>
      </c>
      <c r="PT41" s="175" t="str">
        <f>IF(PP41=0," ",VLOOKUP(PP41,PROTOKOL!$A:$E,5,FALSE))</f>
        <v xml:space="preserve"> </v>
      </c>
      <c r="PU41" s="211" t="str">
        <f t="shared" si="143"/>
        <v xml:space="preserve"> </v>
      </c>
      <c r="PV41" s="175">
        <f t="shared" si="120"/>
        <v>0</v>
      </c>
      <c r="PW41" s="176" t="str">
        <f t="shared" si="121"/>
        <v xml:space="preserve"> </v>
      </c>
      <c r="PY41" s="172">
        <v>7</v>
      </c>
      <c r="PZ41" s="224">
        <v>7</v>
      </c>
      <c r="QA41" s="173" t="str">
        <f>IF(QC41=0," ",VLOOKUP(QC41,PROTOKOL!$A:$F,6,FALSE))</f>
        <v>PANTOGRAF LAVABO TAŞLAMA</v>
      </c>
      <c r="QB41" s="43">
        <v>130</v>
      </c>
      <c r="QC41" s="43">
        <v>9</v>
      </c>
      <c r="QD41" s="43">
        <v>7.5</v>
      </c>
      <c r="QE41" s="42">
        <f>IF(QC41=0," ",(VLOOKUP(QC41,PROTOKOL!$A$1:$E$29,2,FALSE))*QD41)</f>
        <v>65</v>
      </c>
      <c r="QF41" s="174">
        <f t="shared" si="40"/>
        <v>65</v>
      </c>
      <c r="QG41" s="211">
        <f>IF(QC41=0," ",VLOOKUP(QC41,PROTOKOL!$A:$E,5,FALSE))</f>
        <v>1.0273726785714283</v>
      </c>
      <c r="QH41" s="175" t="s">
        <v>133</v>
      </c>
      <c r="QI41" s="176">
        <f t="shared" si="122"/>
        <v>66.779224107142838</v>
      </c>
      <c r="QJ41" s="216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4" t="str">
        <f t="shared" si="41"/>
        <v xml:space="preserve"> </v>
      </c>
      <c r="QP41" s="175" t="str">
        <f>IF(QL41=0," ",VLOOKUP(QL41,PROTOKOL!$A:$E,5,FALSE))</f>
        <v xml:space="preserve"> </v>
      </c>
      <c r="QQ41" s="211" t="str">
        <f t="shared" si="144"/>
        <v xml:space="preserve"> </v>
      </c>
      <c r="QR41" s="175">
        <f t="shared" si="124"/>
        <v>0</v>
      </c>
      <c r="QS41" s="176" t="str">
        <f t="shared" si="125"/>
        <v xml:space="preserve"> </v>
      </c>
    </row>
    <row r="42" spans="1:461" ht="13.8">
      <c r="A42" s="172">
        <v>7</v>
      </c>
      <c r="B42" s="225"/>
      <c r="C42" s="173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4" t="str">
        <f t="shared" si="0"/>
        <v xml:space="preserve"> </v>
      </c>
      <c r="I42" s="211" t="str">
        <f>IF(E42=0," ",VLOOKUP(E42,PROTOKOL!$A:$E,5,FALSE))</f>
        <v xml:space="preserve"> </v>
      </c>
      <c r="J42" s="175" t="s">
        <v>133</v>
      </c>
      <c r="K42" s="176" t="str">
        <f t="shared" si="42"/>
        <v xml:space="preserve"> </v>
      </c>
      <c r="L42" s="216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4" t="str">
        <f t="shared" si="1"/>
        <v xml:space="preserve"> </v>
      </c>
      <c r="R42" s="175" t="str">
        <f>IF(N42=0," ",VLOOKUP(N42,PROTOKOL!$A:$E,5,FALSE))</f>
        <v xml:space="preserve"> </v>
      </c>
      <c r="S42" s="211" t="str">
        <f t="shared" si="43"/>
        <v xml:space="preserve"> </v>
      </c>
      <c r="T42" s="175">
        <f t="shared" si="44"/>
        <v>0</v>
      </c>
      <c r="U42" s="176" t="str">
        <f t="shared" si="45"/>
        <v xml:space="preserve"> </v>
      </c>
      <c r="W42" s="172">
        <v>7</v>
      </c>
      <c r="X42" s="225"/>
      <c r="Y42" s="173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4" t="str">
        <f t="shared" si="2"/>
        <v xml:space="preserve"> </v>
      </c>
      <c r="AE42" s="211" t="str">
        <f>IF(AA42=0," ",VLOOKUP(AA42,PROTOKOL!$A:$E,5,FALSE))</f>
        <v xml:space="preserve"> </v>
      </c>
      <c r="AF42" s="175" t="s">
        <v>133</v>
      </c>
      <c r="AG42" s="176" t="str">
        <f t="shared" si="46"/>
        <v xml:space="preserve"> </v>
      </c>
      <c r="AH42" s="216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4" t="str">
        <f t="shared" si="3"/>
        <v xml:space="preserve"> </v>
      </c>
      <c r="AN42" s="175" t="str">
        <f>IF(AJ42=0," ",VLOOKUP(AJ42,PROTOKOL!$A:$E,5,FALSE))</f>
        <v xml:space="preserve"> </v>
      </c>
      <c r="AO42" s="211" t="str">
        <f t="shared" si="126"/>
        <v xml:space="preserve"> </v>
      </c>
      <c r="AP42" s="175">
        <f t="shared" si="48"/>
        <v>0</v>
      </c>
      <c r="AQ42" s="176" t="str">
        <f t="shared" si="49"/>
        <v xml:space="preserve"> </v>
      </c>
      <c r="AS42" s="172">
        <v>7</v>
      </c>
      <c r="AT42" s="225"/>
      <c r="AU42" s="173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4" t="str">
        <f t="shared" si="4"/>
        <v xml:space="preserve"> </v>
      </c>
      <c r="BA42" s="211" t="str">
        <f>IF(AW42=0," ",VLOOKUP(AW42,PROTOKOL!$A:$E,5,FALSE))</f>
        <v xml:space="preserve"> </v>
      </c>
      <c r="BB42" s="175" t="s">
        <v>133</v>
      </c>
      <c r="BC42" s="176" t="str">
        <f t="shared" si="50"/>
        <v xml:space="preserve"> </v>
      </c>
      <c r="BD42" s="216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4" t="str">
        <f t="shared" si="5"/>
        <v xml:space="preserve"> </v>
      </c>
      <c r="BJ42" s="175" t="str">
        <f>IF(BF42=0," ",VLOOKUP(BF42,PROTOKOL!$A:$E,5,FALSE))</f>
        <v xml:space="preserve"> </v>
      </c>
      <c r="BK42" s="211" t="str">
        <f t="shared" si="127"/>
        <v xml:space="preserve"> </v>
      </c>
      <c r="BL42" s="175">
        <f t="shared" si="52"/>
        <v>0</v>
      </c>
      <c r="BM42" s="176" t="str">
        <f t="shared" si="53"/>
        <v xml:space="preserve"> </v>
      </c>
      <c r="BO42" s="172">
        <v>7</v>
      </c>
      <c r="BP42" s="225"/>
      <c r="BQ42" s="173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4" t="str">
        <f t="shared" si="6"/>
        <v xml:space="preserve"> </v>
      </c>
      <c r="BW42" s="211" t="str">
        <f>IF(BS42=0," ",VLOOKUP(BS42,PROTOKOL!$A:$E,5,FALSE))</f>
        <v xml:space="preserve"> </v>
      </c>
      <c r="BX42" s="175" t="s">
        <v>133</v>
      </c>
      <c r="BY42" s="176" t="str">
        <f t="shared" si="54"/>
        <v xml:space="preserve"> </v>
      </c>
      <c r="BZ42" s="216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4" t="str">
        <f t="shared" si="7"/>
        <v xml:space="preserve"> </v>
      </c>
      <c r="CF42" s="175" t="str">
        <f>IF(CB42=0," ",VLOOKUP(CB42,PROTOKOL!$A:$E,5,FALSE))</f>
        <v xml:space="preserve"> </v>
      </c>
      <c r="CG42" s="211" t="str">
        <f t="shared" si="128"/>
        <v xml:space="preserve"> </v>
      </c>
      <c r="CH42" s="175">
        <f t="shared" si="56"/>
        <v>0</v>
      </c>
      <c r="CI42" s="176" t="str">
        <f t="shared" si="57"/>
        <v xml:space="preserve"> </v>
      </c>
      <c r="CK42" s="172">
        <v>7</v>
      </c>
      <c r="CL42" s="225"/>
      <c r="CM42" s="173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4" t="str">
        <f t="shared" si="8"/>
        <v xml:space="preserve"> </v>
      </c>
      <c r="CS42" s="211" t="str">
        <f>IF(CO42=0," ",VLOOKUP(CO42,PROTOKOL!$A:$E,5,FALSE))</f>
        <v xml:space="preserve"> </v>
      </c>
      <c r="CT42" s="175" t="s">
        <v>133</v>
      </c>
      <c r="CU42" s="176" t="str">
        <f t="shared" si="58"/>
        <v xml:space="preserve"> </v>
      </c>
      <c r="CV42" s="216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4" t="str">
        <f t="shared" si="9"/>
        <v xml:space="preserve"> </v>
      </c>
      <c r="DB42" s="175" t="str">
        <f>IF(CX42=0," ",VLOOKUP(CX42,PROTOKOL!$A:$E,5,FALSE))</f>
        <v xml:space="preserve"> </v>
      </c>
      <c r="DC42" s="211" t="str">
        <f t="shared" si="129"/>
        <v xml:space="preserve"> </v>
      </c>
      <c r="DD42" s="175">
        <f t="shared" si="60"/>
        <v>0</v>
      </c>
      <c r="DE42" s="176" t="str">
        <f t="shared" si="61"/>
        <v xml:space="preserve"> </v>
      </c>
      <c r="DG42" s="172">
        <v>7</v>
      </c>
      <c r="DH42" s="225"/>
      <c r="DI42" s="173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4" t="str">
        <f t="shared" si="10"/>
        <v xml:space="preserve"> </v>
      </c>
      <c r="DO42" s="211" t="str">
        <f>IF(DK42=0," ",VLOOKUP(DK42,PROTOKOL!$A:$E,5,FALSE))</f>
        <v xml:space="preserve"> </v>
      </c>
      <c r="DP42" s="175" t="s">
        <v>133</v>
      </c>
      <c r="DQ42" s="176" t="str">
        <f t="shared" si="62"/>
        <v xml:space="preserve"> </v>
      </c>
      <c r="DR42" s="216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4" t="str">
        <f t="shared" si="11"/>
        <v xml:space="preserve"> </v>
      </c>
      <c r="DX42" s="175" t="str">
        <f>IF(DT42=0," ",VLOOKUP(DT42,PROTOKOL!$A:$E,5,FALSE))</f>
        <v xml:space="preserve"> </v>
      </c>
      <c r="DY42" s="211" t="str">
        <f t="shared" si="130"/>
        <v xml:space="preserve"> </v>
      </c>
      <c r="DZ42" s="175">
        <f t="shared" si="64"/>
        <v>0</v>
      </c>
      <c r="EA42" s="176" t="str">
        <f t="shared" si="65"/>
        <v xml:space="preserve"> </v>
      </c>
      <c r="EC42" s="172">
        <v>7</v>
      </c>
      <c r="ED42" s="225"/>
      <c r="EE42" s="173" t="str">
        <f>IF(EG42=0," ",VLOOKUP(EG42,PROTOKOL!$A:$F,6,FALSE))</f>
        <v>ÜRÜN KONTROL</v>
      </c>
      <c r="EF42" s="43">
        <v>1</v>
      </c>
      <c r="EG42" s="43">
        <v>20</v>
      </c>
      <c r="EH42" s="43">
        <v>2</v>
      </c>
      <c r="EI42" s="42">
        <f>IF(EG42=0," ",(VLOOKUP(EG42,PROTOKOL!$A$1:$E$29,2,FALSE))*EH42)</f>
        <v>0</v>
      </c>
      <c r="EJ42" s="174">
        <f t="shared" si="12"/>
        <v>1</v>
      </c>
      <c r="EK42" s="211" t="e">
        <f>IF(EG42=0," ",VLOOKUP(EG42,PROTOKOL!$A:$E,5,FALSE))</f>
        <v>#DIV/0!</v>
      </c>
      <c r="EL42" s="175" t="s">
        <v>133</v>
      </c>
      <c r="EM42" s="176" t="e">
        <f>IF(EG42=0," ",(EK42*EJ42))/7.5*2</f>
        <v>#DIV/0!</v>
      </c>
      <c r="EN42" s="216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4" t="str">
        <f t="shared" si="13"/>
        <v xml:space="preserve"> </v>
      </c>
      <c r="ET42" s="175" t="str">
        <f>IF(EP42=0," ",VLOOKUP(EP42,PROTOKOL!$A:$E,5,FALSE))</f>
        <v xml:space="preserve"> </v>
      </c>
      <c r="EU42" s="211" t="str">
        <f t="shared" si="145"/>
        <v xml:space="preserve"> </v>
      </c>
      <c r="EV42" s="175">
        <f t="shared" si="68"/>
        <v>0</v>
      </c>
      <c r="EW42" s="176" t="str">
        <f t="shared" si="69"/>
        <v xml:space="preserve"> </v>
      </c>
      <c r="EY42" s="172">
        <v>7</v>
      </c>
      <c r="EZ42" s="225"/>
      <c r="FA42" s="173" t="str">
        <f>IF(FC42=0," ",VLOOKUP(FC42,PROTOKOL!$A:$F,6,FALSE))</f>
        <v>PERDE KESME SULU SİST.</v>
      </c>
      <c r="FB42" s="43">
        <v>74</v>
      </c>
      <c r="FC42" s="43">
        <v>8</v>
      </c>
      <c r="FD42" s="43">
        <v>3.5</v>
      </c>
      <c r="FE42" s="42">
        <f>IF(FC42=0," ",(VLOOKUP(FC42,PROTOKOL!$A$1:$E$29,2,FALSE))*FD42)</f>
        <v>45.733333333333334</v>
      </c>
      <c r="FF42" s="174">
        <f t="shared" si="14"/>
        <v>28.266666666666666</v>
      </c>
      <c r="FG42" s="211">
        <f>IF(FC42=0," ",VLOOKUP(FC42,PROTOKOL!$A:$E,5,FALSE))</f>
        <v>0.69150084134615386</v>
      </c>
      <c r="FH42" s="175" t="s">
        <v>133</v>
      </c>
      <c r="FI42" s="176">
        <f t="shared" si="70"/>
        <v>19.546423782051281</v>
      </c>
      <c r="FJ42" s="216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4" t="str">
        <f t="shared" si="15"/>
        <v xml:space="preserve"> </v>
      </c>
      <c r="FP42" s="175" t="str">
        <f>IF(FL42=0," ",VLOOKUP(FL42,PROTOKOL!$A:$E,5,FALSE))</f>
        <v xml:space="preserve"> </v>
      </c>
      <c r="FQ42" s="211" t="str">
        <f t="shared" si="131"/>
        <v xml:space="preserve"> </v>
      </c>
      <c r="FR42" s="175">
        <f t="shared" si="72"/>
        <v>0</v>
      </c>
      <c r="FS42" s="176" t="str">
        <f t="shared" si="73"/>
        <v xml:space="preserve"> </v>
      </c>
      <c r="FU42" s="172">
        <v>7</v>
      </c>
      <c r="FV42" s="225"/>
      <c r="FW42" s="173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4" t="str">
        <f t="shared" si="16"/>
        <v xml:space="preserve"> </v>
      </c>
      <c r="GC42" s="211" t="str">
        <f>IF(FY42=0," ",VLOOKUP(FY42,PROTOKOL!$A:$E,5,FALSE))</f>
        <v xml:space="preserve"> </v>
      </c>
      <c r="GD42" s="175" t="s">
        <v>133</v>
      </c>
      <c r="GE42" s="176" t="str">
        <f t="shared" si="74"/>
        <v xml:space="preserve"> </v>
      </c>
      <c r="GF42" s="216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4" t="str">
        <f t="shared" si="17"/>
        <v xml:space="preserve"> </v>
      </c>
      <c r="GL42" s="175" t="str">
        <f>IF(GH42=0," ",VLOOKUP(GH42,PROTOKOL!$A:$E,5,FALSE))</f>
        <v xml:space="preserve"> </v>
      </c>
      <c r="GM42" s="211" t="str">
        <f t="shared" si="132"/>
        <v xml:space="preserve"> </v>
      </c>
      <c r="GN42" s="175">
        <f t="shared" si="76"/>
        <v>0</v>
      </c>
      <c r="GO42" s="176" t="str">
        <f t="shared" si="77"/>
        <v xml:space="preserve"> </v>
      </c>
      <c r="GQ42" s="172">
        <v>7</v>
      </c>
      <c r="GR42" s="225"/>
      <c r="GS42" s="173" t="str">
        <f>IF(GU42=0," ",VLOOKUP(GU42,PROTOKOL!$A:$F,6,FALSE))</f>
        <v>EĞİTİM</v>
      </c>
      <c r="GT42" s="43">
        <v>1</v>
      </c>
      <c r="GU42" s="43">
        <v>19</v>
      </c>
      <c r="GV42" s="43">
        <v>7.5</v>
      </c>
      <c r="GW42" s="42">
        <f>IF(GU42=0," ",(VLOOKUP(GU42,PROTOKOL!$A$1:$E$29,2,FALSE))*GV42)</f>
        <v>0</v>
      </c>
      <c r="GX42" s="174">
        <f t="shared" si="18"/>
        <v>1</v>
      </c>
      <c r="GY42" s="211" t="e">
        <f>IF(GU42=0," ",VLOOKUP(GU42,PROTOKOL!$A:$E,5,FALSE))</f>
        <v>#DIV/0!</v>
      </c>
      <c r="GZ42" s="175" t="s">
        <v>133</v>
      </c>
      <c r="HA42" s="176" t="e">
        <f>IF(GU42=0," ",(GY42*GX42))/7.5*7.5</f>
        <v>#DIV/0!</v>
      </c>
      <c r="HB42" s="216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4" t="str">
        <f t="shared" si="19"/>
        <v xml:space="preserve"> </v>
      </c>
      <c r="HH42" s="175" t="str">
        <f>IF(HD42=0," ",VLOOKUP(HD42,PROTOKOL!$A:$E,5,FALSE))</f>
        <v xml:space="preserve"> </v>
      </c>
      <c r="HI42" s="211" t="str">
        <f t="shared" si="133"/>
        <v xml:space="preserve"> </v>
      </c>
      <c r="HJ42" s="175">
        <f t="shared" si="80"/>
        <v>0</v>
      </c>
      <c r="HK42" s="176" t="str">
        <f t="shared" si="81"/>
        <v xml:space="preserve"> </v>
      </c>
      <c r="HM42" s="172">
        <v>7</v>
      </c>
      <c r="HN42" s="225"/>
      <c r="HO42" s="173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4" t="str">
        <f t="shared" si="20"/>
        <v xml:space="preserve"> </v>
      </c>
      <c r="HU42" s="211" t="str">
        <f>IF(HQ42=0," ",VLOOKUP(HQ42,PROTOKOL!$A:$E,5,FALSE))</f>
        <v xml:space="preserve"> </v>
      </c>
      <c r="HV42" s="175" t="s">
        <v>133</v>
      </c>
      <c r="HW42" s="176" t="str">
        <f t="shared" si="82"/>
        <v xml:space="preserve"> </v>
      </c>
      <c r="HX42" s="216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4" t="str">
        <f t="shared" si="21"/>
        <v xml:space="preserve"> </v>
      </c>
      <c r="ID42" s="175" t="str">
        <f>IF(HZ42=0," ",VLOOKUP(HZ42,PROTOKOL!$A:$E,5,FALSE))</f>
        <v xml:space="preserve"> </v>
      </c>
      <c r="IE42" s="211" t="str">
        <f t="shared" si="134"/>
        <v xml:space="preserve"> </v>
      </c>
      <c r="IF42" s="175">
        <f t="shared" si="84"/>
        <v>0</v>
      </c>
      <c r="IG42" s="176" t="str">
        <f t="shared" si="85"/>
        <v xml:space="preserve"> </v>
      </c>
      <c r="II42" s="172">
        <v>7</v>
      </c>
      <c r="IJ42" s="225"/>
      <c r="IK42" s="173" t="str">
        <f>IF(IM42=0," ",VLOOKUP(IM42,PROTOKOL!$A:$F,6,FALSE))</f>
        <v>KOKU TESTİ</v>
      </c>
      <c r="IL42" s="43">
        <v>1</v>
      </c>
      <c r="IM42" s="43">
        <v>17</v>
      </c>
      <c r="IN42" s="43">
        <v>0.5</v>
      </c>
      <c r="IO42" s="42">
        <f>IF(IM42=0," ",(VLOOKUP(IM42,PROTOKOL!$A$1:$E$29,2,FALSE))*IN42)</f>
        <v>0</v>
      </c>
      <c r="IP42" s="174">
        <f t="shared" si="22"/>
        <v>1</v>
      </c>
      <c r="IQ42" s="211" t="e">
        <f>IF(IM42=0," ",VLOOKUP(IM42,PROTOKOL!$A:$E,5,FALSE))</f>
        <v>#DIV/0!</v>
      </c>
      <c r="IR42" s="175" t="s">
        <v>133</v>
      </c>
      <c r="IS42" s="176" t="e">
        <f>IF(IM42=0," ",(IQ42*IP42))/7.5*0.5</f>
        <v>#DIV/0!</v>
      </c>
      <c r="IT42" s="216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4" t="str">
        <f t="shared" si="23"/>
        <v xml:space="preserve"> </v>
      </c>
      <c r="IZ42" s="175" t="str">
        <f>IF(IV42=0," ",VLOOKUP(IV42,PROTOKOL!$A:$E,5,FALSE))</f>
        <v xml:space="preserve"> </v>
      </c>
      <c r="JA42" s="211" t="str">
        <f t="shared" si="135"/>
        <v xml:space="preserve"> </v>
      </c>
      <c r="JB42" s="175">
        <f t="shared" si="88"/>
        <v>0</v>
      </c>
      <c r="JC42" s="176" t="str">
        <f t="shared" si="89"/>
        <v xml:space="preserve"> </v>
      </c>
      <c r="JE42" s="172">
        <v>7</v>
      </c>
      <c r="JF42" s="225"/>
      <c r="JG42" s="173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4" t="str">
        <f t="shared" si="24"/>
        <v xml:space="preserve"> </v>
      </c>
      <c r="JM42" s="211" t="str">
        <f>IF(JI42=0," ",VLOOKUP(JI42,PROTOKOL!$A:$E,5,FALSE))</f>
        <v xml:space="preserve"> </v>
      </c>
      <c r="JN42" s="175" t="s">
        <v>133</v>
      </c>
      <c r="JO42" s="176" t="str">
        <f t="shared" si="90"/>
        <v xml:space="preserve"> </v>
      </c>
      <c r="JP42" s="216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4" t="str">
        <f t="shared" si="25"/>
        <v xml:space="preserve"> </v>
      </c>
      <c r="JV42" s="175" t="str">
        <f>IF(JR42=0," ",VLOOKUP(JR42,PROTOKOL!$A:$E,5,FALSE))</f>
        <v xml:space="preserve"> </v>
      </c>
      <c r="JW42" s="211" t="str">
        <f t="shared" si="136"/>
        <v xml:space="preserve"> </v>
      </c>
      <c r="JX42" s="175">
        <f t="shared" si="92"/>
        <v>0</v>
      </c>
      <c r="JY42" s="176" t="str">
        <f t="shared" si="93"/>
        <v xml:space="preserve"> </v>
      </c>
      <c r="KA42" s="172">
        <v>7</v>
      </c>
      <c r="KB42" s="225"/>
      <c r="KC42" s="173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4" t="str">
        <f t="shared" si="26"/>
        <v xml:space="preserve"> </v>
      </c>
      <c r="KI42" s="211" t="str">
        <f>IF(KE42=0," ",VLOOKUP(KE42,PROTOKOL!$A:$E,5,FALSE))</f>
        <v xml:space="preserve"> </v>
      </c>
      <c r="KJ42" s="175" t="s">
        <v>133</v>
      </c>
      <c r="KK42" s="176" t="str">
        <f t="shared" si="94"/>
        <v xml:space="preserve"> </v>
      </c>
      <c r="KL42" s="216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4" t="str">
        <f t="shared" si="27"/>
        <v xml:space="preserve"> </v>
      </c>
      <c r="KR42" s="175" t="str">
        <f>IF(KN42=0," ",VLOOKUP(KN42,PROTOKOL!$A:$E,5,FALSE))</f>
        <v xml:space="preserve"> </v>
      </c>
      <c r="KS42" s="211" t="str">
        <f t="shared" si="137"/>
        <v xml:space="preserve"> </v>
      </c>
      <c r="KT42" s="175">
        <f t="shared" si="96"/>
        <v>0</v>
      </c>
      <c r="KU42" s="176" t="str">
        <f t="shared" si="97"/>
        <v xml:space="preserve"> </v>
      </c>
      <c r="KW42" s="172">
        <v>7</v>
      </c>
      <c r="KX42" s="225"/>
      <c r="KY42" s="173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4" t="str">
        <f t="shared" si="28"/>
        <v xml:space="preserve"> </v>
      </c>
      <c r="LE42" s="211" t="str">
        <f>IF(LA42=0," ",VLOOKUP(LA42,PROTOKOL!$A:$E,5,FALSE))</f>
        <v xml:space="preserve"> </v>
      </c>
      <c r="LF42" s="175" t="s">
        <v>133</v>
      </c>
      <c r="LG42" s="176" t="str">
        <f t="shared" si="98"/>
        <v xml:space="preserve"> </v>
      </c>
      <c r="LH42" s="216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4" t="str">
        <f t="shared" si="29"/>
        <v xml:space="preserve"> </v>
      </c>
      <c r="LN42" s="175" t="str">
        <f>IF(LJ42=0," ",VLOOKUP(LJ42,PROTOKOL!$A:$E,5,FALSE))</f>
        <v xml:space="preserve"> </v>
      </c>
      <c r="LO42" s="211" t="str">
        <f t="shared" si="138"/>
        <v xml:space="preserve"> </v>
      </c>
      <c r="LP42" s="175">
        <f t="shared" si="100"/>
        <v>0</v>
      </c>
      <c r="LQ42" s="176" t="str">
        <f t="shared" si="101"/>
        <v xml:space="preserve"> </v>
      </c>
      <c r="LS42" s="172">
        <v>7</v>
      </c>
      <c r="LT42" s="225"/>
      <c r="LU42" s="173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4" t="str">
        <f t="shared" si="30"/>
        <v xml:space="preserve"> </v>
      </c>
      <c r="MA42" s="211" t="str">
        <f>IF(LW42=0," ",VLOOKUP(LW42,PROTOKOL!$A:$E,5,FALSE))</f>
        <v xml:space="preserve"> </v>
      </c>
      <c r="MB42" s="175" t="s">
        <v>133</v>
      </c>
      <c r="MC42" s="176" t="str">
        <f t="shared" si="102"/>
        <v xml:space="preserve"> </v>
      </c>
      <c r="MD42" s="216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4" t="str">
        <f t="shared" si="31"/>
        <v xml:space="preserve"> </v>
      </c>
      <c r="MJ42" s="175" t="str">
        <f>IF(MF42=0," ",VLOOKUP(MF42,PROTOKOL!$A:$E,5,FALSE))</f>
        <v xml:space="preserve"> </v>
      </c>
      <c r="MK42" s="211" t="str">
        <f t="shared" si="139"/>
        <v xml:space="preserve"> </v>
      </c>
      <c r="ML42" s="175">
        <f t="shared" si="104"/>
        <v>0</v>
      </c>
      <c r="MM42" s="176" t="str">
        <f t="shared" si="105"/>
        <v xml:space="preserve"> </v>
      </c>
      <c r="MO42" s="172">
        <v>7</v>
      </c>
      <c r="MP42" s="225"/>
      <c r="MQ42" s="173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4" t="str">
        <f t="shared" si="32"/>
        <v xml:space="preserve"> </v>
      </c>
      <c r="MW42" s="211" t="str">
        <f>IF(MS42=0," ",VLOOKUP(MS42,PROTOKOL!$A:$E,5,FALSE))</f>
        <v xml:space="preserve"> </v>
      </c>
      <c r="MX42" s="175" t="s">
        <v>133</v>
      </c>
      <c r="MY42" s="176" t="str">
        <f t="shared" si="106"/>
        <v xml:space="preserve"> </v>
      </c>
      <c r="MZ42" s="216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4" t="str">
        <f t="shared" si="33"/>
        <v xml:space="preserve"> </v>
      </c>
      <c r="NF42" s="175" t="str">
        <f>IF(NB42=0," ",VLOOKUP(NB42,PROTOKOL!$A:$E,5,FALSE))</f>
        <v xml:space="preserve"> </v>
      </c>
      <c r="NG42" s="211" t="str">
        <f t="shared" si="140"/>
        <v xml:space="preserve"> </v>
      </c>
      <c r="NH42" s="175">
        <f t="shared" si="108"/>
        <v>0</v>
      </c>
      <c r="NI42" s="176" t="str">
        <f t="shared" si="109"/>
        <v xml:space="preserve"> </v>
      </c>
      <c r="NK42" s="172">
        <v>7</v>
      </c>
      <c r="NL42" s="225"/>
      <c r="NM42" s="173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4" t="str">
        <f t="shared" si="34"/>
        <v xml:space="preserve"> </v>
      </c>
      <c r="NS42" s="211" t="str">
        <f>IF(NO42=0," ",VLOOKUP(NO42,PROTOKOL!$A:$E,5,FALSE))</f>
        <v xml:space="preserve"> </v>
      </c>
      <c r="NT42" s="175" t="s">
        <v>133</v>
      </c>
      <c r="NU42" s="176" t="str">
        <f t="shared" si="110"/>
        <v xml:space="preserve"> </v>
      </c>
      <c r="NV42" s="216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4" t="str">
        <f t="shared" si="35"/>
        <v xml:space="preserve"> </v>
      </c>
      <c r="OB42" s="175" t="str">
        <f>IF(NX42=0," ",VLOOKUP(NX42,PROTOKOL!$A:$E,5,FALSE))</f>
        <v xml:space="preserve"> </v>
      </c>
      <c r="OC42" s="211" t="str">
        <f t="shared" si="141"/>
        <v xml:space="preserve"> </v>
      </c>
      <c r="OD42" s="175">
        <f t="shared" si="112"/>
        <v>0</v>
      </c>
      <c r="OE42" s="176" t="str">
        <f t="shared" si="113"/>
        <v xml:space="preserve"> </v>
      </c>
      <c r="OG42" s="172">
        <v>7</v>
      </c>
      <c r="OH42" s="225"/>
      <c r="OI42" s="173" t="str">
        <f>IF(OK42=0," ",VLOOKUP(OK42,PROTOKOL!$A:$F,6,FALSE))</f>
        <v>PERDE KESME SULU SİST.</v>
      </c>
      <c r="OJ42" s="43">
        <v>25</v>
      </c>
      <c r="OK42" s="43">
        <v>8</v>
      </c>
      <c r="OL42" s="43">
        <v>2.5</v>
      </c>
      <c r="OM42" s="42">
        <f>IF(OK42=0," ",(VLOOKUP(OK42,PROTOKOL!$A$1:$E$29,2,FALSE))*OL42)</f>
        <v>32.666666666666664</v>
      </c>
      <c r="ON42" s="174">
        <f t="shared" si="36"/>
        <v>-7.6666666666666643</v>
      </c>
      <c r="OO42" s="211">
        <f>IF(OK42=0," ",VLOOKUP(OK42,PROTOKOL!$A:$E,5,FALSE))</f>
        <v>0.69150084134615386</v>
      </c>
      <c r="OP42" s="175" t="s">
        <v>133</v>
      </c>
      <c r="OQ42" s="176">
        <f t="shared" si="114"/>
        <v>-5.3015064503205114</v>
      </c>
      <c r="OR42" s="216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4" t="str">
        <f t="shared" si="37"/>
        <v xml:space="preserve"> </v>
      </c>
      <c r="OX42" s="175" t="str">
        <f>IF(OT42=0," ",VLOOKUP(OT42,PROTOKOL!$A:$E,5,FALSE))</f>
        <v xml:space="preserve"> </v>
      </c>
      <c r="OY42" s="211" t="str">
        <f t="shared" si="142"/>
        <v xml:space="preserve"> </v>
      </c>
      <c r="OZ42" s="175">
        <f t="shared" si="116"/>
        <v>0</v>
      </c>
      <c r="PA42" s="176" t="str">
        <f t="shared" si="117"/>
        <v xml:space="preserve"> </v>
      </c>
      <c r="PC42" s="172">
        <v>7</v>
      </c>
      <c r="PD42" s="225"/>
      <c r="PE42" s="173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4" t="str">
        <f t="shared" si="38"/>
        <v xml:space="preserve"> </v>
      </c>
      <c r="PK42" s="211" t="str">
        <f>IF(PG42=0," ",VLOOKUP(PG42,PROTOKOL!$A:$E,5,FALSE))</f>
        <v xml:space="preserve"> </v>
      </c>
      <c r="PL42" s="175" t="s">
        <v>133</v>
      </c>
      <c r="PM42" s="176" t="str">
        <f t="shared" si="118"/>
        <v xml:space="preserve"> </v>
      </c>
      <c r="PN42" s="216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4" t="str">
        <f t="shared" si="39"/>
        <v xml:space="preserve"> </v>
      </c>
      <c r="PT42" s="175" t="str">
        <f>IF(PP42=0," ",VLOOKUP(PP42,PROTOKOL!$A:$E,5,FALSE))</f>
        <v xml:space="preserve"> </v>
      </c>
      <c r="PU42" s="211" t="str">
        <f t="shared" si="143"/>
        <v xml:space="preserve"> </v>
      </c>
      <c r="PV42" s="175">
        <f t="shared" si="120"/>
        <v>0</v>
      </c>
      <c r="PW42" s="176" t="str">
        <f t="shared" si="121"/>
        <v xml:space="preserve"> </v>
      </c>
      <c r="PY42" s="172">
        <v>7</v>
      </c>
      <c r="PZ42" s="225"/>
      <c r="QA42" s="173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4" t="str">
        <f t="shared" si="40"/>
        <v xml:space="preserve"> </v>
      </c>
      <c r="QG42" s="211" t="str">
        <f>IF(QC42=0," ",VLOOKUP(QC42,PROTOKOL!$A:$E,5,FALSE))</f>
        <v xml:space="preserve"> </v>
      </c>
      <c r="QH42" s="175" t="s">
        <v>133</v>
      </c>
      <c r="QI42" s="176" t="str">
        <f t="shared" si="122"/>
        <v xml:space="preserve"> </v>
      </c>
      <c r="QJ42" s="216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4" t="str">
        <f t="shared" si="41"/>
        <v xml:space="preserve"> </v>
      </c>
      <c r="QP42" s="175" t="str">
        <f>IF(QL42=0," ",VLOOKUP(QL42,PROTOKOL!$A:$E,5,FALSE))</f>
        <v xml:space="preserve"> </v>
      </c>
      <c r="QQ42" s="211" t="str">
        <f t="shared" si="144"/>
        <v xml:space="preserve"> </v>
      </c>
      <c r="QR42" s="175">
        <f t="shared" si="124"/>
        <v>0</v>
      </c>
      <c r="QS42" s="176" t="str">
        <f t="shared" si="125"/>
        <v xml:space="preserve"> </v>
      </c>
    </row>
    <row r="43" spans="1:461" ht="13.8">
      <c r="A43" s="172">
        <v>7</v>
      </c>
      <c r="B43" s="226"/>
      <c r="C43" s="173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4" t="str">
        <f t="shared" si="0"/>
        <v xml:space="preserve"> </v>
      </c>
      <c r="I43" s="211" t="str">
        <f>IF(E43=0," ",VLOOKUP(E43,PROTOKOL!$A:$E,5,FALSE))</f>
        <v xml:space="preserve"> </v>
      </c>
      <c r="J43" s="175" t="s">
        <v>133</v>
      </c>
      <c r="K43" s="176" t="str">
        <f t="shared" si="42"/>
        <v xml:space="preserve"> </v>
      </c>
      <c r="L43" s="216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4" t="str">
        <f t="shared" si="1"/>
        <v xml:space="preserve"> </v>
      </c>
      <c r="R43" s="175" t="str">
        <f>IF(N43=0," ",VLOOKUP(N43,PROTOKOL!$A:$E,5,FALSE))</f>
        <v xml:space="preserve"> </v>
      </c>
      <c r="S43" s="211" t="str">
        <f t="shared" si="43"/>
        <v xml:space="preserve"> </v>
      </c>
      <c r="T43" s="175">
        <f t="shared" si="44"/>
        <v>0</v>
      </c>
      <c r="U43" s="176" t="str">
        <f t="shared" si="45"/>
        <v xml:space="preserve"> </v>
      </c>
      <c r="W43" s="172">
        <v>7</v>
      </c>
      <c r="X43" s="226"/>
      <c r="Y43" s="173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4" t="str">
        <f t="shared" si="2"/>
        <v xml:space="preserve"> </v>
      </c>
      <c r="AE43" s="211" t="str">
        <f>IF(AA43=0," ",VLOOKUP(AA43,PROTOKOL!$A:$E,5,FALSE))</f>
        <v xml:space="preserve"> </v>
      </c>
      <c r="AF43" s="175" t="s">
        <v>133</v>
      </c>
      <c r="AG43" s="176" t="str">
        <f t="shared" si="46"/>
        <v xml:space="preserve"> </v>
      </c>
      <c r="AH43" s="216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4" t="str">
        <f t="shared" si="3"/>
        <v xml:space="preserve"> </v>
      </c>
      <c r="AN43" s="175" t="str">
        <f>IF(AJ43=0," ",VLOOKUP(AJ43,PROTOKOL!$A:$E,5,FALSE))</f>
        <v xml:space="preserve"> </v>
      </c>
      <c r="AO43" s="211" t="str">
        <f t="shared" si="126"/>
        <v xml:space="preserve"> </v>
      </c>
      <c r="AP43" s="175">
        <f t="shared" si="48"/>
        <v>0</v>
      </c>
      <c r="AQ43" s="176" t="str">
        <f t="shared" si="49"/>
        <v xml:space="preserve"> </v>
      </c>
      <c r="AS43" s="172">
        <v>7</v>
      </c>
      <c r="AT43" s="226"/>
      <c r="AU43" s="173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4" t="str">
        <f t="shared" si="4"/>
        <v xml:space="preserve"> </v>
      </c>
      <c r="BA43" s="211" t="str">
        <f>IF(AW43=0," ",VLOOKUP(AW43,PROTOKOL!$A:$E,5,FALSE))</f>
        <v xml:space="preserve"> </v>
      </c>
      <c r="BB43" s="175" t="s">
        <v>133</v>
      </c>
      <c r="BC43" s="176" t="str">
        <f t="shared" si="50"/>
        <v xml:space="preserve"> </v>
      </c>
      <c r="BD43" s="216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4" t="str">
        <f t="shared" si="5"/>
        <v xml:space="preserve"> </v>
      </c>
      <c r="BJ43" s="175" t="str">
        <f>IF(BF43=0," ",VLOOKUP(BF43,PROTOKOL!$A:$E,5,FALSE))</f>
        <v xml:space="preserve"> </v>
      </c>
      <c r="BK43" s="211" t="str">
        <f t="shared" si="127"/>
        <v xml:space="preserve"> </v>
      </c>
      <c r="BL43" s="175">
        <f t="shared" si="52"/>
        <v>0</v>
      </c>
      <c r="BM43" s="176" t="str">
        <f t="shared" si="53"/>
        <v xml:space="preserve"> </v>
      </c>
      <c r="BO43" s="172">
        <v>7</v>
      </c>
      <c r="BP43" s="226"/>
      <c r="BQ43" s="173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4" t="str">
        <f t="shared" si="6"/>
        <v xml:space="preserve"> </v>
      </c>
      <c r="BW43" s="211" t="str">
        <f>IF(BS43=0," ",VLOOKUP(BS43,PROTOKOL!$A:$E,5,FALSE))</f>
        <v xml:space="preserve"> </v>
      </c>
      <c r="BX43" s="175" t="s">
        <v>133</v>
      </c>
      <c r="BY43" s="176" t="str">
        <f t="shared" si="54"/>
        <v xml:space="preserve"> </v>
      </c>
      <c r="BZ43" s="216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4" t="str">
        <f t="shared" si="7"/>
        <v xml:space="preserve"> </v>
      </c>
      <c r="CF43" s="175" t="str">
        <f>IF(CB43=0," ",VLOOKUP(CB43,PROTOKOL!$A:$E,5,FALSE))</f>
        <v xml:space="preserve"> </v>
      </c>
      <c r="CG43" s="211" t="str">
        <f t="shared" si="128"/>
        <v xml:space="preserve"> </v>
      </c>
      <c r="CH43" s="175">
        <f t="shared" si="56"/>
        <v>0</v>
      </c>
      <c r="CI43" s="176" t="str">
        <f t="shared" si="57"/>
        <v xml:space="preserve"> </v>
      </c>
      <c r="CK43" s="172">
        <v>7</v>
      </c>
      <c r="CL43" s="226"/>
      <c r="CM43" s="173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4" t="str">
        <f t="shared" si="8"/>
        <v xml:space="preserve"> </v>
      </c>
      <c r="CS43" s="211" t="str">
        <f>IF(CO43=0," ",VLOOKUP(CO43,PROTOKOL!$A:$E,5,FALSE))</f>
        <v xml:space="preserve"> </v>
      </c>
      <c r="CT43" s="175" t="s">
        <v>133</v>
      </c>
      <c r="CU43" s="176" t="str">
        <f t="shared" si="58"/>
        <v xml:space="preserve"> </v>
      </c>
      <c r="CV43" s="216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4" t="str">
        <f t="shared" si="9"/>
        <v xml:space="preserve"> </v>
      </c>
      <c r="DB43" s="175" t="str">
        <f>IF(CX43=0," ",VLOOKUP(CX43,PROTOKOL!$A:$E,5,FALSE))</f>
        <v xml:space="preserve"> </v>
      </c>
      <c r="DC43" s="211" t="str">
        <f t="shared" si="129"/>
        <v xml:space="preserve"> </v>
      </c>
      <c r="DD43" s="175">
        <f t="shared" si="60"/>
        <v>0</v>
      </c>
      <c r="DE43" s="176" t="str">
        <f t="shared" si="61"/>
        <v xml:space="preserve"> </v>
      </c>
      <c r="DG43" s="172">
        <v>7</v>
      </c>
      <c r="DH43" s="226"/>
      <c r="DI43" s="173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4" t="str">
        <f t="shared" si="10"/>
        <v xml:space="preserve"> </v>
      </c>
      <c r="DO43" s="211" t="str">
        <f>IF(DK43=0," ",VLOOKUP(DK43,PROTOKOL!$A:$E,5,FALSE))</f>
        <v xml:space="preserve"> </v>
      </c>
      <c r="DP43" s="175" t="s">
        <v>133</v>
      </c>
      <c r="DQ43" s="176" t="str">
        <f t="shared" si="62"/>
        <v xml:space="preserve"> </v>
      </c>
      <c r="DR43" s="216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4" t="str">
        <f t="shared" si="11"/>
        <v xml:space="preserve"> </v>
      </c>
      <c r="DX43" s="175" t="str">
        <f>IF(DT43=0," ",VLOOKUP(DT43,PROTOKOL!$A:$E,5,FALSE))</f>
        <v xml:space="preserve"> </v>
      </c>
      <c r="DY43" s="211" t="str">
        <f t="shared" si="130"/>
        <v xml:space="preserve"> </v>
      </c>
      <c r="DZ43" s="175">
        <f t="shared" si="64"/>
        <v>0</v>
      </c>
      <c r="EA43" s="176" t="str">
        <f t="shared" si="65"/>
        <v xml:space="preserve"> </v>
      </c>
      <c r="EC43" s="172">
        <v>7</v>
      </c>
      <c r="ED43" s="226"/>
      <c r="EE43" s="173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4" t="str">
        <f t="shared" si="12"/>
        <v xml:space="preserve"> </v>
      </c>
      <c r="EK43" s="211" t="str">
        <f>IF(EG43=0," ",VLOOKUP(EG43,PROTOKOL!$A:$E,5,FALSE))</f>
        <v xml:space="preserve"> </v>
      </c>
      <c r="EL43" s="175" t="s">
        <v>133</v>
      </c>
      <c r="EM43" s="176" t="str">
        <f t="shared" si="66"/>
        <v xml:space="preserve"> </v>
      </c>
      <c r="EN43" s="216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4" t="str">
        <f t="shared" si="13"/>
        <v xml:space="preserve"> </v>
      </c>
      <c r="ET43" s="175" t="str">
        <f>IF(EP43=0," ",VLOOKUP(EP43,PROTOKOL!$A:$E,5,FALSE))</f>
        <v xml:space="preserve"> </v>
      </c>
      <c r="EU43" s="211" t="str">
        <f t="shared" si="145"/>
        <v xml:space="preserve"> </v>
      </c>
      <c r="EV43" s="175">
        <f t="shared" si="68"/>
        <v>0</v>
      </c>
      <c r="EW43" s="176" t="str">
        <f t="shared" si="69"/>
        <v xml:space="preserve"> </v>
      </c>
      <c r="EY43" s="172">
        <v>7</v>
      </c>
      <c r="EZ43" s="226"/>
      <c r="FA43" s="173" t="str">
        <f>IF(FC43=0," ",VLOOKUP(FC43,PROTOKOL!$A:$F,6,FALSE))</f>
        <v>KOKU TESTİ</v>
      </c>
      <c r="FB43" s="43">
        <v>1</v>
      </c>
      <c r="FC43" s="43">
        <v>17</v>
      </c>
      <c r="FD43" s="43">
        <v>1</v>
      </c>
      <c r="FE43" s="42">
        <f>IF(FC43=0," ",(VLOOKUP(FC43,PROTOKOL!$A$1:$E$29,2,FALSE))*FD43)</f>
        <v>0</v>
      </c>
      <c r="FF43" s="174">
        <f t="shared" si="14"/>
        <v>1</v>
      </c>
      <c r="FG43" s="211" t="e">
        <f>IF(FC43=0," ",VLOOKUP(FC43,PROTOKOL!$A:$E,5,FALSE))</f>
        <v>#DIV/0!</v>
      </c>
      <c r="FH43" s="175" t="s">
        <v>133</v>
      </c>
      <c r="FI43" s="176" t="e">
        <f>IF(FC43=0," ",(FG43*FF43))/7.5*1</f>
        <v>#DIV/0!</v>
      </c>
      <c r="FJ43" s="216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4" t="str">
        <f t="shared" si="15"/>
        <v xml:space="preserve"> </v>
      </c>
      <c r="FP43" s="175" t="str">
        <f>IF(FL43=0," ",VLOOKUP(FL43,PROTOKOL!$A:$E,5,FALSE))</f>
        <v xml:space="preserve"> </v>
      </c>
      <c r="FQ43" s="211" t="str">
        <f t="shared" si="131"/>
        <v xml:space="preserve"> </v>
      </c>
      <c r="FR43" s="175">
        <f t="shared" si="72"/>
        <v>0</v>
      </c>
      <c r="FS43" s="176" t="str">
        <f t="shared" si="73"/>
        <v xml:space="preserve"> </v>
      </c>
      <c r="FU43" s="172">
        <v>7</v>
      </c>
      <c r="FV43" s="226"/>
      <c r="FW43" s="173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4" t="str">
        <f t="shared" si="16"/>
        <v xml:space="preserve"> </v>
      </c>
      <c r="GC43" s="211" t="str">
        <f>IF(FY43=0," ",VLOOKUP(FY43,PROTOKOL!$A:$E,5,FALSE))</f>
        <v xml:space="preserve"> </v>
      </c>
      <c r="GD43" s="175" t="s">
        <v>133</v>
      </c>
      <c r="GE43" s="176" t="str">
        <f t="shared" si="74"/>
        <v xml:space="preserve"> </v>
      </c>
      <c r="GF43" s="216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4" t="str">
        <f t="shared" si="17"/>
        <v xml:space="preserve"> </v>
      </c>
      <c r="GL43" s="175" t="str">
        <f>IF(GH43=0," ",VLOOKUP(GH43,PROTOKOL!$A:$E,5,FALSE))</f>
        <v xml:space="preserve"> </v>
      </c>
      <c r="GM43" s="211" t="str">
        <f t="shared" si="132"/>
        <v xml:space="preserve"> </v>
      </c>
      <c r="GN43" s="175">
        <f t="shared" si="76"/>
        <v>0</v>
      </c>
      <c r="GO43" s="176" t="str">
        <f t="shared" si="77"/>
        <v xml:space="preserve"> </v>
      </c>
      <c r="GQ43" s="172">
        <v>7</v>
      </c>
      <c r="GR43" s="226"/>
      <c r="GS43" s="173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4" t="str">
        <f t="shared" si="18"/>
        <v xml:space="preserve"> </v>
      </c>
      <c r="GY43" s="211" t="str">
        <f>IF(GU43=0," ",VLOOKUP(GU43,PROTOKOL!$A:$E,5,FALSE))</f>
        <v xml:space="preserve"> </v>
      </c>
      <c r="GZ43" s="175" t="s">
        <v>133</v>
      </c>
      <c r="HA43" s="176" t="str">
        <f t="shared" si="78"/>
        <v xml:space="preserve"> </v>
      </c>
      <c r="HB43" s="216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4" t="str">
        <f t="shared" si="19"/>
        <v xml:space="preserve"> </v>
      </c>
      <c r="HH43" s="175" t="str">
        <f>IF(HD43=0," ",VLOOKUP(HD43,PROTOKOL!$A:$E,5,FALSE))</f>
        <v xml:space="preserve"> </v>
      </c>
      <c r="HI43" s="211" t="str">
        <f t="shared" si="133"/>
        <v xml:space="preserve"> </v>
      </c>
      <c r="HJ43" s="175">
        <f t="shared" si="80"/>
        <v>0</v>
      </c>
      <c r="HK43" s="176" t="str">
        <f t="shared" si="81"/>
        <v xml:space="preserve"> </v>
      </c>
      <c r="HM43" s="172">
        <v>7</v>
      </c>
      <c r="HN43" s="226"/>
      <c r="HO43" s="173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4" t="str">
        <f t="shared" si="20"/>
        <v xml:space="preserve"> </v>
      </c>
      <c r="HU43" s="211" t="str">
        <f>IF(HQ43=0," ",VLOOKUP(HQ43,PROTOKOL!$A:$E,5,FALSE))</f>
        <v xml:space="preserve"> </v>
      </c>
      <c r="HV43" s="175" t="s">
        <v>133</v>
      </c>
      <c r="HW43" s="176" t="str">
        <f t="shared" si="82"/>
        <v xml:space="preserve"> </v>
      </c>
      <c r="HX43" s="216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4" t="str">
        <f t="shared" si="21"/>
        <v xml:space="preserve"> </v>
      </c>
      <c r="ID43" s="175" t="str">
        <f>IF(HZ43=0," ",VLOOKUP(HZ43,PROTOKOL!$A:$E,5,FALSE))</f>
        <v xml:space="preserve"> </v>
      </c>
      <c r="IE43" s="211" t="str">
        <f t="shared" si="134"/>
        <v xml:space="preserve"> </v>
      </c>
      <c r="IF43" s="175">
        <f t="shared" si="84"/>
        <v>0</v>
      </c>
      <c r="IG43" s="176" t="str">
        <f t="shared" si="85"/>
        <v xml:space="preserve"> </v>
      </c>
      <c r="II43" s="172">
        <v>7</v>
      </c>
      <c r="IJ43" s="226"/>
      <c r="IK43" s="173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4" t="str">
        <f t="shared" si="22"/>
        <v xml:space="preserve"> </v>
      </c>
      <c r="IQ43" s="211" t="str">
        <f>IF(IM43=0," ",VLOOKUP(IM43,PROTOKOL!$A:$E,5,FALSE))</f>
        <v xml:space="preserve"> </v>
      </c>
      <c r="IR43" s="175" t="s">
        <v>133</v>
      </c>
      <c r="IS43" s="176" t="str">
        <f t="shared" si="86"/>
        <v xml:space="preserve"> </v>
      </c>
      <c r="IT43" s="216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4" t="str">
        <f t="shared" si="23"/>
        <v xml:space="preserve"> </v>
      </c>
      <c r="IZ43" s="175" t="str">
        <f>IF(IV43=0," ",VLOOKUP(IV43,PROTOKOL!$A:$E,5,FALSE))</f>
        <v xml:space="preserve"> </v>
      </c>
      <c r="JA43" s="211" t="str">
        <f t="shared" si="135"/>
        <v xml:space="preserve"> </v>
      </c>
      <c r="JB43" s="175">
        <f t="shared" si="88"/>
        <v>0</v>
      </c>
      <c r="JC43" s="176" t="str">
        <f t="shared" si="89"/>
        <v xml:space="preserve"> </v>
      </c>
      <c r="JE43" s="172">
        <v>7</v>
      </c>
      <c r="JF43" s="226"/>
      <c r="JG43" s="173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4" t="str">
        <f t="shared" si="24"/>
        <v xml:space="preserve"> </v>
      </c>
      <c r="JM43" s="211" t="str">
        <f>IF(JI43=0," ",VLOOKUP(JI43,PROTOKOL!$A:$E,5,FALSE))</f>
        <v xml:space="preserve"> </v>
      </c>
      <c r="JN43" s="175" t="s">
        <v>133</v>
      </c>
      <c r="JO43" s="176" t="str">
        <f t="shared" si="90"/>
        <v xml:space="preserve"> </v>
      </c>
      <c r="JP43" s="216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4" t="str">
        <f t="shared" si="25"/>
        <v xml:space="preserve"> </v>
      </c>
      <c r="JV43" s="175" t="str">
        <f>IF(JR43=0," ",VLOOKUP(JR43,PROTOKOL!$A:$E,5,FALSE))</f>
        <v xml:space="preserve"> </v>
      </c>
      <c r="JW43" s="211" t="str">
        <f t="shared" si="136"/>
        <v xml:space="preserve"> </v>
      </c>
      <c r="JX43" s="175">
        <f t="shared" si="92"/>
        <v>0</v>
      </c>
      <c r="JY43" s="176" t="str">
        <f t="shared" si="93"/>
        <v xml:space="preserve"> </v>
      </c>
      <c r="KA43" s="172">
        <v>7</v>
      </c>
      <c r="KB43" s="226"/>
      <c r="KC43" s="173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4" t="str">
        <f t="shared" si="26"/>
        <v xml:space="preserve"> </v>
      </c>
      <c r="KI43" s="211" t="str">
        <f>IF(KE43=0," ",VLOOKUP(KE43,PROTOKOL!$A:$E,5,FALSE))</f>
        <v xml:space="preserve"> </v>
      </c>
      <c r="KJ43" s="175" t="s">
        <v>133</v>
      </c>
      <c r="KK43" s="176" t="str">
        <f t="shared" si="94"/>
        <v xml:space="preserve"> </v>
      </c>
      <c r="KL43" s="216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4" t="str">
        <f t="shared" si="27"/>
        <v xml:space="preserve"> </v>
      </c>
      <c r="KR43" s="175" t="str">
        <f>IF(KN43=0," ",VLOOKUP(KN43,PROTOKOL!$A:$E,5,FALSE))</f>
        <v xml:space="preserve"> </v>
      </c>
      <c r="KS43" s="211" t="str">
        <f t="shared" si="137"/>
        <v xml:space="preserve"> </v>
      </c>
      <c r="KT43" s="175">
        <f t="shared" si="96"/>
        <v>0</v>
      </c>
      <c r="KU43" s="176" t="str">
        <f t="shared" si="97"/>
        <v xml:space="preserve"> </v>
      </c>
      <c r="KW43" s="172">
        <v>7</v>
      </c>
      <c r="KX43" s="226"/>
      <c r="KY43" s="173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4" t="str">
        <f t="shared" si="28"/>
        <v xml:space="preserve"> </v>
      </c>
      <c r="LE43" s="211" t="str">
        <f>IF(LA43=0," ",VLOOKUP(LA43,PROTOKOL!$A:$E,5,FALSE))</f>
        <v xml:space="preserve"> </v>
      </c>
      <c r="LF43" s="175" t="s">
        <v>133</v>
      </c>
      <c r="LG43" s="176" t="str">
        <f t="shared" si="98"/>
        <v xml:space="preserve"> </v>
      </c>
      <c r="LH43" s="216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4" t="str">
        <f t="shared" si="29"/>
        <v xml:space="preserve"> </v>
      </c>
      <c r="LN43" s="175" t="str">
        <f>IF(LJ43=0," ",VLOOKUP(LJ43,PROTOKOL!$A:$E,5,FALSE))</f>
        <v xml:space="preserve"> </v>
      </c>
      <c r="LO43" s="211" t="str">
        <f t="shared" si="138"/>
        <v xml:space="preserve"> </v>
      </c>
      <c r="LP43" s="175">
        <f t="shared" si="100"/>
        <v>0</v>
      </c>
      <c r="LQ43" s="176" t="str">
        <f t="shared" si="101"/>
        <v xml:space="preserve"> </v>
      </c>
      <c r="LS43" s="172">
        <v>7</v>
      </c>
      <c r="LT43" s="226"/>
      <c r="LU43" s="173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4" t="str">
        <f t="shared" si="30"/>
        <v xml:space="preserve"> </v>
      </c>
      <c r="MA43" s="211" t="str">
        <f>IF(LW43=0," ",VLOOKUP(LW43,PROTOKOL!$A:$E,5,FALSE))</f>
        <v xml:space="preserve"> </v>
      </c>
      <c r="MB43" s="175" t="s">
        <v>133</v>
      </c>
      <c r="MC43" s="176" t="str">
        <f t="shared" si="102"/>
        <v xml:space="preserve"> </v>
      </c>
      <c r="MD43" s="216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4" t="str">
        <f t="shared" si="31"/>
        <v xml:space="preserve"> </v>
      </c>
      <c r="MJ43" s="175" t="str">
        <f>IF(MF43=0," ",VLOOKUP(MF43,PROTOKOL!$A:$E,5,FALSE))</f>
        <v xml:space="preserve"> </v>
      </c>
      <c r="MK43" s="211" t="str">
        <f t="shared" si="139"/>
        <v xml:space="preserve"> </v>
      </c>
      <c r="ML43" s="175">
        <f t="shared" si="104"/>
        <v>0</v>
      </c>
      <c r="MM43" s="176" t="str">
        <f t="shared" si="105"/>
        <v xml:space="preserve"> </v>
      </c>
      <c r="MO43" s="172">
        <v>7</v>
      </c>
      <c r="MP43" s="226"/>
      <c r="MQ43" s="173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4" t="str">
        <f t="shared" si="32"/>
        <v xml:space="preserve"> </v>
      </c>
      <c r="MW43" s="211" t="str">
        <f>IF(MS43=0," ",VLOOKUP(MS43,PROTOKOL!$A:$E,5,FALSE))</f>
        <v xml:space="preserve"> </v>
      </c>
      <c r="MX43" s="175" t="s">
        <v>133</v>
      </c>
      <c r="MY43" s="176" t="str">
        <f t="shared" si="106"/>
        <v xml:space="preserve"> </v>
      </c>
      <c r="MZ43" s="216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4" t="str">
        <f t="shared" si="33"/>
        <v xml:space="preserve"> </v>
      </c>
      <c r="NF43" s="175" t="str">
        <f>IF(NB43=0," ",VLOOKUP(NB43,PROTOKOL!$A:$E,5,FALSE))</f>
        <v xml:space="preserve"> </v>
      </c>
      <c r="NG43" s="211" t="str">
        <f t="shared" si="140"/>
        <v xml:space="preserve"> </v>
      </c>
      <c r="NH43" s="175">
        <f t="shared" si="108"/>
        <v>0</v>
      </c>
      <c r="NI43" s="176" t="str">
        <f t="shared" si="109"/>
        <v xml:space="preserve"> </v>
      </c>
      <c r="NK43" s="172">
        <v>7</v>
      </c>
      <c r="NL43" s="226"/>
      <c r="NM43" s="173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4" t="str">
        <f t="shared" si="34"/>
        <v xml:space="preserve"> </v>
      </c>
      <c r="NS43" s="211" t="str">
        <f>IF(NO43=0," ",VLOOKUP(NO43,PROTOKOL!$A:$E,5,FALSE))</f>
        <v xml:space="preserve"> </v>
      </c>
      <c r="NT43" s="175" t="s">
        <v>133</v>
      </c>
      <c r="NU43" s="176" t="str">
        <f t="shared" si="110"/>
        <v xml:space="preserve"> </v>
      </c>
      <c r="NV43" s="216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4" t="str">
        <f t="shared" si="35"/>
        <v xml:space="preserve"> </v>
      </c>
      <c r="OB43" s="175" t="str">
        <f>IF(NX43=0," ",VLOOKUP(NX43,PROTOKOL!$A:$E,5,FALSE))</f>
        <v xml:space="preserve"> </v>
      </c>
      <c r="OC43" s="211" t="str">
        <f t="shared" si="141"/>
        <v xml:space="preserve"> </v>
      </c>
      <c r="OD43" s="175">
        <f t="shared" si="112"/>
        <v>0</v>
      </c>
      <c r="OE43" s="176" t="str">
        <f t="shared" si="113"/>
        <v xml:space="preserve"> </v>
      </c>
      <c r="OG43" s="172">
        <v>7</v>
      </c>
      <c r="OH43" s="226"/>
      <c r="OI43" s="173" t="str">
        <f>IF(OK43=0," ",VLOOKUP(OK43,PROTOKOL!$A:$F,6,FALSE))</f>
        <v>KOKU TESTİ</v>
      </c>
      <c r="OJ43" s="43">
        <v>1</v>
      </c>
      <c r="OK43" s="43">
        <v>17</v>
      </c>
      <c r="OL43" s="43">
        <v>2</v>
      </c>
      <c r="OM43" s="42">
        <f>IF(OK43=0," ",(VLOOKUP(OK43,PROTOKOL!$A$1:$E$29,2,FALSE))*OL43)</f>
        <v>0</v>
      </c>
      <c r="ON43" s="174">
        <f t="shared" si="36"/>
        <v>1</v>
      </c>
      <c r="OO43" s="211" t="e">
        <f>IF(OK43=0," ",VLOOKUP(OK43,PROTOKOL!$A:$E,5,FALSE))</f>
        <v>#DIV/0!</v>
      </c>
      <c r="OP43" s="175" t="s">
        <v>133</v>
      </c>
      <c r="OQ43" s="176" t="e">
        <f>IF(OK43=0," ",(OO43*ON43))/7.5*2</f>
        <v>#DIV/0!</v>
      </c>
      <c r="OR43" s="216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4" t="str">
        <f t="shared" si="37"/>
        <v xml:space="preserve"> </v>
      </c>
      <c r="OX43" s="175" t="str">
        <f>IF(OT43=0," ",VLOOKUP(OT43,PROTOKOL!$A:$E,5,FALSE))</f>
        <v xml:space="preserve"> </v>
      </c>
      <c r="OY43" s="211" t="str">
        <f t="shared" si="142"/>
        <v xml:space="preserve"> </v>
      </c>
      <c r="OZ43" s="175">
        <f t="shared" si="116"/>
        <v>0</v>
      </c>
      <c r="PA43" s="176" t="str">
        <f t="shared" si="117"/>
        <v xml:space="preserve"> </v>
      </c>
      <c r="PC43" s="172">
        <v>7</v>
      </c>
      <c r="PD43" s="226"/>
      <c r="PE43" s="173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4" t="str">
        <f t="shared" si="38"/>
        <v xml:space="preserve"> </v>
      </c>
      <c r="PK43" s="211" t="str">
        <f>IF(PG43=0," ",VLOOKUP(PG43,PROTOKOL!$A:$E,5,FALSE))</f>
        <v xml:space="preserve"> </v>
      </c>
      <c r="PL43" s="175" t="s">
        <v>133</v>
      </c>
      <c r="PM43" s="176" t="str">
        <f t="shared" si="118"/>
        <v xml:space="preserve"> </v>
      </c>
      <c r="PN43" s="216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4" t="str">
        <f t="shared" si="39"/>
        <v xml:space="preserve"> </v>
      </c>
      <c r="PT43" s="175" t="str">
        <f>IF(PP43=0," ",VLOOKUP(PP43,PROTOKOL!$A:$E,5,FALSE))</f>
        <v xml:space="preserve"> </v>
      </c>
      <c r="PU43" s="211" t="str">
        <f t="shared" si="143"/>
        <v xml:space="preserve"> </v>
      </c>
      <c r="PV43" s="175">
        <f t="shared" si="120"/>
        <v>0</v>
      </c>
      <c r="PW43" s="176" t="str">
        <f t="shared" si="121"/>
        <v xml:space="preserve"> </v>
      </c>
      <c r="PY43" s="172">
        <v>7</v>
      </c>
      <c r="PZ43" s="226"/>
      <c r="QA43" s="173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4" t="str">
        <f t="shared" si="40"/>
        <v xml:space="preserve"> </v>
      </c>
      <c r="QG43" s="211" t="str">
        <f>IF(QC43=0," ",VLOOKUP(QC43,PROTOKOL!$A:$E,5,FALSE))</f>
        <v xml:space="preserve"> </v>
      </c>
      <c r="QH43" s="175" t="s">
        <v>133</v>
      </c>
      <c r="QI43" s="176" t="str">
        <f t="shared" si="122"/>
        <v xml:space="preserve"> </v>
      </c>
      <c r="QJ43" s="216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4" t="str">
        <f t="shared" si="41"/>
        <v xml:space="preserve"> </v>
      </c>
      <c r="QP43" s="175" t="str">
        <f>IF(QL43=0," ",VLOOKUP(QL43,PROTOKOL!$A:$E,5,FALSE))</f>
        <v xml:space="preserve"> </v>
      </c>
      <c r="QQ43" s="211" t="str">
        <f t="shared" si="144"/>
        <v xml:space="preserve"> </v>
      </c>
      <c r="QR43" s="175">
        <f t="shared" si="124"/>
        <v>0</v>
      </c>
      <c r="QS43" s="176" t="str">
        <f t="shared" si="125"/>
        <v xml:space="preserve"> </v>
      </c>
    </row>
    <row r="44" spans="1:461" ht="13.8">
      <c r="A44" s="172">
        <v>8</v>
      </c>
      <c r="B44" s="224">
        <v>8</v>
      </c>
      <c r="C44" s="173" t="str">
        <f>IF(E44=0," ",VLOOKUP(E44,PROTOKOL!$A:$F,6,FALSE))</f>
        <v>VAKUM TEST</v>
      </c>
      <c r="D44" s="43">
        <v>230</v>
      </c>
      <c r="E44" s="43">
        <v>4</v>
      </c>
      <c r="F44" s="43">
        <v>7.5</v>
      </c>
      <c r="G44" s="42">
        <f>IF(E44=0," ",(VLOOKUP(E44,PROTOKOL!$A$1:$E$29,2,FALSE))*F44)</f>
        <v>150</v>
      </c>
      <c r="H44" s="174">
        <f t="shared" si="0"/>
        <v>80</v>
      </c>
      <c r="I44" s="211">
        <f>IF(E44=0," ",VLOOKUP(E44,PROTOKOL!$A:$E,5,FALSE))</f>
        <v>0.44947554687499996</v>
      </c>
      <c r="J44" s="175" t="s">
        <v>133</v>
      </c>
      <c r="K44" s="176">
        <f t="shared" si="42"/>
        <v>35.958043749999995</v>
      </c>
      <c r="L44" s="216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4" t="str">
        <f t="shared" si="1"/>
        <v xml:space="preserve"> </v>
      </c>
      <c r="R44" s="175" t="str">
        <f>IF(N44=0," ",VLOOKUP(N44,PROTOKOL!$A:$E,5,FALSE))</f>
        <v xml:space="preserve"> </v>
      </c>
      <c r="S44" s="211" t="str">
        <f t="shared" si="43"/>
        <v xml:space="preserve"> </v>
      </c>
      <c r="T44" s="175">
        <f t="shared" si="44"/>
        <v>0</v>
      </c>
      <c r="U44" s="176" t="str">
        <f t="shared" si="45"/>
        <v xml:space="preserve"> </v>
      </c>
      <c r="W44" s="172">
        <v>8</v>
      </c>
      <c r="X44" s="224">
        <v>8</v>
      </c>
      <c r="Y44" s="173" t="str">
        <f>IF(AA44=0," ",VLOOKUP(AA44,PROTOKOL!$A:$F,6,FALSE))</f>
        <v>SIZDIRMAZLIK TAMİR</v>
      </c>
      <c r="Z44" s="43">
        <v>132</v>
      </c>
      <c r="AA44" s="43">
        <v>12</v>
      </c>
      <c r="AB44" s="43">
        <v>7.5</v>
      </c>
      <c r="AC44" s="42">
        <f>IF(AA44=0," ",(VLOOKUP(AA44,PROTOKOL!$A$1:$E$29,2,FALSE))*AB44)</f>
        <v>78</v>
      </c>
      <c r="AD44" s="174">
        <f t="shared" si="2"/>
        <v>54</v>
      </c>
      <c r="AE44" s="211">
        <f>IF(AA44=0," ",VLOOKUP(AA44,PROTOKOL!$A:$E,5,FALSE))</f>
        <v>0.8561438988095238</v>
      </c>
      <c r="AF44" s="175" t="s">
        <v>133</v>
      </c>
      <c r="AG44" s="176">
        <f t="shared" si="46"/>
        <v>46.231770535714283</v>
      </c>
      <c r="AH44" s="216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4" t="str">
        <f t="shared" si="3"/>
        <v xml:space="preserve"> </v>
      </c>
      <c r="AN44" s="175" t="str">
        <f>IF(AJ44=0," ",VLOOKUP(AJ44,PROTOKOL!$A:$E,5,FALSE))</f>
        <v xml:space="preserve"> </v>
      </c>
      <c r="AO44" s="211" t="str">
        <f t="shared" si="126"/>
        <v xml:space="preserve"> </v>
      </c>
      <c r="AP44" s="175">
        <f t="shared" si="48"/>
        <v>0</v>
      </c>
      <c r="AQ44" s="176" t="str">
        <f t="shared" si="49"/>
        <v xml:space="preserve"> </v>
      </c>
      <c r="AS44" s="172">
        <v>8</v>
      </c>
      <c r="AT44" s="224">
        <v>8</v>
      </c>
      <c r="AU44" s="173" t="str">
        <f>IF(AW44=0," ",VLOOKUP(AW44,PROTOKOL!$A:$F,6,FALSE))</f>
        <v>VAKUM TEST</v>
      </c>
      <c r="AV44" s="43">
        <v>170</v>
      </c>
      <c r="AW44" s="43">
        <v>4</v>
      </c>
      <c r="AX44" s="43">
        <v>7.5</v>
      </c>
      <c r="AY44" s="42">
        <f>IF(AW44=0," ",(VLOOKUP(AW44,PROTOKOL!$A$1:$E$29,2,FALSE))*AX44)</f>
        <v>150</v>
      </c>
      <c r="AZ44" s="174">
        <f t="shared" si="4"/>
        <v>20</v>
      </c>
      <c r="BA44" s="211">
        <f>IF(AW44=0," ",VLOOKUP(AW44,PROTOKOL!$A:$E,5,FALSE))</f>
        <v>0.44947554687499996</v>
      </c>
      <c r="BB44" s="175" t="s">
        <v>133</v>
      </c>
      <c r="BC44" s="176">
        <f t="shared" si="50"/>
        <v>8.9895109374999986</v>
      </c>
      <c r="BD44" s="216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4" t="str">
        <f t="shared" si="5"/>
        <v xml:space="preserve"> </v>
      </c>
      <c r="BJ44" s="175" t="str">
        <f>IF(BF44=0," ",VLOOKUP(BF44,PROTOKOL!$A:$E,5,FALSE))</f>
        <v xml:space="preserve"> </v>
      </c>
      <c r="BK44" s="211" t="str">
        <f t="shared" si="127"/>
        <v xml:space="preserve"> </v>
      </c>
      <c r="BL44" s="175">
        <f t="shared" si="52"/>
        <v>0</v>
      </c>
      <c r="BM44" s="176" t="str">
        <f t="shared" si="53"/>
        <v xml:space="preserve"> </v>
      </c>
      <c r="BO44" s="172">
        <v>8</v>
      </c>
      <c r="BP44" s="224">
        <v>8</v>
      </c>
      <c r="BQ44" s="173" t="str">
        <f>IF(BS44=0," ",VLOOKUP(BS44,PROTOKOL!$A:$F,6,FALSE))</f>
        <v>WNZL. LAV. VE DUV. ASMA KLZ</v>
      </c>
      <c r="BR44" s="43">
        <v>222</v>
      </c>
      <c r="BS44" s="43">
        <v>1</v>
      </c>
      <c r="BT44" s="43">
        <v>7.5</v>
      </c>
      <c r="BU44" s="42">
        <f>IF(BS44=0," ",(VLOOKUP(BS44,PROTOKOL!$A$1:$E$29,2,FALSE))*BT44)</f>
        <v>144</v>
      </c>
      <c r="BV44" s="174">
        <f t="shared" si="6"/>
        <v>78</v>
      </c>
      <c r="BW44" s="211">
        <f>IF(BS44=0," ",VLOOKUP(BS44,PROTOKOL!$A:$E,5,FALSE))</f>
        <v>0.4731321546052632</v>
      </c>
      <c r="BX44" s="175" t="s">
        <v>133</v>
      </c>
      <c r="BY44" s="176">
        <f t="shared" si="54"/>
        <v>36.904308059210528</v>
      </c>
      <c r="BZ44" s="216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4" t="str">
        <f t="shared" si="7"/>
        <v xml:space="preserve"> </v>
      </c>
      <c r="CF44" s="175" t="str">
        <f>IF(CB44=0," ",VLOOKUP(CB44,PROTOKOL!$A:$E,5,FALSE))</f>
        <v xml:space="preserve"> </v>
      </c>
      <c r="CG44" s="211" t="str">
        <f t="shared" si="128"/>
        <v xml:space="preserve"> </v>
      </c>
      <c r="CH44" s="175">
        <f t="shared" si="56"/>
        <v>0</v>
      </c>
      <c r="CI44" s="176" t="str">
        <f t="shared" si="57"/>
        <v xml:space="preserve"> </v>
      </c>
      <c r="CK44" s="172">
        <v>8</v>
      </c>
      <c r="CL44" s="224">
        <v>8</v>
      </c>
      <c r="CM44" s="173" t="str">
        <f>IF(CO44=0," ",VLOOKUP(CO44,PROTOKOL!$A:$F,6,FALSE))</f>
        <v>DEPO ÜRÜN KONTROL</v>
      </c>
      <c r="CN44" s="43">
        <v>1</v>
      </c>
      <c r="CO44" s="43">
        <v>24</v>
      </c>
      <c r="CP44" s="43">
        <v>7.5</v>
      </c>
      <c r="CQ44" s="42">
        <f>IF(CO44=0," ",(VLOOKUP(CO44,PROTOKOL!$A$1:$E$29,2,FALSE))*CP44)</f>
        <v>0</v>
      </c>
      <c r="CR44" s="174">
        <f t="shared" si="8"/>
        <v>1</v>
      </c>
      <c r="CS44" s="211" t="e">
        <f>IF(CO44=0," ",VLOOKUP(CO44,PROTOKOL!$A:$E,5,FALSE))</f>
        <v>#DIV/0!</v>
      </c>
      <c r="CT44" s="175" t="s">
        <v>133</v>
      </c>
      <c r="CU44" s="176" t="e">
        <f>IF(CO44=0," ",(CS44*CR44))/7.5*7.5</f>
        <v>#DIV/0!</v>
      </c>
      <c r="CV44" s="216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4" t="str">
        <f t="shared" si="9"/>
        <v xml:space="preserve"> </v>
      </c>
      <c r="DB44" s="175" t="str">
        <f>IF(CX44=0," ",VLOOKUP(CX44,PROTOKOL!$A:$E,5,FALSE))</f>
        <v xml:space="preserve"> </v>
      </c>
      <c r="DC44" s="211" t="str">
        <f t="shared" si="129"/>
        <v xml:space="preserve"> </v>
      </c>
      <c r="DD44" s="175">
        <f t="shared" si="60"/>
        <v>0</v>
      </c>
      <c r="DE44" s="176" t="str">
        <f t="shared" si="61"/>
        <v xml:space="preserve"> </v>
      </c>
      <c r="DG44" s="172">
        <v>8</v>
      </c>
      <c r="DH44" s="224">
        <v>8</v>
      </c>
      <c r="DI44" s="173" t="str">
        <f>IF(DK44=0," ",VLOOKUP(DK44,PROTOKOL!$A:$F,6,FALSE))</f>
        <v>DEPO ÜRÜN KONTROL</v>
      </c>
      <c r="DJ44" s="43">
        <v>1</v>
      </c>
      <c r="DK44" s="43">
        <v>24</v>
      </c>
      <c r="DL44" s="43">
        <v>7.5</v>
      </c>
      <c r="DM44" s="42">
        <f>IF(DK44=0," ",(VLOOKUP(DK44,PROTOKOL!$A$1:$E$29,2,FALSE))*DL44)</f>
        <v>0</v>
      </c>
      <c r="DN44" s="174">
        <f t="shared" si="10"/>
        <v>1</v>
      </c>
      <c r="DO44" s="211" t="e">
        <f>IF(DK44=0," ",VLOOKUP(DK44,PROTOKOL!$A:$E,5,FALSE))</f>
        <v>#DIV/0!</v>
      </c>
      <c r="DP44" s="175" t="s">
        <v>133</v>
      </c>
      <c r="DQ44" s="176" t="e">
        <f>IF(DK44=0," ",(DO44*DN44))/7.5*7.5</f>
        <v>#DIV/0!</v>
      </c>
      <c r="DR44" s="216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4" t="str">
        <f t="shared" si="11"/>
        <v xml:space="preserve"> </v>
      </c>
      <c r="DX44" s="175" t="str">
        <f>IF(DT44=0," ",VLOOKUP(DT44,PROTOKOL!$A:$E,5,FALSE))</f>
        <v xml:space="preserve"> </v>
      </c>
      <c r="DY44" s="211" t="str">
        <f t="shared" si="130"/>
        <v xml:space="preserve"> </v>
      </c>
      <c r="DZ44" s="175">
        <f t="shared" si="64"/>
        <v>0</v>
      </c>
      <c r="EA44" s="176" t="str">
        <f t="shared" si="65"/>
        <v xml:space="preserve"> </v>
      </c>
      <c r="EC44" s="172">
        <v>8</v>
      </c>
      <c r="ED44" s="224">
        <v>8</v>
      </c>
      <c r="EE44" s="173" t="str">
        <f>IF(EG44=0," ",VLOOKUP(EG44,PROTOKOL!$A:$F,6,FALSE))</f>
        <v>SIZDIRMAZLIK TAMİR</v>
      </c>
      <c r="EF44" s="43">
        <v>88</v>
      </c>
      <c r="EG44" s="43">
        <v>12</v>
      </c>
      <c r="EH44" s="43">
        <v>5.5</v>
      </c>
      <c r="EI44" s="42">
        <f>IF(EG44=0," ",(VLOOKUP(EG44,PROTOKOL!$A$1:$E$29,2,FALSE))*EH44)</f>
        <v>57.2</v>
      </c>
      <c r="EJ44" s="174">
        <f t="shared" si="12"/>
        <v>30.799999999999997</v>
      </c>
      <c r="EK44" s="211">
        <f>IF(EG44=0," ",VLOOKUP(EG44,PROTOKOL!$A:$E,5,FALSE))</f>
        <v>0.8561438988095238</v>
      </c>
      <c r="EL44" s="175" t="s">
        <v>133</v>
      </c>
      <c r="EM44" s="176">
        <f t="shared" si="66"/>
        <v>26.36923208333333</v>
      </c>
      <c r="EN44" s="216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4" t="str">
        <f t="shared" si="13"/>
        <v xml:space="preserve"> </v>
      </c>
      <c r="ET44" s="175" t="str">
        <f>IF(EP44=0," ",VLOOKUP(EP44,PROTOKOL!$A:$E,5,FALSE))</f>
        <v xml:space="preserve"> </v>
      </c>
      <c r="EU44" s="211" t="str">
        <f t="shared" si="145"/>
        <v xml:space="preserve"> </v>
      </c>
      <c r="EV44" s="175">
        <f t="shared" si="68"/>
        <v>0</v>
      </c>
      <c r="EW44" s="176" t="str">
        <f t="shared" si="69"/>
        <v xml:space="preserve"> </v>
      </c>
      <c r="EY44" s="172">
        <v>8</v>
      </c>
      <c r="EZ44" s="224">
        <v>8</v>
      </c>
      <c r="FA44" s="173" t="str">
        <f>IF(FC44=0," ",VLOOKUP(FC44,PROTOKOL!$A:$F,6,FALSE))</f>
        <v>VAKUM TEST</v>
      </c>
      <c r="FB44" s="43">
        <v>147</v>
      </c>
      <c r="FC44" s="43">
        <v>4</v>
      </c>
      <c r="FD44" s="43">
        <v>4.5</v>
      </c>
      <c r="FE44" s="42">
        <f>IF(FC44=0," ",(VLOOKUP(FC44,PROTOKOL!$A$1:$E$29,2,FALSE))*FD44)</f>
        <v>90</v>
      </c>
      <c r="FF44" s="174">
        <f t="shared" si="14"/>
        <v>57</v>
      </c>
      <c r="FG44" s="211">
        <f>IF(FC44=0," ",VLOOKUP(FC44,PROTOKOL!$A:$E,5,FALSE))</f>
        <v>0.44947554687499996</v>
      </c>
      <c r="FH44" s="175" t="s">
        <v>133</v>
      </c>
      <c r="FI44" s="176">
        <f t="shared" si="70"/>
        <v>25.620106171874998</v>
      </c>
      <c r="FJ44" s="216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4" t="str">
        <f t="shared" si="15"/>
        <v xml:space="preserve"> </v>
      </c>
      <c r="FP44" s="175" t="str">
        <f>IF(FL44=0," ",VLOOKUP(FL44,PROTOKOL!$A:$E,5,FALSE))</f>
        <v xml:space="preserve"> </v>
      </c>
      <c r="FQ44" s="211" t="str">
        <f t="shared" si="131"/>
        <v xml:space="preserve"> </v>
      </c>
      <c r="FR44" s="175">
        <f t="shared" si="72"/>
        <v>0</v>
      </c>
      <c r="FS44" s="176" t="str">
        <f t="shared" si="73"/>
        <v xml:space="preserve"> </v>
      </c>
      <c r="FU44" s="172">
        <v>8</v>
      </c>
      <c r="FV44" s="224">
        <v>8</v>
      </c>
      <c r="FW44" s="173" t="str">
        <f>IF(FY44=0," ",VLOOKUP(FY44,PROTOKOL!$A:$F,6,FALSE))</f>
        <v>PERDE KESME SULU SİST.</v>
      </c>
      <c r="FX44" s="43">
        <v>120</v>
      </c>
      <c r="FY44" s="43">
        <v>8</v>
      </c>
      <c r="FZ44" s="43">
        <v>6</v>
      </c>
      <c r="GA44" s="42">
        <f>IF(FY44=0," ",(VLOOKUP(FY44,PROTOKOL!$A$1:$E$29,2,FALSE))*FZ44)</f>
        <v>78.400000000000006</v>
      </c>
      <c r="GB44" s="174">
        <f t="shared" si="16"/>
        <v>41.599999999999994</v>
      </c>
      <c r="GC44" s="211">
        <f>IF(FY44=0," ",VLOOKUP(FY44,PROTOKOL!$A:$E,5,FALSE))</f>
        <v>0.69150084134615386</v>
      </c>
      <c r="GD44" s="175" t="s">
        <v>133</v>
      </c>
      <c r="GE44" s="176">
        <f t="shared" si="74"/>
        <v>28.766434999999998</v>
      </c>
      <c r="GF44" s="216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4" t="str">
        <f t="shared" si="17"/>
        <v xml:space="preserve"> </v>
      </c>
      <c r="GL44" s="175" t="str">
        <f>IF(GH44=0," ",VLOOKUP(GH44,PROTOKOL!$A:$E,5,FALSE))</f>
        <v xml:space="preserve"> </v>
      </c>
      <c r="GM44" s="211" t="str">
        <f t="shared" si="132"/>
        <v xml:space="preserve"> </v>
      </c>
      <c r="GN44" s="175">
        <f t="shared" si="76"/>
        <v>0</v>
      </c>
      <c r="GO44" s="176" t="str">
        <f t="shared" si="77"/>
        <v xml:space="preserve"> </v>
      </c>
      <c r="GQ44" s="172">
        <v>8</v>
      </c>
      <c r="GR44" s="224">
        <v>8</v>
      </c>
      <c r="GS44" s="173" t="str">
        <f>IF(GU44=0," ",VLOOKUP(GU44,PROTOKOL!$A:$F,6,FALSE))</f>
        <v>EĞİTİM</v>
      </c>
      <c r="GT44" s="43">
        <v>1</v>
      </c>
      <c r="GU44" s="43">
        <v>19</v>
      </c>
      <c r="GV44" s="43">
        <v>7.5</v>
      </c>
      <c r="GW44" s="42">
        <f>IF(GU44=0," ",(VLOOKUP(GU44,PROTOKOL!$A$1:$E$29,2,FALSE))*GV44)</f>
        <v>0</v>
      </c>
      <c r="GX44" s="174">
        <f t="shared" si="18"/>
        <v>1</v>
      </c>
      <c r="GY44" s="211" t="e">
        <f>IF(GU44=0," ",VLOOKUP(GU44,PROTOKOL!$A:$E,5,FALSE))</f>
        <v>#DIV/0!</v>
      </c>
      <c r="GZ44" s="175" t="s">
        <v>133</v>
      </c>
      <c r="HA44" s="176" t="e">
        <f>IF(GU44=0," ",(GY44*GX44))/7.5*7.5</f>
        <v>#DIV/0!</v>
      </c>
      <c r="HB44" s="216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4" t="str">
        <f t="shared" si="19"/>
        <v xml:space="preserve"> </v>
      </c>
      <c r="HH44" s="175" t="str">
        <f>IF(HD44=0," ",VLOOKUP(HD44,PROTOKOL!$A:$E,5,FALSE))</f>
        <v xml:space="preserve"> </v>
      </c>
      <c r="HI44" s="211" t="str">
        <f t="shared" si="133"/>
        <v xml:space="preserve"> </v>
      </c>
      <c r="HJ44" s="175">
        <f t="shared" si="80"/>
        <v>0</v>
      </c>
      <c r="HK44" s="176" t="str">
        <f t="shared" si="81"/>
        <v xml:space="preserve"> </v>
      </c>
      <c r="HM44" s="172">
        <v>8</v>
      </c>
      <c r="HN44" s="224">
        <v>8</v>
      </c>
      <c r="HO44" s="173" t="str">
        <f>IF(HQ44=0," ",VLOOKUP(HQ44,PROTOKOL!$A:$F,6,FALSE))</f>
        <v>VAKUM TEST</v>
      </c>
      <c r="HP44" s="43">
        <v>242</v>
      </c>
      <c r="HQ44" s="43">
        <v>4</v>
      </c>
      <c r="HR44" s="43">
        <v>7.5</v>
      </c>
      <c r="HS44" s="42">
        <f>IF(HQ44=0," ",(VLOOKUP(HQ44,PROTOKOL!$A$1:$E$29,2,FALSE))*HR44)</f>
        <v>150</v>
      </c>
      <c r="HT44" s="174">
        <f t="shared" si="20"/>
        <v>92</v>
      </c>
      <c r="HU44" s="211">
        <f>IF(HQ44=0," ",VLOOKUP(HQ44,PROTOKOL!$A:$E,5,FALSE))</f>
        <v>0.44947554687499996</v>
      </c>
      <c r="HV44" s="175" t="s">
        <v>133</v>
      </c>
      <c r="HW44" s="176">
        <f t="shared" si="82"/>
        <v>41.351750312499995</v>
      </c>
      <c r="HX44" s="216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4" t="str">
        <f t="shared" si="21"/>
        <v xml:space="preserve"> </v>
      </c>
      <c r="ID44" s="175" t="str">
        <f>IF(HZ44=0," ",VLOOKUP(HZ44,PROTOKOL!$A:$E,5,FALSE))</f>
        <v xml:space="preserve"> </v>
      </c>
      <c r="IE44" s="211" t="str">
        <f t="shared" si="134"/>
        <v xml:space="preserve"> </v>
      </c>
      <c r="IF44" s="175">
        <f t="shared" si="84"/>
        <v>0</v>
      </c>
      <c r="IG44" s="176" t="str">
        <f t="shared" si="85"/>
        <v xml:space="preserve"> </v>
      </c>
      <c r="II44" s="172">
        <v>8</v>
      </c>
      <c r="IJ44" s="224">
        <v>8</v>
      </c>
      <c r="IK44" s="173" t="str">
        <f>IF(IM44=0," ",VLOOKUP(IM44,PROTOKOL!$A:$F,6,FALSE))</f>
        <v>VAKUM TEST</v>
      </c>
      <c r="IL44" s="43">
        <v>170</v>
      </c>
      <c r="IM44" s="43">
        <v>4</v>
      </c>
      <c r="IN44" s="43">
        <v>7.5</v>
      </c>
      <c r="IO44" s="42">
        <f>IF(IM44=0," ",(VLOOKUP(IM44,PROTOKOL!$A$1:$E$29,2,FALSE))*IN44)</f>
        <v>150</v>
      </c>
      <c r="IP44" s="174">
        <f t="shared" si="22"/>
        <v>20</v>
      </c>
      <c r="IQ44" s="211">
        <f>IF(IM44=0," ",VLOOKUP(IM44,PROTOKOL!$A:$E,5,FALSE))</f>
        <v>0.44947554687499996</v>
      </c>
      <c r="IR44" s="175" t="s">
        <v>133</v>
      </c>
      <c r="IS44" s="176">
        <f t="shared" si="86"/>
        <v>8.9895109374999986</v>
      </c>
      <c r="IT44" s="216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4" t="str">
        <f t="shared" si="23"/>
        <v xml:space="preserve"> </v>
      </c>
      <c r="IZ44" s="175" t="str">
        <f>IF(IV44=0," ",VLOOKUP(IV44,PROTOKOL!$A:$E,5,FALSE))</f>
        <v xml:space="preserve"> </v>
      </c>
      <c r="JA44" s="211" t="str">
        <f t="shared" si="135"/>
        <v xml:space="preserve"> </v>
      </c>
      <c r="JB44" s="175">
        <f t="shared" si="88"/>
        <v>0</v>
      </c>
      <c r="JC44" s="176" t="str">
        <f t="shared" si="89"/>
        <v xml:space="preserve"> </v>
      </c>
      <c r="JE44" s="172">
        <v>8</v>
      </c>
      <c r="JF44" s="224">
        <v>8</v>
      </c>
      <c r="JG44" s="173" t="str">
        <f>IF(JI44=0," ",VLOOKUP(JI44,PROTOKOL!$A:$F,6,FALSE))</f>
        <v>PANTOGRAF LAVABO TAŞLAMA</v>
      </c>
      <c r="JH44" s="43">
        <v>91</v>
      </c>
      <c r="JI44" s="43">
        <v>9</v>
      </c>
      <c r="JJ44" s="43">
        <v>7</v>
      </c>
      <c r="JK44" s="42">
        <f>IF(JI44=0," ",(VLOOKUP(JI44,PROTOKOL!$A$1:$E$29,2,FALSE))*JJ44)</f>
        <v>60.666666666666664</v>
      </c>
      <c r="JL44" s="174">
        <f t="shared" si="24"/>
        <v>30.333333333333336</v>
      </c>
      <c r="JM44" s="211">
        <f>IF(JI44=0," ",VLOOKUP(JI44,PROTOKOL!$A:$E,5,FALSE))</f>
        <v>1.0273726785714283</v>
      </c>
      <c r="JN44" s="175" t="s">
        <v>133</v>
      </c>
      <c r="JO44" s="176">
        <f t="shared" si="90"/>
        <v>31.163637916666662</v>
      </c>
      <c r="JP44" s="216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4" t="str">
        <f t="shared" si="25"/>
        <v xml:space="preserve"> </v>
      </c>
      <c r="JV44" s="175" t="str">
        <f>IF(JR44=0," ",VLOOKUP(JR44,PROTOKOL!$A:$E,5,FALSE))</f>
        <v xml:space="preserve"> </v>
      </c>
      <c r="JW44" s="211" t="str">
        <f t="shared" si="136"/>
        <v xml:space="preserve"> </v>
      </c>
      <c r="JX44" s="175">
        <f t="shared" si="92"/>
        <v>0</v>
      </c>
      <c r="JY44" s="176" t="str">
        <f t="shared" si="93"/>
        <v xml:space="preserve"> </v>
      </c>
      <c r="KA44" s="172">
        <v>8</v>
      </c>
      <c r="KB44" s="224">
        <v>8</v>
      </c>
      <c r="KC44" s="173" t="str">
        <f>IF(KE44=0," ",VLOOKUP(KE44,PROTOKOL!$A:$F,6,FALSE))</f>
        <v>VAKUM TEST</v>
      </c>
      <c r="KD44" s="43">
        <v>230</v>
      </c>
      <c r="KE44" s="43">
        <v>4</v>
      </c>
      <c r="KF44" s="43">
        <v>7.5</v>
      </c>
      <c r="KG44" s="42">
        <f>IF(KE44=0," ",(VLOOKUP(KE44,PROTOKOL!$A$1:$E$29,2,FALSE))*KF44)</f>
        <v>150</v>
      </c>
      <c r="KH44" s="174">
        <f t="shared" si="26"/>
        <v>80</v>
      </c>
      <c r="KI44" s="211">
        <f>IF(KE44=0," ",VLOOKUP(KE44,PROTOKOL!$A:$E,5,FALSE))</f>
        <v>0.44947554687499996</v>
      </c>
      <c r="KJ44" s="175" t="s">
        <v>133</v>
      </c>
      <c r="KK44" s="176">
        <f t="shared" si="94"/>
        <v>35.958043749999995</v>
      </c>
      <c r="KL44" s="216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4" t="str">
        <f t="shared" si="27"/>
        <v xml:space="preserve"> </v>
      </c>
      <c r="KR44" s="175" t="str">
        <f>IF(KN44=0," ",VLOOKUP(KN44,PROTOKOL!$A:$E,5,FALSE))</f>
        <v xml:space="preserve"> </v>
      </c>
      <c r="KS44" s="211" t="str">
        <f t="shared" si="137"/>
        <v xml:space="preserve"> </v>
      </c>
      <c r="KT44" s="175">
        <f t="shared" si="96"/>
        <v>0</v>
      </c>
      <c r="KU44" s="176" t="str">
        <f t="shared" si="97"/>
        <v xml:space="preserve"> </v>
      </c>
      <c r="KW44" s="172">
        <v>8</v>
      </c>
      <c r="KX44" s="224">
        <v>8</v>
      </c>
      <c r="KY44" s="173" t="str">
        <f>IF(LA44=0," ",VLOOKUP(LA44,PROTOKOL!$A:$F,6,FALSE))</f>
        <v>VAKUM TEST</v>
      </c>
      <c r="KZ44" s="43">
        <v>15</v>
      </c>
      <c r="LA44" s="43">
        <v>4</v>
      </c>
      <c r="LB44" s="43">
        <v>0.5</v>
      </c>
      <c r="LC44" s="42">
        <f>IF(LA44=0," ",(VLOOKUP(LA44,PROTOKOL!$A$1:$E$29,2,FALSE))*LB44)</f>
        <v>10</v>
      </c>
      <c r="LD44" s="174">
        <f t="shared" si="28"/>
        <v>5</v>
      </c>
      <c r="LE44" s="211">
        <f>IF(LA44=0," ",VLOOKUP(LA44,PROTOKOL!$A:$E,5,FALSE))</f>
        <v>0.44947554687499996</v>
      </c>
      <c r="LF44" s="175" t="s">
        <v>133</v>
      </c>
      <c r="LG44" s="176">
        <f t="shared" si="98"/>
        <v>2.2473777343749997</v>
      </c>
      <c r="LH44" s="216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4" t="str">
        <f t="shared" si="29"/>
        <v xml:space="preserve"> </v>
      </c>
      <c r="LN44" s="175" t="str">
        <f>IF(LJ44=0," ",VLOOKUP(LJ44,PROTOKOL!$A:$E,5,FALSE))</f>
        <v xml:space="preserve"> </v>
      </c>
      <c r="LO44" s="211" t="str">
        <f t="shared" si="138"/>
        <v xml:space="preserve"> </v>
      </c>
      <c r="LP44" s="175">
        <f t="shared" si="100"/>
        <v>0</v>
      </c>
      <c r="LQ44" s="176" t="str">
        <f t="shared" si="101"/>
        <v xml:space="preserve"> </v>
      </c>
      <c r="LS44" s="172">
        <v>8</v>
      </c>
      <c r="LT44" s="224">
        <v>8</v>
      </c>
      <c r="LU44" s="173" t="str">
        <f>IF(LW44=0," ",VLOOKUP(LW44,PROTOKOL!$A:$F,6,FALSE))</f>
        <v>PANTOGRAF LAVABO TAŞLAMA</v>
      </c>
      <c r="LV44" s="43">
        <v>107</v>
      </c>
      <c r="LW44" s="43">
        <v>9</v>
      </c>
      <c r="LX44" s="43">
        <v>7.5</v>
      </c>
      <c r="LY44" s="42">
        <f>IF(LW44=0," ",(VLOOKUP(LW44,PROTOKOL!$A$1:$E$29,2,FALSE))*LX44)</f>
        <v>65</v>
      </c>
      <c r="LZ44" s="174">
        <f t="shared" si="30"/>
        <v>42</v>
      </c>
      <c r="MA44" s="211">
        <f>IF(LW44=0," ",VLOOKUP(LW44,PROTOKOL!$A:$E,5,FALSE))</f>
        <v>1.0273726785714283</v>
      </c>
      <c r="MB44" s="175" t="s">
        <v>133</v>
      </c>
      <c r="MC44" s="176">
        <f t="shared" si="102"/>
        <v>43.149652499999988</v>
      </c>
      <c r="MD44" s="216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4" t="str">
        <f t="shared" si="31"/>
        <v xml:space="preserve"> </v>
      </c>
      <c r="MJ44" s="175" t="str">
        <f>IF(MF44=0," ",VLOOKUP(MF44,PROTOKOL!$A:$E,5,FALSE))</f>
        <v xml:space="preserve"> </v>
      </c>
      <c r="MK44" s="211" t="str">
        <f t="shared" si="139"/>
        <v xml:space="preserve"> </v>
      </c>
      <c r="ML44" s="175">
        <f t="shared" si="104"/>
        <v>0</v>
      </c>
      <c r="MM44" s="176" t="str">
        <f t="shared" si="105"/>
        <v xml:space="preserve"> </v>
      </c>
      <c r="MO44" s="172">
        <v>8</v>
      </c>
      <c r="MP44" s="224">
        <v>8</v>
      </c>
      <c r="MQ44" s="173" t="str">
        <f>IF(MS44=0," ",VLOOKUP(MS44,PROTOKOL!$A:$F,6,FALSE))</f>
        <v>PANTOGRAF LAVABO TAŞLAMA</v>
      </c>
      <c r="MR44" s="43">
        <v>96</v>
      </c>
      <c r="MS44" s="43">
        <v>9</v>
      </c>
      <c r="MT44" s="43">
        <v>7</v>
      </c>
      <c r="MU44" s="42">
        <f>IF(MS44=0," ",(VLOOKUP(MS44,PROTOKOL!$A$1:$E$29,2,FALSE))*MT44)</f>
        <v>60.666666666666664</v>
      </c>
      <c r="MV44" s="174">
        <f t="shared" si="32"/>
        <v>35.333333333333336</v>
      </c>
      <c r="MW44" s="211">
        <f>IF(MS44=0," ",VLOOKUP(MS44,PROTOKOL!$A:$E,5,FALSE))</f>
        <v>1.0273726785714283</v>
      </c>
      <c r="MX44" s="175" t="s">
        <v>133</v>
      </c>
      <c r="MY44" s="176">
        <f t="shared" si="106"/>
        <v>36.300501309523803</v>
      </c>
      <c r="MZ44" s="216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4" t="str">
        <f t="shared" si="33"/>
        <v xml:space="preserve"> </v>
      </c>
      <c r="NF44" s="175" t="str">
        <f>IF(NB44=0," ",VLOOKUP(NB44,PROTOKOL!$A:$E,5,FALSE))</f>
        <v xml:space="preserve"> </v>
      </c>
      <c r="NG44" s="211" t="str">
        <f t="shared" si="140"/>
        <v xml:space="preserve"> </v>
      </c>
      <c r="NH44" s="175">
        <f t="shared" si="108"/>
        <v>0</v>
      </c>
      <c r="NI44" s="176" t="str">
        <f t="shared" si="109"/>
        <v xml:space="preserve"> </v>
      </c>
      <c r="NK44" s="172">
        <v>8</v>
      </c>
      <c r="NL44" s="224">
        <v>8</v>
      </c>
      <c r="NM44" s="173" t="str">
        <f>IF(NO44=0," ",VLOOKUP(NO44,PROTOKOL!$A:$F,6,FALSE))</f>
        <v>WNZL. LAV. VE DUV. ASMA KLZ</v>
      </c>
      <c r="NN44" s="43">
        <v>223</v>
      </c>
      <c r="NO44" s="43">
        <v>1</v>
      </c>
      <c r="NP44" s="43">
        <v>7.5</v>
      </c>
      <c r="NQ44" s="42">
        <f>IF(NO44=0," ",(VLOOKUP(NO44,PROTOKOL!$A$1:$E$29,2,FALSE))*NP44)</f>
        <v>144</v>
      </c>
      <c r="NR44" s="174">
        <f t="shared" si="34"/>
        <v>79</v>
      </c>
      <c r="NS44" s="211">
        <f>IF(NO44=0," ",VLOOKUP(NO44,PROTOKOL!$A:$E,5,FALSE))</f>
        <v>0.4731321546052632</v>
      </c>
      <c r="NT44" s="175" t="s">
        <v>133</v>
      </c>
      <c r="NU44" s="176">
        <f t="shared" si="110"/>
        <v>37.377440213815795</v>
      </c>
      <c r="NV44" s="216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4" t="str">
        <f t="shared" si="35"/>
        <v xml:space="preserve"> </v>
      </c>
      <c r="OB44" s="175" t="str">
        <f>IF(NX44=0," ",VLOOKUP(NX44,PROTOKOL!$A:$E,5,FALSE))</f>
        <v xml:space="preserve"> </v>
      </c>
      <c r="OC44" s="211" t="str">
        <f t="shared" si="141"/>
        <v xml:space="preserve"> </v>
      </c>
      <c r="OD44" s="175">
        <f t="shared" si="112"/>
        <v>0</v>
      </c>
      <c r="OE44" s="176" t="str">
        <f t="shared" si="113"/>
        <v xml:space="preserve"> </v>
      </c>
      <c r="OG44" s="172">
        <v>8</v>
      </c>
      <c r="OH44" s="224">
        <v>8</v>
      </c>
      <c r="OI44" s="173" t="str">
        <f>IF(OK44=0," ",VLOOKUP(OK44,PROTOKOL!$A:$F,6,FALSE))</f>
        <v>VAKUM TEST</v>
      </c>
      <c r="OJ44" s="43">
        <v>156</v>
      </c>
      <c r="OK44" s="43">
        <v>4</v>
      </c>
      <c r="OL44" s="43">
        <v>5</v>
      </c>
      <c r="OM44" s="42">
        <f>IF(OK44=0," ",(VLOOKUP(OK44,PROTOKOL!$A$1:$E$29,2,FALSE))*OL44)</f>
        <v>100</v>
      </c>
      <c r="ON44" s="174">
        <f t="shared" si="36"/>
        <v>56</v>
      </c>
      <c r="OO44" s="211">
        <f>IF(OK44=0," ",VLOOKUP(OK44,PROTOKOL!$A:$E,5,FALSE))</f>
        <v>0.44947554687499996</v>
      </c>
      <c r="OP44" s="175" t="s">
        <v>133</v>
      </c>
      <c r="OQ44" s="176">
        <f t="shared" si="114"/>
        <v>25.170630624999998</v>
      </c>
      <c r="OR44" s="216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4" t="str">
        <f t="shared" si="37"/>
        <v xml:space="preserve"> </v>
      </c>
      <c r="OX44" s="175" t="str">
        <f>IF(OT44=0," ",VLOOKUP(OT44,PROTOKOL!$A:$E,5,FALSE))</f>
        <v xml:space="preserve"> </v>
      </c>
      <c r="OY44" s="211" t="str">
        <f t="shared" si="142"/>
        <v xml:space="preserve"> </v>
      </c>
      <c r="OZ44" s="175">
        <f t="shared" si="116"/>
        <v>0</v>
      </c>
      <c r="PA44" s="176" t="str">
        <f t="shared" si="117"/>
        <v xml:space="preserve"> </v>
      </c>
      <c r="PC44" s="172">
        <v>8</v>
      </c>
      <c r="PD44" s="224">
        <v>8</v>
      </c>
      <c r="PE44" s="173" t="str">
        <f>IF(PG44=0," ",VLOOKUP(PG44,PROTOKOL!$A:$F,6,FALSE))</f>
        <v>VAKUM TEST</v>
      </c>
      <c r="PF44" s="43">
        <v>161</v>
      </c>
      <c r="PG44" s="43">
        <v>4</v>
      </c>
      <c r="PH44" s="43">
        <v>7.5</v>
      </c>
      <c r="PI44" s="42">
        <f>IF(PG44=0," ",(VLOOKUP(PG44,PROTOKOL!$A$1:$E$29,2,FALSE))*PH44)</f>
        <v>150</v>
      </c>
      <c r="PJ44" s="174">
        <f t="shared" si="38"/>
        <v>11</v>
      </c>
      <c r="PK44" s="211">
        <f>IF(PG44=0," ",VLOOKUP(PG44,PROTOKOL!$A:$E,5,FALSE))</f>
        <v>0.44947554687499996</v>
      </c>
      <c r="PL44" s="175" t="s">
        <v>133</v>
      </c>
      <c r="PM44" s="176">
        <f t="shared" si="118"/>
        <v>4.9442310156249993</v>
      </c>
      <c r="PN44" s="216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4" t="str">
        <f t="shared" si="39"/>
        <v xml:space="preserve"> </v>
      </c>
      <c r="PT44" s="175" t="str">
        <f>IF(PP44=0," ",VLOOKUP(PP44,PROTOKOL!$A:$E,5,FALSE))</f>
        <v xml:space="preserve"> </v>
      </c>
      <c r="PU44" s="211" t="str">
        <f t="shared" si="143"/>
        <v xml:space="preserve"> </v>
      </c>
      <c r="PV44" s="175">
        <f t="shared" si="120"/>
        <v>0</v>
      </c>
      <c r="PW44" s="176" t="str">
        <f t="shared" si="121"/>
        <v xml:space="preserve"> </v>
      </c>
      <c r="PY44" s="172">
        <v>8</v>
      </c>
      <c r="PZ44" s="224">
        <v>8</v>
      </c>
      <c r="QA44" s="173" t="str">
        <f>IF(QC44=0," ",VLOOKUP(QC44,PROTOKOL!$A:$F,6,FALSE))</f>
        <v>PANTOGRAF LAVABO TAŞLAMA</v>
      </c>
      <c r="QB44" s="43">
        <v>112</v>
      </c>
      <c r="QC44" s="43">
        <v>9</v>
      </c>
      <c r="QD44" s="43">
        <v>7.5</v>
      </c>
      <c r="QE44" s="42">
        <f>IF(QC44=0," ",(VLOOKUP(QC44,PROTOKOL!$A$1:$E$29,2,FALSE))*QD44)</f>
        <v>65</v>
      </c>
      <c r="QF44" s="174">
        <f t="shared" si="40"/>
        <v>47</v>
      </c>
      <c r="QG44" s="211">
        <f>IF(QC44=0," ",VLOOKUP(QC44,PROTOKOL!$A:$E,5,FALSE))</f>
        <v>1.0273726785714283</v>
      </c>
      <c r="QH44" s="175" t="s">
        <v>133</v>
      </c>
      <c r="QI44" s="176">
        <f t="shared" si="122"/>
        <v>48.286515892857132</v>
      </c>
      <c r="QJ44" s="216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4" t="str">
        <f t="shared" si="41"/>
        <v xml:space="preserve"> </v>
      </c>
      <c r="QP44" s="175" t="str">
        <f>IF(QL44=0," ",VLOOKUP(QL44,PROTOKOL!$A:$E,5,FALSE))</f>
        <v xml:space="preserve"> </v>
      </c>
      <c r="QQ44" s="211" t="str">
        <f t="shared" si="144"/>
        <v xml:space="preserve"> </v>
      </c>
      <c r="QR44" s="175">
        <f t="shared" si="124"/>
        <v>0</v>
      </c>
      <c r="QS44" s="176" t="str">
        <f t="shared" si="125"/>
        <v xml:space="preserve"> </v>
      </c>
    </row>
    <row r="45" spans="1:461" ht="13.8">
      <c r="A45" s="172">
        <v>8</v>
      </c>
      <c r="B45" s="225"/>
      <c r="C45" s="173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4" t="str">
        <f t="shared" si="0"/>
        <v xml:space="preserve"> </v>
      </c>
      <c r="I45" s="211" t="str">
        <f>IF(E45=0," ",VLOOKUP(E45,PROTOKOL!$A:$E,5,FALSE))</f>
        <v xml:space="preserve"> </v>
      </c>
      <c r="J45" s="175" t="s">
        <v>133</v>
      </c>
      <c r="K45" s="176" t="str">
        <f t="shared" si="42"/>
        <v xml:space="preserve"> </v>
      </c>
      <c r="L45" s="216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4" t="str">
        <f t="shared" si="1"/>
        <v xml:space="preserve"> </v>
      </c>
      <c r="R45" s="175" t="str">
        <f>IF(N45=0," ",VLOOKUP(N45,PROTOKOL!$A:$E,5,FALSE))</f>
        <v xml:space="preserve"> </v>
      </c>
      <c r="S45" s="211" t="str">
        <f t="shared" si="43"/>
        <v xml:space="preserve"> </v>
      </c>
      <c r="T45" s="175">
        <f t="shared" si="44"/>
        <v>0</v>
      </c>
      <c r="U45" s="176" t="str">
        <f t="shared" si="45"/>
        <v xml:space="preserve"> </v>
      </c>
      <c r="W45" s="172">
        <v>8</v>
      </c>
      <c r="X45" s="225"/>
      <c r="Y45" s="173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4" t="str">
        <f t="shared" si="2"/>
        <v xml:space="preserve"> </v>
      </c>
      <c r="AE45" s="211" t="str">
        <f>IF(AA45=0," ",VLOOKUP(AA45,PROTOKOL!$A:$E,5,FALSE))</f>
        <v xml:space="preserve"> </v>
      </c>
      <c r="AF45" s="175" t="s">
        <v>133</v>
      </c>
      <c r="AG45" s="176" t="str">
        <f t="shared" si="46"/>
        <v xml:space="preserve"> </v>
      </c>
      <c r="AH45" s="216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4" t="str">
        <f t="shared" si="3"/>
        <v xml:space="preserve"> </v>
      </c>
      <c r="AN45" s="175" t="str">
        <f>IF(AJ45=0," ",VLOOKUP(AJ45,PROTOKOL!$A:$E,5,FALSE))</f>
        <v xml:space="preserve"> </v>
      </c>
      <c r="AO45" s="211" t="str">
        <f t="shared" si="126"/>
        <v xml:space="preserve"> </v>
      </c>
      <c r="AP45" s="175">
        <f t="shared" si="48"/>
        <v>0</v>
      </c>
      <c r="AQ45" s="176" t="str">
        <f t="shared" si="49"/>
        <v xml:space="preserve"> </v>
      </c>
      <c r="AS45" s="172">
        <v>8</v>
      </c>
      <c r="AT45" s="225"/>
      <c r="AU45" s="173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4" t="str">
        <f t="shared" si="4"/>
        <v xml:space="preserve"> </v>
      </c>
      <c r="BA45" s="211" t="str">
        <f>IF(AW45=0," ",VLOOKUP(AW45,PROTOKOL!$A:$E,5,FALSE))</f>
        <v xml:space="preserve"> </v>
      </c>
      <c r="BB45" s="175" t="s">
        <v>133</v>
      </c>
      <c r="BC45" s="176" t="str">
        <f t="shared" si="50"/>
        <v xml:space="preserve"> </v>
      </c>
      <c r="BD45" s="216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4" t="str">
        <f t="shared" si="5"/>
        <v xml:space="preserve"> </v>
      </c>
      <c r="BJ45" s="175" t="str">
        <f>IF(BF45=0," ",VLOOKUP(BF45,PROTOKOL!$A:$E,5,FALSE))</f>
        <v xml:space="preserve"> </v>
      </c>
      <c r="BK45" s="211" t="str">
        <f t="shared" si="127"/>
        <v xml:space="preserve"> </v>
      </c>
      <c r="BL45" s="175">
        <f t="shared" si="52"/>
        <v>0</v>
      </c>
      <c r="BM45" s="176" t="str">
        <f t="shared" si="53"/>
        <v xml:space="preserve"> </v>
      </c>
      <c r="BO45" s="172">
        <v>8</v>
      </c>
      <c r="BP45" s="225"/>
      <c r="BQ45" s="173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4" t="str">
        <f t="shared" si="6"/>
        <v xml:space="preserve"> </v>
      </c>
      <c r="BW45" s="211" t="str">
        <f>IF(BS45=0," ",VLOOKUP(BS45,PROTOKOL!$A:$E,5,FALSE))</f>
        <v xml:space="preserve"> </v>
      </c>
      <c r="BX45" s="175" t="s">
        <v>133</v>
      </c>
      <c r="BY45" s="176" t="str">
        <f t="shared" si="54"/>
        <v xml:space="preserve"> </v>
      </c>
      <c r="BZ45" s="216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4" t="str">
        <f t="shared" si="7"/>
        <v xml:space="preserve"> </v>
      </c>
      <c r="CF45" s="175" t="str">
        <f>IF(CB45=0," ",VLOOKUP(CB45,PROTOKOL!$A:$E,5,FALSE))</f>
        <v xml:space="preserve"> </v>
      </c>
      <c r="CG45" s="211" t="str">
        <f t="shared" si="128"/>
        <v xml:space="preserve"> </v>
      </c>
      <c r="CH45" s="175">
        <f t="shared" si="56"/>
        <v>0</v>
      </c>
      <c r="CI45" s="176" t="str">
        <f t="shared" si="57"/>
        <v xml:space="preserve"> </v>
      </c>
      <c r="CK45" s="172">
        <v>8</v>
      </c>
      <c r="CL45" s="225"/>
      <c r="CM45" s="173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4" t="str">
        <f t="shared" si="8"/>
        <v xml:space="preserve"> </v>
      </c>
      <c r="CS45" s="211" t="str">
        <f>IF(CO45=0," ",VLOOKUP(CO45,PROTOKOL!$A:$E,5,FALSE))</f>
        <v xml:space="preserve"> </v>
      </c>
      <c r="CT45" s="175" t="s">
        <v>133</v>
      </c>
      <c r="CU45" s="176" t="str">
        <f t="shared" si="58"/>
        <v xml:space="preserve"> </v>
      </c>
      <c r="CV45" s="216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4" t="str">
        <f t="shared" si="9"/>
        <v xml:space="preserve"> </v>
      </c>
      <c r="DB45" s="175" t="str">
        <f>IF(CX45=0," ",VLOOKUP(CX45,PROTOKOL!$A:$E,5,FALSE))</f>
        <v xml:space="preserve"> </v>
      </c>
      <c r="DC45" s="211" t="str">
        <f t="shared" si="129"/>
        <v xml:space="preserve"> </v>
      </c>
      <c r="DD45" s="175">
        <f t="shared" si="60"/>
        <v>0</v>
      </c>
      <c r="DE45" s="176" t="str">
        <f t="shared" si="61"/>
        <v xml:space="preserve"> </v>
      </c>
      <c r="DG45" s="172">
        <v>8</v>
      </c>
      <c r="DH45" s="225"/>
      <c r="DI45" s="173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4" t="str">
        <f t="shared" si="10"/>
        <v xml:space="preserve"> </v>
      </c>
      <c r="DO45" s="211" t="str">
        <f>IF(DK45=0," ",VLOOKUP(DK45,PROTOKOL!$A:$E,5,FALSE))</f>
        <v xml:space="preserve"> </v>
      </c>
      <c r="DP45" s="175" t="s">
        <v>133</v>
      </c>
      <c r="DQ45" s="176" t="str">
        <f t="shared" si="62"/>
        <v xml:space="preserve"> </v>
      </c>
      <c r="DR45" s="216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4" t="str">
        <f t="shared" si="11"/>
        <v xml:space="preserve"> </v>
      </c>
      <c r="DX45" s="175" t="str">
        <f>IF(DT45=0," ",VLOOKUP(DT45,PROTOKOL!$A:$E,5,FALSE))</f>
        <v xml:space="preserve"> </v>
      </c>
      <c r="DY45" s="211" t="str">
        <f t="shared" si="130"/>
        <v xml:space="preserve"> </v>
      </c>
      <c r="DZ45" s="175">
        <f t="shared" si="64"/>
        <v>0</v>
      </c>
      <c r="EA45" s="176" t="str">
        <f t="shared" si="65"/>
        <v xml:space="preserve"> </v>
      </c>
      <c r="EC45" s="172">
        <v>8</v>
      </c>
      <c r="ED45" s="225"/>
      <c r="EE45" s="173" t="str">
        <f>IF(EG45=0," ",VLOOKUP(EG45,PROTOKOL!$A:$F,6,FALSE))</f>
        <v>ÜRÜN KONTROL</v>
      </c>
      <c r="EF45" s="43">
        <v>1</v>
      </c>
      <c r="EG45" s="43">
        <v>20</v>
      </c>
      <c r="EH45" s="43">
        <v>2</v>
      </c>
      <c r="EI45" s="42">
        <f>IF(EG45=0," ",(VLOOKUP(EG45,PROTOKOL!$A$1:$E$29,2,FALSE))*EH45)</f>
        <v>0</v>
      </c>
      <c r="EJ45" s="174">
        <f t="shared" si="12"/>
        <v>1</v>
      </c>
      <c r="EK45" s="211" t="e">
        <f>IF(EG45=0," ",VLOOKUP(EG45,PROTOKOL!$A:$E,5,FALSE))</f>
        <v>#DIV/0!</v>
      </c>
      <c r="EL45" s="175" t="s">
        <v>133</v>
      </c>
      <c r="EM45" s="176" t="e">
        <f>IF(EG45=0," ",(EK45*EJ45))/7.5*2</f>
        <v>#DIV/0!</v>
      </c>
      <c r="EN45" s="216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4" t="str">
        <f t="shared" si="13"/>
        <v xml:space="preserve"> </v>
      </c>
      <c r="ET45" s="175" t="str">
        <f>IF(EP45=0," ",VLOOKUP(EP45,PROTOKOL!$A:$E,5,FALSE))</f>
        <v xml:space="preserve"> </v>
      </c>
      <c r="EU45" s="211" t="str">
        <f t="shared" si="145"/>
        <v xml:space="preserve"> </v>
      </c>
      <c r="EV45" s="175">
        <f t="shared" si="68"/>
        <v>0</v>
      </c>
      <c r="EW45" s="176" t="str">
        <f t="shared" si="69"/>
        <v xml:space="preserve"> </v>
      </c>
      <c r="EY45" s="172">
        <v>8</v>
      </c>
      <c r="EZ45" s="225"/>
      <c r="FA45" s="173" t="str">
        <f>IF(FC45=0," ",VLOOKUP(FC45,PROTOKOL!$A:$F,6,FALSE))</f>
        <v>PERDE KESME SULU SİST.</v>
      </c>
      <c r="FB45" s="43">
        <v>40</v>
      </c>
      <c r="FC45" s="43">
        <v>8</v>
      </c>
      <c r="FD45" s="43">
        <v>2</v>
      </c>
      <c r="FE45" s="42">
        <f>IF(FC45=0," ",(VLOOKUP(FC45,PROTOKOL!$A$1:$E$29,2,FALSE))*FD45)</f>
        <v>26.133333333333333</v>
      </c>
      <c r="FF45" s="174">
        <f t="shared" si="14"/>
        <v>13.866666666666667</v>
      </c>
      <c r="FG45" s="211">
        <f>IF(FC45=0," ",VLOOKUP(FC45,PROTOKOL!$A:$E,5,FALSE))</f>
        <v>0.69150084134615386</v>
      </c>
      <c r="FH45" s="175" t="s">
        <v>133</v>
      </c>
      <c r="FI45" s="176">
        <f t="shared" si="70"/>
        <v>9.5888116666666665</v>
      </c>
      <c r="FJ45" s="216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4" t="str">
        <f t="shared" si="15"/>
        <v xml:space="preserve"> </v>
      </c>
      <c r="FP45" s="175" t="str">
        <f>IF(FL45=0," ",VLOOKUP(FL45,PROTOKOL!$A:$E,5,FALSE))</f>
        <v xml:space="preserve"> </v>
      </c>
      <c r="FQ45" s="211" t="str">
        <f t="shared" si="131"/>
        <v xml:space="preserve"> </v>
      </c>
      <c r="FR45" s="175">
        <f t="shared" si="72"/>
        <v>0</v>
      </c>
      <c r="FS45" s="176" t="str">
        <f t="shared" si="73"/>
        <v xml:space="preserve"> </v>
      </c>
      <c r="FU45" s="172">
        <v>8</v>
      </c>
      <c r="FV45" s="225"/>
      <c r="FW45" s="173" t="str">
        <f>IF(FY45=0," ",VLOOKUP(FY45,PROTOKOL!$A:$F,6,FALSE))</f>
        <v>KOKU TESTİ</v>
      </c>
      <c r="FX45" s="43">
        <v>1</v>
      </c>
      <c r="FY45" s="43">
        <v>17</v>
      </c>
      <c r="FZ45" s="43">
        <v>1.5</v>
      </c>
      <c r="GA45" s="42">
        <f>IF(FY45=0," ",(VLOOKUP(FY45,PROTOKOL!$A$1:$E$29,2,FALSE))*FZ45)</f>
        <v>0</v>
      </c>
      <c r="GB45" s="174">
        <f t="shared" si="16"/>
        <v>1</v>
      </c>
      <c r="GC45" s="211" t="e">
        <f>IF(FY45=0," ",VLOOKUP(FY45,PROTOKOL!$A:$E,5,FALSE))</f>
        <v>#DIV/0!</v>
      </c>
      <c r="GD45" s="175" t="s">
        <v>133</v>
      </c>
      <c r="GE45" s="176" t="e">
        <f>IF(FY45=0," ",(GC45*GB45))/7.5*1.5</f>
        <v>#DIV/0!</v>
      </c>
      <c r="GF45" s="216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4" t="str">
        <f t="shared" si="17"/>
        <v xml:space="preserve"> </v>
      </c>
      <c r="GL45" s="175" t="str">
        <f>IF(GH45=0," ",VLOOKUP(GH45,PROTOKOL!$A:$E,5,FALSE))</f>
        <v xml:space="preserve"> </v>
      </c>
      <c r="GM45" s="211" t="str">
        <f t="shared" si="132"/>
        <v xml:space="preserve"> </v>
      </c>
      <c r="GN45" s="175">
        <f t="shared" si="76"/>
        <v>0</v>
      </c>
      <c r="GO45" s="176" t="str">
        <f t="shared" si="77"/>
        <v xml:space="preserve"> </v>
      </c>
      <c r="GQ45" s="172">
        <v>8</v>
      </c>
      <c r="GR45" s="225"/>
      <c r="GS45" s="173" t="str">
        <f>IF(GU45=0," ",VLOOKUP(GU45,PROTOKOL!$A:$F,6,FALSE))</f>
        <v>WNZL. LAV. VE DUV. ASMA KLZ</v>
      </c>
      <c r="GT45" s="43">
        <v>44</v>
      </c>
      <c r="GU45" s="43">
        <v>1</v>
      </c>
      <c r="GV45" s="43"/>
      <c r="GW45" s="42">
        <f>IF(GU45=0," ",(VLOOKUP(GU45,PROTOKOL!$A$1:$E$29,2,FALSE))*GV45)</f>
        <v>0</v>
      </c>
      <c r="GX45" s="174">
        <f t="shared" si="18"/>
        <v>44</v>
      </c>
      <c r="GY45" s="211">
        <f>IF(GU45=0," ",VLOOKUP(GU45,PROTOKOL!$A:$E,5,FALSE))</f>
        <v>0.4731321546052632</v>
      </c>
      <c r="GZ45" s="175" t="s">
        <v>133</v>
      </c>
      <c r="HA45" s="176">
        <f t="shared" si="78"/>
        <v>20.817814802631581</v>
      </c>
      <c r="HB45" s="216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4" t="str">
        <f t="shared" si="19"/>
        <v xml:space="preserve"> </v>
      </c>
      <c r="HH45" s="175" t="str">
        <f>IF(HD45=0," ",VLOOKUP(HD45,PROTOKOL!$A:$E,5,FALSE))</f>
        <v xml:space="preserve"> </v>
      </c>
      <c r="HI45" s="211" t="str">
        <f t="shared" si="133"/>
        <v xml:space="preserve"> </v>
      </c>
      <c r="HJ45" s="175">
        <f t="shared" si="80"/>
        <v>0</v>
      </c>
      <c r="HK45" s="176" t="str">
        <f t="shared" si="81"/>
        <v xml:space="preserve"> </v>
      </c>
      <c r="HM45" s="172">
        <v>8</v>
      </c>
      <c r="HN45" s="225"/>
      <c r="HO45" s="173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4" t="str">
        <f t="shared" si="20"/>
        <v xml:space="preserve"> </v>
      </c>
      <c r="HU45" s="211" t="str">
        <f>IF(HQ45=0," ",VLOOKUP(HQ45,PROTOKOL!$A:$E,5,FALSE))</f>
        <v xml:space="preserve"> </v>
      </c>
      <c r="HV45" s="175" t="s">
        <v>133</v>
      </c>
      <c r="HW45" s="176" t="str">
        <f t="shared" si="82"/>
        <v xml:space="preserve"> </v>
      </c>
      <c r="HX45" s="216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4" t="str">
        <f t="shared" si="21"/>
        <v xml:space="preserve"> </v>
      </c>
      <c r="ID45" s="175" t="str">
        <f>IF(HZ45=0," ",VLOOKUP(HZ45,PROTOKOL!$A:$E,5,FALSE))</f>
        <v xml:space="preserve"> </v>
      </c>
      <c r="IE45" s="211" t="str">
        <f t="shared" si="134"/>
        <v xml:space="preserve"> </v>
      </c>
      <c r="IF45" s="175">
        <f t="shared" si="84"/>
        <v>0</v>
      </c>
      <c r="IG45" s="176" t="str">
        <f t="shared" si="85"/>
        <v xml:space="preserve"> </v>
      </c>
      <c r="II45" s="172">
        <v>8</v>
      </c>
      <c r="IJ45" s="225"/>
      <c r="IK45" s="173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4" t="str">
        <f t="shared" si="22"/>
        <v xml:space="preserve"> </v>
      </c>
      <c r="IQ45" s="211" t="str">
        <f>IF(IM45=0," ",VLOOKUP(IM45,PROTOKOL!$A:$E,5,FALSE))</f>
        <v xml:space="preserve"> </v>
      </c>
      <c r="IR45" s="175" t="s">
        <v>133</v>
      </c>
      <c r="IS45" s="176" t="str">
        <f t="shared" si="86"/>
        <v xml:space="preserve"> </v>
      </c>
      <c r="IT45" s="216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4" t="str">
        <f t="shared" si="23"/>
        <v xml:space="preserve"> </v>
      </c>
      <c r="IZ45" s="175" t="str">
        <f>IF(IV45=0," ",VLOOKUP(IV45,PROTOKOL!$A:$E,5,FALSE))</f>
        <v xml:space="preserve"> </v>
      </c>
      <c r="JA45" s="211" t="str">
        <f t="shared" si="135"/>
        <v xml:space="preserve"> </v>
      </c>
      <c r="JB45" s="175">
        <f t="shared" si="88"/>
        <v>0</v>
      </c>
      <c r="JC45" s="176" t="str">
        <f t="shared" si="89"/>
        <v xml:space="preserve"> </v>
      </c>
      <c r="JE45" s="172">
        <v>8</v>
      </c>
      <c r="JF45" s="225"/>
      <c r="JG45" s="173" t="str">
        <f>IF(JI45=0," ",VLOOKUP(JI45,PROTOKOL!$A:$F,6,FALSE))</f>
        <v>ÜRÜN KONTROL</v>
      </c>
      <c r="JH45" s="43">
        <v>1</v>
      </c>
      <c r="JI45" s="43">
        <v>20</v>
      </c>
      <c r="JJ45" s="43">
        <v>0.5</v>
      </c>
      <c r="JK45" s="42">
        <f>IF(JI45=0," ",(VLOOKUP(JI45,PROTOKOL!$A$1:$E$29,2,FALSE))*JJ45)</f>
        <v>0</v>
      </c>
      <c r="JL45" s="174">
        <f t="shared" si="24"/>
        <v>1</v>
      </c>
      <c r="JM45" s="211" t="e">
        <f>IF(JI45=0," ",VLOOKUP(JI45,PROTOKOL!$A:$E,5,FALSE))</f>
        <v>#DIV/0!</v>
      </c>
      <c r="JN45" s="175" t="s">
        <v>133</v>
      </c>
      <c r="JO45" s="176" t="e">
        <f>IF(JI45=0," ",(JM45*JL45))/7.5*0.5</f>
        <v>#DIV/0!</v>
      </c>
      <c r="JP45" s="216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4" t="str">
        <f t="shared" si="25"/>
        <v xml:space="preserve"> </v>
      </c>
      <c r="JV45" s="175" t="str">
        <f>IF(JR45=0," ",VLOOKUP(JR45,PROTOKOL!$A:$E,5,FALSE))</f>
        <v xml:space="preserve"> </v>
      </c>
      <c r="JW45" s="211" t="str">
        <f t="shared" si="136"/>
        <v xml:space="preserve"> </v>
      </c>
      <c r="JX45" s="175">
        <f t="shared" si="92"/>
        <v>0</v>
      </c>
      <c r="JY45" s="176" t="str">
        <f t="shared" si="93"/>
        <v xml:space="preserve"> </v>
      </c>
      <c r="KA45" s="172">
        <v>8</v>
      </c>
      <c r="KB45" s="225"/>
      <c r="KC45" s="173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4" t="str">
        <f t="shared" si="26"/>
        <v xml:space="preserve"> </v>
      </c>
      <c r="KI45" s="211" t="str">
        <f>IF(KE45=0," ",VLOOKUP(KE45,PROTOKOL!$A:$E,5,FALSE))</f>
        <v xml:space="preserve"> </v>
      </c>
      <c r="KJ45" s="175" t="s">
        <v>133</v>
      </c>
      <c r="KK45" s="176" t="str">
        <f t="shared" si="94"/>
        <v xml:space="preserve"> </v>
      </c>
      <c r="KL45" s="216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4" t="str">
        <f t="shared" si="27"/>
        <v xml:space="preserve"> </v>
      </c>
      <c r="KR45" s="175" t="str">
        <f>IF(KN45=0," ",VLOOKUP(KN45,PROTOKOL!$A:$E,5,FALSE))</f>
        <v xml:space="preserve"> </v>
      </c>
      <c r="KS45" s="211" t="str">
        <f t="shared" si="137"/>
        <v xml:space="preserve"> </v>
      </c>
      <c r="KT45" s="175">
        <f t="shared" si="96"/>
        <v>0</v>
      </c>
      <c r="KU45" s="176" t="str">
        <f t="shared" si="97"/>
        <v xml:space="preserve"> </v>
      </c>
      <c r="KW45" s="172">
        <v>8</v>
      </c>
      <c r="KX45" s="225"/>
      <c r="KY45" s="173" t="str">
        <f>IF(LA45=0," ",VLOOKUP(LA45,PROTOKOL!$A:$F,6,FALSE))</f>
        <v>TAH.BORU MONTAJ</v>
      </c>
      <c r="KZ45" s="43">
        <v>74</v>
      </c>
      <c r="LA45" s="43">
        <v>3</v>
      </c>
      <c r="LB45" s="43">
        <v>4.5</v>
      </c>
      <c r="LC45" s="42">
        <f>IF(LA45=0," ",(VLOOKUP(LA45,PROTOKOL!$A$1:$E$29,2,FALSE))*LB45)</f>
        <v>58.8</v>
      </c>
      <c r="LD45" s="174">
        <f t="shared" si="28"/>
        <v>15.200000000000003</v>
      </c>
      <c r="LE45" s="211">
        <f>IF(LA45=0," ",VLOOKUP(LA45,PROTOKOL!$A:$E,5,FALSE))</f>
        <v>0.69150084134615386</v>
      </c>
      <c r="LF45" s="175" t="s">
        <v>133</v>
      </c>
      <c r="LG45" s="176">
        <f t="shared" si="98"/>
        <v>10.510812788461541</v>
      </c>
      <c r="LH45" s="216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4" t="str">
        <f t="shared" si="29"/>
        <v xml:space="preserve"> </v>
      </c>
      <c r="LN45" s="175" t="str">
        <f>IF(LJ45=0," ",VLOOKUP(LJ45,PROTOKOL!$A:$E,5,FALSE))</f>
        <v xml:space="preserve"> </v>
      </c>
      <c r="LO45" s="211" t="str">
        <f t="shared" si="138"/>
        <v xml:space="preserve"> </v>
      </c>
      <c r="LP45" s="175">
        <f t="shared" si="100"/>
        <v>0</v>
      </c>
      <c r="LQ45" s="176" t="str">
        <f t="shared" si="101"/>
        <v xml:space="preserve"> </v>
      </c>
      <c r="LS45" s="172">
        <v>8</v>
      </c>
      <c r="LT45" s="225"/>
      <c r="LU45" s="173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4" t="str">
        <f t="shared" si="30"/>
        <v xml:space="preserve"> </v>
      </c>
      <c r="MA45" s="211" t="str">
        <f>IF(LW45=0," ",VLOOKUP(LW45,PROTOKOL!$A:$E,5,FALSE))</f>
        <v xml:space="preserve"> </v>
      </c>
      <c r="MB45" s="175" t="s">
        <v>133</v>
      </c>
      <c r="MC45" s="176" t="str">
        <f t="shared" si="102"/>
        <v xml:space="preserve"> </v>
      </c>
      <c r="MD45" s="216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4" t="str">
        <f t="shared" si="31"/>
        <v xml:space="preserve"> </v>
      </c>
      <c r="MJ45" s="175" t="str">
        <f>IF(MF45=0," ",VLOOKUP(MF45,PROTOKOL!$A:$E,5,FALSE))</f>
        <v xml:space="preserve"> </v>
      </c>
      <c r="MK45" s="211" t="str">
        <f t="shared" si="139"/>
        <v xml:space="preserve"> </v>
      </c>
      <c r="ML45" s="175">
        <f t="shared" si="104"/>
        <v>0</v>
      </c>
      <c r="MM45" s="176" t="str">
        <f t="shared" si="105"/>
        <v xml:space="preserve"> </v>
      </c>
      <c r="MO45" s="172">
        <v>8</v>
      </c>
      <c r="MP45" s="225"/>
      <c r="MQ45" s="173" t="str">
        <f>IF(MS45=0," ",VLOOKUP(MS45,PROTOKOL!$A:$F,6,FALSE))</f>
        <v>ÜRÜN KONTROL</v>
      </c>
      <c r="MR45" s="43">
        <v>1</v>
      </c>
      <c r="MS45" s="43">
        <v>20</v>
      </c>
      <c r="MT45" s="43">
        <v>0.5</v>
      </c>
      <c r="MU45" s="42">
        <f>IF(MS45=0," ",(VLOOKUP(MS45,PROTOKOL!$A$1:$E$29,2,FALSE))*MT45)</f>
        <v>0</v>
      </c>
      <c r="MV45" s="174">
        <f t="shared" si="32"/>
        <v>1</v>
      </c>
      <c r="MW45" s="211" t="e">
        <f>IF(MS45=0," ",VLOOKUP(MS45,PROTOKOL!$A:$E,5,FALSE))</f>
        <v>#DIV/0!</v>
      </c>
      <c r="MX45" s="175" t="s">
        <v>133</v>
      </c>
      <c r="MY45" s="176" t="e">
        <f>IF(MS45=0," ",(MW45*MV45))/7.5*0.5</f>
        <v>#DIV/0!</v>
      </c>
      <c r="MZ45" s="216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4" t="str">
        <f t="shared" si="33"/>
        <v xml:space="preserve"> </v>
      </c>
      <c r="NF45" s="175" t="str">
        <f>IF(NB45=0," ",VLOOKUP(NB45,PROTOKOL!$A:$E,5,FALSE))</f>
        <v xml:space="preserve"> </v>
      </c>
      <c r="NG45" s="211" t="str">
        <f t="shared" si="140"/>
        <v xml:space="preserve"> </v>
      </c>
      <c r="NH45" s="175">
        <f t="shared" si="108"/>
        <v>0</v>
      </c>
      <c r="NI45" s="176" t="str">
        <f t="shared" si="109"/>
        <v xml:space="preserve"> </v>
      </c>
      <c r="NK45" s="172">
        <v>8</v>
      </c>
      <c r="NL45" s="225"/>
      <c r="NM45" s="173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4" t="str">
        <f t="shared" si="34"/>
        <v xml:space="preserve"> </v>
      </c>
      <c r="NS45" s="211" t="str">
        <f>IF(NO45=0," ",VLOOKUP(NO45,PROTOKOL!$A:$E,5,FALSE))</f>
        <v xml:space="preserve"> </v>
      </c>
      <c r="NT45" s="175" t="s">
        <v>133</v>
      </c>
      <c r="NU45" s="176" t="str">
        <f t="shared" si="110"/>
        <v xml:space="preserve"> </v>
      </c>
      <c r="NV45" s="216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4" t="str">
        <f t="shared" si="35"/>
        <v xml:space="preserve"> </v>
      </c>
      <c r="OB45" s="175" t="str">
        <f>IF(NX45=0," ",VLOOKUP(NX45,PROTOKOL!$A:$E,5,FALSE))</f>
        <v xml:space="preserve"> </v>
      </c>
      <c r="OC45" s="211" t="str">
        <f t="shared" si="141"/>
        <v xml:space="preserve"> </v>
      </c>
      <c r="OD45" s="175">
        <f t="shared" si="112"/>
        <v>0</v>
      </c>
      <c r="OE45" s="176" t="str">
        <f t="shared" si="113"/>
        <v xml:space="preserve"> </v>
      </c>
      <c r="OG45" s="172">
        <v>8</v>
      </c>
      <c r="OH45" s="225"/>
      <c r="OI45" s="173" t="str">
        <f>IF(OK45=0," ",VLOOKUP(OK45,PROTOKOL!$A:$F,6,FALSE))</f>
        <v>KOKU TESTİ</v>
      </c>
      <c r="OJ45" s="43">
        <v>1</v>
      </c>
      <c r="OK45" s="43">
        <v>17</v>
      </c>
      <c r="OL45" s="43">
        <v>0.5</v>
      </c>
      <c r="OM45" s="42">
        <f>IF(OK45=0," ",(VLOOKUP(OK45,PROTOKOL!$A$1:$E$29,2,FALSE))*OL45)</f>
        <v>0</v>
      </c>
      <c r="ON45" s="174">
        <f t="shared" si="36"/>
        <v>1</v>
      </c>
      <c r="OO45" s="211" t="e">
        <f>IF(OK45=0," ",VLOOKUP(OK45,PROTOKOL!$A:$E,5,FALSE))</f>
        <v>#DIV/0!</v>
      </c>
      <c r="OP45" s="175" t="s">
        <v>133</v>
      </c>
      <c r="OQ45" s="176" t="e">
        <f>IF(OK45=0," ",(OO45*ON45))/7.5*0.5</f>
        <v>#DIV/0!</v>
      </c>
      <c r="OR45" s="216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4" t="str">
        <f t="shared" si="37"/>
        <v xml:space="preserve"> </v>
      </c>
      <c r="OX45" s="175" t="str">
        <f>IF(OT45=0," ",VLOOKUP(OT45,PROTOKOL!$A:$E,5,FALSE))</f>
        <v xml:space="preserve"> </v>
      </c>
      <c r="OY45" s="211" t="str">
        <f t="shared" si="142"/>
        <v xml:space="preserve"> </v>
      </c>
      <c r="OZ45" s="175">
        <f t="shared" si="116"/>
        <v>0</v>
      </c>
      <c r="PA45" s="176" t="str">
        <f t="shared" si="117"/>
        <v xml:space="preserve"> </v>
      </c>
      <c r="PC45" s="172">
        <v>8</v>
      </c>
      <c r="PD45" s="225"/>
      <c r="PE45" s="173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4" t="str">
        <f t="shared" si="38"/>
        <v xml:space="preserve"> </v>
      </c>
      <c r="PK45" s="211" t="str">
        <f>IF(PG45=0," ",VLOOKUP(PG45,PROTOKOL!$A:$E,5,FALSE))</f>
        <v xml:space="preserve"> </v>
      </c>
      <c r="PL45" s="175" t="s">
        <v>133</v>
      </c>
      <c r="PM45" s="176" t="str">
        <f t="shared" si="118"/>
        <v xml:space="preserve"> </v>
      </c>
      <c r="PN45" s="216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4" t="str">
        <f t="shared" si="39"/>
        <v xml:space="preserve"> </v>
      </c>
      <c r="PT45" s="175" t="str">
        <f>IF(PP45=0," ",VLOOKUP(PP45,PROTOKOL!$A:$E,5,FALSE))</f>
        <v xml:space="preserve"> </v>
      </c>
      <c r="PU45" s="211" t="str">
        <f t="shared" si="143"/>
        <v xml:space="preserve"> </v>
      </c>
      <c r="PV45" s="175">
        <f t="shared" si="120"/>
        <v>0</v>
      </c>
      <c r="PW45" s="176" t="str">
        <f t="shared" si="121"/>
        <v xml:space="preserve"> </v>
      </c>
      <c r="PY45" s="172">
        <v>8</v>
      </c>
      <c r="PZ45" s="225"/>
      <c r="QA45" s="173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4" t="str">
        <f t="shared" si="40"/>
        <v xml:space="preserve"> </v>
      </c>
      <c r="QG45" s="211" t="str">
        <f>IF(QC45=0," ",VLOOKUP(QC45,PROTOKOL!$A:$E,5,FALSE))</f>
        <v xml:space="preserve"> </v>
      </c>
      <c r="QH45" s="175" t="s">
        <v>133</v>
      </c>
      <c r="QI45" s="176" t="str">
        <f t="shared" si="122"/>
        <v xml:space="preserve"> </v>
      </c>
      <c r="QJ45" s="216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4" t="str">
        <f t="shared" si="41"/>
        <v xml:space="preserve"> </v>
      </c>
      <c r="QP45" s="175" t="str">
        <f>IF(QL45=0," ",VLOOKUP(QL45,PROTOKOL!$A:$E,5,FALSE))</f>
        <v xml:space="preserve"> </v>
      </c>
      <c r="QQ45" s="211" t="str">
        <f t="shared" si="144"/>
        <v xml:space="preserve"> </v>
      </c>
      <c r="QR45" s="175">
        <f t="shared" si="124"/>
        <v>0</v>
      </c>
      <c r="QS45" s="176" t="str">
        <f t="shared" si="125"/>
        <v xml:space="preserve"> </v>
      </c>
    </row>
    <row r="46" spans="1:461" ht="13.8">
      <c r="A46" s="172">
        <v>8</v>
      </c>
      <c r="B46" s="226"/>
      <c r="C46" s="173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4" t="str">
        <f t="shared" si="0"/>
        <v xml:space="preserve"> </v>
      </c>
      <c r="I46" s="211" t="str">
        <f>IF(E46=0," ",VLOOKUP(E46,PROTOKOL!$A:$E,5,FALSE))</f>
        <v xml:space="preserve"> </v>
      </c>
      <c r="J46" s="175" t="s">
        <v>133</v>
      </c>
      <c r="K46" s="176" t="str">
        <f t="shared" si="42"/>
        <v xml:space="preserve"> </v>
      </c>
      <c r="L46" s="216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4" t="str">
        <f t="shared" si="1"/>
        <v xml:space="preserve"> </v>
      </c>
      <c r="R46" s="175" t="str">
        <f>IF(N46=0," ",VLOOKUP(N46,PROTOKOL!$A:$E,5,FALSE))</f>
        <v xml:space="preserve"> </v>
      </c>
      <c r="S46" s="211" t="str">
        <f t="shared" si="43"/>
        <v xml:space="preserve"> </v>
      </c>
      <c r="T46" s="175">
        <f t="shared" si="44"/>
        <v>0</v>
      </c>
      <c r="U46" s="176" t="str">
        <f t="shared" si="45"/>
        <v xml:space="preserve"> </v>
      </c>
      <c r="W46" s="172">
        <v>8</v>
      </c>
      <c r="X46" s="226"/>
      <c r="Y46" s="173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4" t="str">
        <f t="shared" si="2"/>
        <v xml:space="preserve"> </v>
      </c>
      <c r="AE46" s="211" t="str">
        <f>IF(AA46=0," ",VLOOKUP(AA46,PROTOKOL!$A:$E,5,FALSE))</f>
        <v xml:space="preserve"> </v>
      </c>
      <c r="AF46" s="175" t="s">
        <v>133</v>
      </c>
      <c r="AG46" s="176" t="str">
        <f t="shared" si="46"/>
        <v xml:space="preserve"> </v>
      </c>
      <c r="AH46" s="216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4" t="str">
        <f t="shared" si="3"/>
        <v xml:space="preserve"> </v>
      </c>
      <c r="AN46" s="175" t="str">
        <f>IF(AJ46=0," ",VLOOKUP(AJ46,PROTOKOL!$A:$E,5,FALSE))</f>
        <v xml:space="preserve"> </v>
      </c>
      <c r="AO46" s="211" t="str">
        <f t="shared" si="126"/>
        <v xml:space="preserve"> </v>
      </c>
      <c r="AP46" s="175">
        <f t="shared" si="48"/>
        <v>0</v>
      </c>
      <c r="AQ46" s="176" t="str">
        <f t="shared" si="49"/>
        <v xml:space="preserve"> </v>
      </c>
      <c r="AS46" s="172">
        <v>8</v>
      </c>
      <c r="AT46" s="226"/>
      <c r="AU46" s="173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4" t="str">
        <f t="shared" si="4"/>
        <v xml:space="preserve"> </v>
      </c>
      <c r="BA46" s="211" t="str">
        <f>IF(AW46=0," ",VLOOKUP(AW46,PROTOKOL!$A:$E,5,FALSE))</f>
        <v xml:space="preserve"> </v>
      </c>
      <c r="BB46" s="175" t="s">
        <v>133</v>
      </c>
      <c r="BC46" s="176" t="str">
        <f t="shared" si="50"/>
        <v xml:space="preserve"> </v>
      </c>
      <c r="BD46" s="216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4" t="str">
        <f t="shared" si="5"/>
        <v xml:space="preserve"> </v>
      </c>
      <c r="BJ46" s="175" t="str">
        <f>IF(BF46=0," ",VLOOKUP(BF46,PROTOKOL!$A:$E,5,FALSE))</f>
        <v xml:space="preserve"> </v>
      </c>
      <c r="BK46" s="211" t="str">
        <f t="shared" si="127"/>
        <v xml:space="preserve"> </v>
      </c>
      <c r="BL46" s="175">
        <f t="shared" si="52"/>
        <v>0</v>
      </c>
      <c r="BM46" s="176" t="str">
        <f t="shared" si="53"/>
        <v xml:space="preserve"> </v>
      </c>
      <c r="BO46" s="172">
        <v>8</v>
      </c>
      <c r="BP46" s="226"/>
      <c r="BQ46" s="173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4" t="str">
        <f t="shared" si="6"/>
        <v xml:space="preserve"> </v>
      </c>
      <c r="BW46" s="211" t="str">
        <f>IF(BS46=0," ",VLOOKUP(BS46,PROTOKOL!$A:$E,5,FALSE))</f>
        <v xml:space="preserve"> </v>
      </c>
      <c r="BX46" s="175" t="s">
        <v>133</v>
      </c>
      <c r="BY46" s="176" t="str">
        <f t="shared" si="54"/>
        <v xml:space="preserve"> </v>
      </c>
      <c r="BZ46" s="216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4" t="str">
        <f t="shared" si="7"/>
        <v xml:space="preserve"> </v>
      </c>
      <c r="CF46" s="175" t="str">
        <f>IF(CB46=0," ",VLOOKUP(CB46,PROTOKOL!$A:$E,5,FALSE))</f>
        <v xml:space="preserve"> </v>
      </c>
      <c r="CG46" s="211" t="str">
        <f t="shared" si="128"/>
        <v xml:space="preserve"> </v>
      </c>
      <c r="CH46" s="175">
        <f t="shared" si="56"/>
        <v>0</v>
      </c>
      <c r="CI46" s="176" t="str">
        <f t="shared" si="57"/>
        <v xml:space="preserve"> </v>
      </c>
      <c r="CK46" s="172">
        <v>8</v>
      </c>
      <c r="CL46" s="226"/>
      <c r="CM46" s="173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4" t="str">
        <f t="shared" si="8"/>
        <v xml:space="preserve"> </v>
      </c>
      <c r="CS46" s="211" t="str">
        <f>IF(CO46=0," ",VLOOKUP(CO46,PROTOKOL!$A:$E,5,FALSE))</f>
        <v xml:space="preserve"> </v>
      </c>
      <c r="CT46" s="175" t="s">
        <v>133</v>
      </c>
      <c r="CU46" s="176" t="str">
        <f t="shared" si="58"/>
        <v xml:space="preserve"> </v>
      </c>
      <c r="CV46" s="216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4" t="str">
        <f t="shared" si="9"/>
        <v xml:space="preserve"> </v>
      </c>
      <c r="DB46" s="175" t="str">
        <f>IF(CX46=0," ",VLOOKUP(CX46,PROTOKOL!$A:$E,5,FALSE))</f>
        <v xml:space="preserve"> </v>
      </c>
      <c r="DC46" s="211" t="str">
        <f t="shared" si="129"/>
        <v xml:space="preserve"> </v>
      </c>
      <c r="DD46" s="175">
        <f t="shared" si="60"/>
        <v>0</v>
      </c>
      <c r="DE46" s="176" t="str">
        <f t="shared" si="61"/>
        <v xml:space="preserve"> </v>
      </c>
      <c r="DG46" s="172">
        <v>8</v>
      </c>
      <c r="DH46" s="226"/>
      <c r="DI46" s="173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4" t="str">
        <f t="shared" si="10"/>
        <v xml:space="preserve"> </v>
      </c>
      <c r="DO46" s="211" t="str">
        <f>IF(DK46=0," ",VLOOKUP(DK46,PROTOKOL!$A:$E,5,FALSE))</f>
        <v xml:space="preserve"> </v>
      </c>
      <c r="DP46" s="175" t="s">
        <v>133</v>
      </c>
      <c r="DQ46" s="176" t="str">
        <f t="shared" si="62"/>
        <v xml:space="preserve"> </v>
      </c>
      <c r="DR46" s="216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4" t="str">
        <f t="shared" si="11"/>
        <v xml:space="preserve"> </v>
      </c>
      <c r="DX46" s="175" t="str">
        <f>IF(DT46=0," ",VLOOKUP(DT46,PROTOKOL!$A:$E,5,FALSE))</f>
        <v xml:space="preserve"> </v>
      </c>
      <c r="DY46" s="211" t="str">
        <f t="shared" si="130"/>
        <v xml:space="preserve"> </v>
      </c>
      <c r="DZ46" s="175">
        <f t="shared" si="64"/>
        <v>0</v>
      </c>
      <c r="EA46" s="176" t="str">
        <f t="shared" si="65"/>
        <v xml:space="preserve"> </v>
      </c>
      <c r="EC46" s="172">
        <v>8</v>
      </c>
      <c r="ED46" s="226"/>
      <c r="EE46" s="173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4" t="str">
        <f t="shared" si="12"/>
        <v xml:space="preserve"> </v>
      </c>
      <c r="EK46" s="211" t="str">
        <f>IF(EG46=0," ",VLOOKUP(EG46,PROTOKOL!$A:$E,5,FALSE))</f>
        <v xml:space="preserve"> </v>
      </c>
      <c r="EL46" s="175" t="s">
        <v>133</v>
      </c>
      <c r="EM46" s="176" t="str">
        <f t="shared" si="66"/>
        <v xml:space="preserve"> </v>
      </c>
      <c r="EN46" s="216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4" t="str">
        <f t="shared" si="13"/>
        <v xml:space="preserve"> </v>
      </c>
      <c r="ET46" s="175" t="str">
        <f>IF(EP46=0," ",VLOOKUP(EP46,PROTOKOL!$A:$E,5,FALSE))</f>
        <v xml:space="preserve"> </v>
      </c>
      <c r="EU46" s="211" t="str">
        <f t="shared" si="145"/>
        <v xml:space="preserve"> </v>
      </c>
      <c r="EV46" s="175">
        <f t="shared" si="68"/>
        <v>0</v>
      </c>
      <c r="EW46" s="176" t="str">
        <f t="shared" si="69"/>
        <v xml:space="preserve"> </v>
      </c>
      <c r="EY46" s="172">
        <v>8</v>
      </c>
      <c r="EZ46" s="226"/>
      <c r="FA46" s="173" t="str">
        <f>IF(FC46=0," ",VLOOKUP(FC46,PROTOKOL!$A:$F,6,FALSE))</f>
        <v>KOKU TESTİ</v>
      </c>
      <c r="FB46" s="43">
        <v>1</v>
      </c>
      <c r="FC46" s="43">
        <v>17</v>
      </c>
      <c r="FD46" s="43">
        <v>1</v>
      </c>
      <c r="FE46" s="42">
        <f>IF(FC46=0," ",(VLOOKUP(FC46,PROTOKOL!$A$1:$E$29,2,FALSE))*FD46)</f>
        <v>0</v>
      </c>
      <c r="FF46" s="174">
        <f t="shared" si="14"/>
        <v>1</v>
      </c>
      <c r="FG46" s="211" t="e">
        <f>IF(FC46=0," ",VLOOKUP(FC46,PROTOKOL!$A:$E,5,FALSE))</f>
        <v>#DIV/0!</v>
      </c>
      <c r="FH46" s="175" t="s">
        <v>133</v>
      </c>
      <c r="FI46" s="176" t="e">
        <f>IF(FC46=0," ",(FG46*FF46))/7.5*1</f>
        <v>#DIV/0!</v>
      </c>
      <c r="FJ46" s="216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4" t="str">
        <f t="shared" si="15"/>
        <v xml:space="preserve"> </v>
      </c>
      <c r="FP46" s="175" t="str">
        <f>IF(FL46=0," ",VLOOKUP(FL46,PROTOKOL!$A:$E,5,FALSE))</f>
        <v xml:space="preserve"> </v>
      </c>
      <c r="FQ46" s="211" t="str">
        <f t="shared" si="131"/>
        <v xml:space="preserve"> </v>
      </c>
      <c r="FR46" s="175">
        <f t="shared" si="72"/>
        <v>0</v>
      </c>
      <c r="FS46" s="176" t="str">
        <f t="shared" si="73"/>
        <v xml:space="preserve"> </v>
      </c>
      <c r="FU46" s="172">
        <v>8</v>
      </c>
      <c r="FV46" s="226"/>
      <c r="FW46" s="173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4" t="str">
        <f t="shared" si="16"/>
        <v xml:space="preserve"> </v>
      </c>
      <c r="GC46" s="211" t="str">
        <f>IF(FY46=0," ",VLOOKUP(FY46,PROTOKOL!$A:$E,5,FALSE))</f>
        <v xml:space="preserve"> </v>
      </c>
      <c r="GD46" s="175" t="s">
        <v>133</v>
      </c>
      <c r="GE46" s="176" t="str">
        <f t="shared" si="74"/>
        <v xml:space="preserve"> </v>
      </c>
      <c r="GF46" s="216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4" t="str">
        <f t="shared" si="17"/>
        <v xml:space="preserve"> </v>
      </c>
      <c r="GL46" s="175" t="str">
        <f>IF(GH46=0," ",VLOOKUP(GH46,PROTOKOL!$A:$E,5,FALSE))</f>
        <v xml:space="preserve"> </v>
      </c>
      <c r="GM46" s="211" t="str">
        <f t="shared" si="132"/>
        <v xml:space="preserve"> </v>
      </c>
      <c r="GN46" s="175">
        <f t="shared" si="76"/>
        <v>0</v>
      </c>
      <c r="GO46" s="176" t="str">
        <f t="shared" si="77"/>
        <v xml:space="preserve"> </v>
      </c>
      <c r="GQ46" s="172">
        <v>8</v>
      </c>
      <c r="GR46" s="226"/>
      <c r="GS46" s="173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4" t="str">
        <f t="shared" si="18"/>
        <v xml:space="preserve"> </v>
      </c>
      <c r="GY46" s="211" t="str">
        <f>IF(GU46=0," ",VLOOKUP(GU46,PROTOKOL!$A:$E,5,FALSE))</f>
        <v xml:space="preserve"> </v>
      </c>
      <c r="GZ46" s="175" t="s">
        <v>133</v>
      </c>
      <c r="HA46" s="176" t="str">
        <f t="shared" si="78"/>
        <v xml:space="preserve"> </v>
      </c>
      <c r="HB46" s="216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4" t="str">
        <f t="shared" si="19"/>
        <v xml:space="preserve"> </v>
      </c>
      <c r="HH46" s="175" t="str">
        <f>IF(HD46=0," ",VLOOKUP(HD46,PROTOKOL!$A:$E,5,FALSE))</f>
        <v xml:space="preserve"> </v>
      </c>
      <c r="HI46" s="211" t="str">
        <f t="shared" si="133"/>
        <v xml:space="preserve"> </v>
      </c>
      <c r="HJ46" s="175">
        <f t="shared" si="80"/>
        <v>0</v>
      </c>
      <c r="HK46" s="176" t="str">
        <f t="shared" si="81"/>
        <v xml:space="preserve"> </v>
      </c>
      <c r="HM46" s="172">
        <v>8</v>
      </c>
      <c r="HN46" s="226"/>
      <c r="HO46" s="173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4" t="str">
        <f t="shared" si="20"/>
        <v xml:space="preserve"> </v>
      </c>
      <c r="HU46" s="211" t="str">
        <f>IF(HQ46=0," ",VLOOKUP(HQ46,PROTOKOL!$A:$E,5,FALSE))</f>
        <v xml:space="preserve"> </v>
      </c>
      <c r="HV46" s="175" t="s">
        <v>133</v>
      </c>
      <c r="HW46" s="176" t="str">
        <f t="shared" si="82"/>
        <v xml:space="preserve"> </v>
      </c>
      <c r="HX46" s="216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4" t="str">
        <f t="shared" si="21"/>
        <v xml:space="preserve"> </v>
      </c>
      <c r="ID46" s="175" t="str">
        <f>IF(HZ46=0," ",VLOOKUP(HZ46,PROTOKOL!$A:$E,5,FALSE))</f>
        <v xml:space="preserve"> </v>
      </c>
      <c r="IE46" s="211" t="str">
        <f t="shared" si="134"/>
        <v xml:space="preserve"> </v>
      </c>
      <c r="IF46" s="175">
        <f t="shared" si="84"/>
        <v>0</v>
      </c>
      <c r="IG46" s="176" t="str">
        <f t="shared" si="85"/>
        <v xml:space="preserve"> </v>
      </c>
      <c r="II46" s="172">
        <v>8</v>
      </c>
      <c r="IJ46" s="226"/>
      <c r="IK46" s="173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4" t="str">
        <f t="shared" si="22"/>
        <v xml:space="preserve"> </v>
      </c>
      <c r="IQ46" s="211" t="str">
        <f>IF(IM46=0," ",VLOOKUP(IM46,PROTOKOL!$A:$E,5,FALSE))</f>
        <v xml:space="preserve"> </v>
      </c>
      <c r="IR46" s="175" t="s">
        <v>133</v>
      </c>
      <c r="IS46" s="176" t="str">
        <f t="shared" si="86"/>
        <v xml:space="preserve"> </v>
      </c>
      <c r="IT46" s="216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4" t="str">
        <f t="shared" si="23"/>
        <v xml:space="preserve"> </v>
      </c>
      <c r="IZ46" s="175" t="str">
        <f>IF(IV46=0," ",VLOOKUP(IV46,PROTOKOL!$A:$E,5,FALSE))</f>
        <v xml:space="preserve"> </v>
      </c>
      <c r="JA46" s="211" t="str">
        <f t="shared" si="135"/>
        <v xml:space="preserve"> </v>
      </c>
      <c r="JB46" s="175">
        <f t="shared" si="88"/>
        <v>0</v>
      </c>
      <c r="JC46" s="176" t="str">
        <f t="shared" si="89"/>
        <v xml:space="preserve"> </v>
      </c>
      <c r="JE46" s="172">
        <v>8</v>
      </c>
      <c r="JF46" s="226"/>
      <c r="JG46" s="173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4" t="str">
        <f t="shared" si="24"/>
        <v xml:space="preserve"> </v>
      </c>
      <c r="JM46" s="211" t="str">
        <f>IF(JI46=0," ",VLOOKUP(JI46,PROTOKOL!$A:$E,5,FALSE))</f>
        <v xml:space="preserve"> </v>
      </c>
      <c r="JN46" s="175" t="s">
        <v>133</v>
      </c>
      <c r="JO46" s="176" t="str">
        <f t="shared" si="90"/>
        <v xml:space="preserve"> </v>
      </c>
      <c r="JP46" s="216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4" t="str">
        <f t="shared" si="25"/>
        <v xml:space="preserve"> </v>
      </c>
      <c r="JV46" s="175" t="str">
        <f>IF(JR46=0," ",VLOOKUP(JR46,PROTOKOL!$A:$E,5,FALSE))</f>
        <v xml:space="preserve"> </v>
      </c>
      <c r="JW46" s="211" t="str">
        <f t="shared" si="136"/>
        <v xml:space="preserve"> </v>
      </c>
      <c r="JX46" s="175">
        <f t="shared" si="92"/>
        <v>0</v>
      </c>
      <c r="JY46" s="176" t="str">
        <f t="shared" si="93"/>
        <v xml:space="preserve"> </v>
      </c>
      <c r="KA46" s="172">
        <v>8</v>
      </c>
      <c r="KB46" s="226"/>
      <c r="KC46" s="173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4" t="str">
        <f t="shared" si="26"/>
        <v xml:space="preserve"> </v>
      </c>
      <c r="KI46" s="211" t="str">
        <f>IF(KE46=0," ",VLOOKUP(KE46,PROTOKOL!$A:$E,5,FALSE))</f>
        <v xml:space="preserve"> </v>
      </c>
      <c r="KJ46" s="175" t="s">
        <v>133</v>
      </c>
      <c r="KK46" s="176" t="str">
        <f t="shared" si="94"/>
        <v xml:space="preserve"> </v>
      </c>
      <c r="KL46" s="216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4" t="str">
        <f t="shared" si="27"/>
        <v xml:space="preserve"> </v>
      </c>
      <c r="KR46" s="175" t="str">
        <f>IF(KN46=0," ",VLOOKUP(KN46,PROTOKOL!$A:$E,5,FALSE))</f>
        <v xml:space="preserve"> </v>
      </c>
      <c r="KS46" s="211" t="str">
        <f t="shared" si="137"/>
        <v xml:space="preserve"> </v>
      </c>
      <c r="KT46" s="175">
        <f t="shared" si="96"/>
        <v>0</v>
      </c>
      <c r="KU46" s="176" t="str">
        <f t="shared" si="97"/>
        <v xml:space="preserve"> </v>
      </c>
      <c r="KW46" s="172">
        <v>8</v>
      </c>
      <c r="KX46" s="226"/>
      <c r="KY46" s="173" t="str">
        <f>IF(LA46=0," ",VLOOKUP(LA46,PROTOKOL!$A:$F,6,FALSE))</f>
        <v>PERDE KESME SULU SİST.</v>
      </c>
      <c r="KZ46" s="43">
        <v>50</v>
      </c>
      <c r="LA46" s="43">
        <v>8</v>
      </c>
      <c r="LB46" s="43">
        <v>2.5</v>
      </c>
      <c r="LC46" s="42">
        <f>IF(LA46=0," ",(VLOOKUP(LA46,PROTOKOL!$A$1:$E$29,2,FALSE))*LB46)</f>
        <v>32.666666666666664</v>
      </c>
      <c r="LD46" s="174">
        <f t="shared" si="28"/>
        <v>17.333333333333336</v>
      </c>
      <c r="LE46" s="211">
        <f>IF(LA46=0," ",VLOOKUP(LA46,PROTOKOL!$A:$E,5,FALSE))</f>
        <v>0.69150084134615386</v>
      </c>
      <c r="LF46" s="175" t="s">
        <v>133</v>
      </c>
      <c r="LG46" s="176">
        <f t="shared" si="98"/>
        <v>11.986014583333334</v>
      </c>
      <c r="LH46" s="216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4" t="str">
        <f t="shared" si="29"/>
        <v xml:space="preserve"> </v>
      </c>
      <c r="LN46" s="175" t="str">
        <f>IF(LJ46=0," ",VLOOKUP(LJ46,PROTOKOL!$A:$E,5,FALSE))</f>
        <v xml:space="preserve"> </v>
      </c>
      <c r="LO46" s="211" t="str">
        <f t="shared" si="138"/>
        <v xml:space="preserve"> </v>
      </c>
      <c r="LP46" s="175">
        <f t="shared" si="100"/>
        <v>0</v>
      </c>
      <c r="LQ46" s="176" t="str">
        <f t="shared" si="101"/>
        <v xml:space="preserve"> </v>
      </c>
      <c r="LS46" s="172">
        <v>8</v>
      </c>
      <c r="LT46" s="226"/>
      <c r="LU46" s="173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4" t="str">
        <f t="shared" si="30"/>
        <v xml:space="preserve"> </v>
      </c>
      <c r="MA46" s="211" t="str">
        <f>IF(LW46=0," ",VLOOKUP(LW46,PROTOKOL!$A:$E,5,FALSE))</f>
        <v xml:space="preserve"> </v>
      </c>
      <c r="MB46" s="175" t="s">
        <v>133</v>
      </c>
      <c r="MC46" s="176" t="str">
        <f t="shared" si="102"/>
        <v xml:space="preserve"> </v>
      </c>
      <c r="MD46" s="216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4" t="str">
        <f t="shared" si="31"/>
        <v xml:space="preserve"> </v>
      </c>
      <c r="MJ46" s="175" t="str">
        <f>IF(MF46=0," ",VLOOKUP(MF46,PROTOKOL!$A:$E,5,FALSE))</f>
        <v xml:space="preserve"> </v>
      </c>
      <c r="MK46" s="211" t="str">
        <f t="shared" si="139"/>
        <v xml:space="preserve"> </v>
      </c>
      <c r="ML46" s="175">
        <f t="shared" si="104"/>
        <v>0</v>
      </c>
      <c r="MM46" s="176" t="str">
        <f t="shared" si="105"/>
        <v xml:space="preserve"> </v>
      </c>
      <c r="MO46" s="172">
        <v>8</v>
      </c>
      <c r="MP46" s="226"/>
      <c r="MQ46" s="173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4" t="str">
        <f t="shared" si="32"/>
        <v xml:space="preserve"> </v>
      </c>
      <c r="MW46" s="211" t="str">
        <f>IF(MS46=0," ",VLOOKUP(MS46,PROTOKOL!$A:$E,5,FALSE))</f>
        <v xml:space="preserve"> </v>
      </c>
      <c r="MX46" s="175" t="s">
        <v>133</v>
      </c>
      <c r="MY46" s="176" t="str">
        <f t="shared" si="106"/>
        <v xml:space="preserve"> </v>
      </c>
      <c r="MZ46" s="216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4" t="str">
        <f t="shared" si="33"/>
        <v xml:space="preserve"> </v>
      </c>
      <c r="NF46" s="175" t="str">
        <f>IF(NB46=0," ",VLOOKUP(NB46,PROTOKOL!$A:$E,5,FALSE))</f>
        <v xml:space="preserve"> </v>
      </c>
      <c r="NG46" s="211" t="str">
        <f t="shared" si="140"/>
        <v xml:space="preserve"> </v>
      </c>
      <c r="NH46" s="175">
        <f t="shared" si="108"/>
        <v>0</v>
      </c>
      <c r="NI46" s="176" t="str">
        <f t="shared" si="109"/>
        <v xml:space="preserve"> </v>
      </c>
      <c r="NK46" s="172">
        <v>8</v>
      </c>
      <c r="NL46" s="226"/>
      <c r="NM46" s="173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4" t="str">
        <f t="shared" si="34"/>
        <v xml:space="preserve"> </v>
      </c>
      <c r="NS46" s="211" t="str">
        <f>IF(NO46=0," ",VLOOKUP(NO46,PROTOKOL!$A:$E,5,FALSE))</f>
        <v xml:space="preserve"> </v>
      </c>
      <c r="NT46" s="175" t="s">
        <v>133</v>
      </c>
      <c r="NU46" s="176" t="str">
        <f t="shared" si="110"/>
        <v xml:space="preserve"> </v>
      </c>
      <c r="NV46" s="216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4" t="str">
        <f t="shared" si="35"/>
        <v xml:space="preserve"> </v>
      </c>
      <c r="OB46" s="175" t="str">
        <f>IF(NX46=0," ",VLOOKUP(NX46,PROTOKOL!$A:$E,5,FALSE))</f>
        <v xml:space="preserve"> </v>
      </c>
      <c r="OC46" s="211" t="str">
        <f t="shared" si="141"/>
        <v xml:space="preserve"> </v>
      </c>
      <c r="OD46" s="175">
        <f t="shared" si="112"/>
        <v>0</v>
      </c>
      <c r="OE46" s="176" t="str">
        <f t="shared" si="113"/>
        <v xml:space="preserve"> </v>
      </c>
      <c r="OG46" s="172">
        <v>8</v>
      </c>
      <c r="OH46" s="226"/>
      <c r="OI46" s="173" t="str">
        <f>IF(OK46=0," ",VLOOKUP(OK46,PROTOKOL!$A:$F,6,FALSE))</f>
        <v>PERDE KESME SULU SİST.</v>
      </c>
      <c r="OJ46" s="43">
        <v>40</v>
      </c>
      <c r="OK46" s="43">
        <v>8</v>
      </c>
      <c r="OL46" s="43">
        <v>2</v>
      </c>
      <c r="OM46" s="42">
        <f>IF(OK46=0," ",(VLOOKUP(OK46,PROTOKOL!$A$1:$E$29,2,FALSE))*OL46)</f>
        <v>26.133333333333333</v>
      </c>
      <c r="ON46" s="174">
        <f t="shared" si="36"/>
        <v>13.866666666666667</v>
      </c>
      <c r="OO46" s="211">
        <f>IF(OK46=0," ",VLOOKUP(OK46,PROTOKOL!$A:$E,5,FALSE))</f>
        <v>0.69150084134615386</v>
      </c>
      <c r="OP46" s="175" t="s">
        <v>133</v>
      </c>
      <c r="OQ46" s="176">
        <f t="shared" si="114"/>
        <v>9.5888116666666665</v>
      </c>
      <c r="OR46" s="216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4" t="str">
        <f t="shared" si="37"/>
        <v xml:space="preserve"> </v>
      </c>
      <c r="OX46" s="175" t="str">
        <f>IF(OT46=0," ",VLOOKUP(OT46,PROTOKOL!$A:$E,5,FALSE))</f>
        <v xml:space="preserve"> </v>
      </c>
      <c r="OY46" s="211" t="str">
        <f t="shared" si="142"/>
        <v xml:space="preserve"> </v>
      </c>
      <c r="OZ46" s="175">
        <f t="shared" si="116"/>
        <v>0</v>
      </c>
      <c r="PA46" s="176" t="str">
        <f t="shared" si="117"/>
        <v xml:space="preserve"> </v>
      </c>
      <c r="PC46" s="172">
        <v>8</v>
      </c>
      <c r="PD46" s="226"/>
      <c r="PE46" s="173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4" t="str">
        <f t="shared" si="38"/>
        <v xml:space="preserve"> </v>
      </c>
      <c r="PK46" s="211" t="str">
        <f>IF(PG46=0," ",VLOOKUP(PG46,PROTOKOL!$A:$E,5,FALSE))</f>
        <v xml:space="preserve"> </v>
      </c>
      <c r="PL46" s="175" t="s">
        <v>133</v>
      </c>
      <c r="PM46" s="176" t="str">
        <f t="shared" si="118"/>
        <v xml:space="preserve"> </v>
      </c>
      <c r="PN46" s="216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4" t="str">
        <f t="shared" si="39"/>
        <v xml:space="preserve"> </v>
      </c>
      <c r="PT46" s="175" t="str">
        <f>IF(PP46=0," ",VLOOKUP(PP46,PROTOKOL!$A:$E,5,FALSE))</f>
        <v xml:space="preserve"> </v>
      </c>
      <c r="PU46" s="211" t="str">
        <f t="shared" si="143"/>
        <v xml:space="preserve"> </v>
      </c>
      <c r="PV46" s="175">
        <f t="shared" si="120"/>
        <v>0</v>
      </c>
      <c r="PW46" s="176" t="str">
        <f t="shared" si="121"/>
        <v xml:space="preserve"> </v>
      </c>
      <c r="PY46" s="172">
        <v>8</v>
      </c>
      <c r="PZ46" s="226"/>
      <c r="QA46" s="173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4" t="str">
        <f t="shared" si="40"/>
        <v xml:space="preserve"> </v>
      </c>
      <c r="QG46" s="211" t="str">
        <f>IF(QC46=0," ",VLOOKUP(QC46,PROTOKOL!$A:$E,5,FALSE))</f>
        <v xml:space="preserve"> </v>
      </c>
      <c r="QH46" s="175" t="s">
        <v>133</v>
      </c>
      <c r="QI46" s="176" t="str">
        <f t="shared" si="122"/>
        <v xml:space="preserve"> </v>
      </c>
      <c r="QJ46" s="216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4" t="str">
        <f t="shared" si="41"/>
        <v xml:space="preserve"> </v>
      </c>
      <c r="QP46" s="175" t="str">
        <f>IF(QL46=0," ",VLOOKUP(QL46,PROTOKOL!$A:$E,5,FALSE))</f>
        <v xml:space="preserve"> </v>
      </c>
      <c r="QQ46" s="211" t="str">
        <f t="shared" si="144"/>
        <v xml:space="preserve"> </v>
      </c>
      <c r="QR46" s="175">
        <f t="shared" si="124"/>
        <v>0</v>
      </c>
      <c r="QS46" s="176" t="str">
        <f t="shared" si="125"/>
        <v xml:space="preserve"> </v>
      </c>
    </row>
    <row r="47" spans="1:461" ht="13.8">
      <c r="A47" s="172">
        <v>9</v>
      </c>
      <c r="B47" s="224">
        <v>9</v>
      </c>
      <c r="C47" s="173" t="str">
        <f>IF(E47=0," ",VLOOKUP(E47,PROTOKOL!$A:$F,6,FALSE))</f>
        <v>VAKUM TEST</v>
      </c>
      <c r="D47" s="43">
        <v>216</v>
      </c>
      <c r="E47" s="43">
        <v>4</v>
      </c>
      <c r="F47" s="43">
        <v>7.5</v>
      </c>
      <c r="G47" s="42">
        <f>IF(E47=0," ",(VLOOKUP(E47,PROTOKOL!$A$1:$E$29,2,FALSE))*F47)</f>
        <v>150</v>
      </c>
      <c r="H47" s="174">
        <f t="shared" si="0"/>
        <v>66</v>
      </c>
      <c r="I47" s="211">
        <f>IF(E47=0," ",VLOOKUP(E47,PROTOKOL!$A:$E,5,FALSE))</f>
        <v>0.44947554687499996</v>
      </c>
      <c r="J47" s="175" t="s">
        <v>133</v>
      </c>
      <c r="K47" s="176">
        <f t="shared" si="42"/>
        <v>29.665386093749998</v>
      </c>
      <c r="L47" s="216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4" t="str">
        <f t="shared" si="1"/>
        <v xml:space="preserve"> </v>
      </c>
      <c r="R47" s="175" t="str">
        <f>IF(N47=0," ",VLOOKUP(N47,PROTOKOL!$A:$E,5,FALSE))</f>
        <v xml:space="preserve"> </v>
      </c>
      <c r="S47" s="211" t="str">
        <f t="shared" si="43"/>
        <v xml:space="preserve"> </v>
      </c>
      <c r="T47" s="175">
        <f t="shared" si="44"/>
        <v>0</v>
      </c>
      <c r="U47" s="176" t="str">
        <f t="shared" si="45"/>
        <v xml:space="preserve"> </v>
      </c>
      <c r="W47" s="172">
        <v>9</v>
      </c>
      <c r="X47" s="224">
        <v>9</v>
      </c>
      <c r="Y47" s="173" t="str">
        <f>IF(AA47=0," ",VLOOKUP(AA47,PROTOKOL!$A:$F,6,FALSE))</f>
        <v>SIZDIRMAZLIK TAMİR</v>
      </c>
      <c r="Z47" s="43">
        <v>120</v>
      </c>
      <c r="AA47" s="43">
        <v>12</v>
      </c>
      <c r="AB47" s="43">
        <v>7.5</v>
      </c>
      <c r="AC47" s="42">
        <f>IF(AA47=0," ",(VLOOKUP(AA47,PROTOKOL!$A$1:$E$29,2,FALSE))*AB47)</f>
        <v>78</v>
      </c>
      <c r="AD47" s="174">
        <f t="shared" si="2"/>
        <v>42</v>
      </c>
      <c r="AE47" s="211">
        <f>IF(AA47=0," ",VLOOKUP(AA47,PROTOKOL!$A:$E,5,FALSE))</f>
        <v>0.8561438988095238</v>
      </c>
      <c r="AF47" s="175" t="s">
        <v>133</v>
      </c>
      <c r="AG47" s="176">
        <f t="shared" si="46"/>
        <v>35.958043750000002</v>
      </c>
      <c r="AH47" s="216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4" t="str">
        <f t="shared" si="3"/>
        <v xml:space="preserve"> </v>
      </c>
      <c r="AN47" s="175" t="str">
        <f>IF(AJ47=0," ",VLOOKUP(AJ47,PROTOKOL!$A:$E,5,FALSE))</f>
        <v xml:space="preserve"> </v>
      </c>
      <c r="AO47" s="211" t="str">
        <f t="shared" si="126"/>
        <v xml:space="preserve"> </v>
      </c>
      <c r="AP47" s="175">
        <f t="shared" si="48"/>
        <v>0</v>
      </c>
      <c r="AQ47" s="176" t="str">
        <f t="shared" si="49"/>
        <v xml:space="preserve"> </v>
      </c>
      <c r="AS47" s="172">
        <v>9</v>
      </c>
      <c r="AT47" s="224">
        <v>9</v>
      </c>
      <c r="AU47" s="173" t="str">
        <f>IF(AW47=0," ",VLOOKUP(AW47,PROTOKOL!$A:$F,6,FALSE))</f>
        <v>VAKUM TEST</v>
      </c>
      <c r="AV47" s="43">
        <v>235</v>
      </c>
      <c r="AW47" s="43">
        <v>4</v>
      </c>
      <c r="AX47" s="43">
        <v>7.5</v>
      </c>
      <c r="AY47" s="42">
        <f>IF(AW47=0," ",(VLOOKUP(AW47,PROTOKOL!$A$1:$E$29,2,FALSE))*AX47)</f>
        <v>150</v>
      </c>
      <c r="AZ47" s="174">
        <f t="shared" si="4"/>
        <v>85</v>
      </c>
      <c r="BA47" s="211">
        <f>IF(AW47=0," ",VLOOKUP(AW47,PROTOKOL!$A:$E,5,FALSE))</f>
        <v>0.44947554687499996</v>
      </c>
      <c r="BB47" s="175" t="s">
        <v>133</v>
      </c>
      <c r="BC47" s="176">
        <f t="shared" si="50"/>
        <v>38.205421484374995</v>
      </c>
      <c r="BD47" s="216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4" t="str">
        <f t="shared" si="5"/>
        <v xml:space="preserve"> </v>
      </c>
      <c r="BJ47" s="175" t="str">
        <f>IF(BF47=0," ",VLOOKUP(BF47,PROTOKOL!$A:$E,5,FALSE))</f>
        <v xml:space="preserve"> </v>
      </c>
      <c r="BK47" s="211" t="str">
        <f t="shared" si="127"/>
        <v xml:space="preserve"> </v>
      </c>
      <c r="BL47" s="175">
        <f t="shared" si="52"/>
        <v>0</v>
      </c>
      <c r="BM47" s="176" t="str">
        <f t="shared" si="53"/>
        <v xml:space="preserve"> </v>
      </c>
      <c r="BO47" s="172">
        <v>9</v>
      </c>
      <c r="BP47" s="224">
        <v>9</v>
      </c>
      <c r="BQ47" s="173" t="str">
        <f>IF(BS47=0," ",VLOOKUP(BS47,PROTOKOL!$A:$F,6,FALSE))</f>
        <v>WNZL. LAV. VE DUV. ASMA KLZ</v>
      </c>
      <c r="BR47" s="43">
        <v>222</v>
      </c>
      <c r="BS47" s="43">
        <v>1</v>
      </c>
      <c r="BT47" s="43">
        <v>7.5</v>
      </c>
      <c r="BU47" s="42">
        <f>IF(BS47=0," ",(VLOOKUP(BS47,PROTOKOL!$A$1:$E$29,2,FALSE))*BT47)</f>
        <v>144</v>
      </c>
      <c r="BV47" s="174">
        <f t="shared" si="6"/>
        <v>78</v>
      </c>
      <c r="BW47" s="211">
        <f>IF(BS47=0," ",VLOOKUP(BS47,PROTOKOL!$A:$E,5,FALSE))</f>
        <v>0.4731321546052632</v>
      </c>
      <c r="BX47" s="175" t="s">
        <v>133</v>
      </c>
      <c r="BY47" s="176">
        <f t="shared" si="54"/>
        <v>36.904308059210528</v>
      </c>
      <c r="BZ47" s="216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4" t="str">
        <f t="shared" si="7"/>
        <v xml:space="preserve"> </v>
      </c>
      <c r="CF47" s="175" t="str">
        <f>IF(CB47=0," ",VLOOKUP(CB47,PROTOKOL!$A:$E,5,FALSE))</f>
        <v xml:space="preserve"> </v>
      </c>
      <c r="CG47" s="211" t="str">
        <f t="shared" si="128"/>
        <v xml:space="preserve"> </v>
      </c>
      <c r="CH47" s="175">
        <f t="shared" si="56"/>
        <v>0</v>
      </c>
      <c r="CI47" s="176" t="str">
        <f t="shared" si="57"/>
        <v xml:space="preserve"> </v>
      </c>
      <c r="CK47" s="172">
        <v>9</v>
      </c>
      <c r="CL47" s="224">
        <v>9</v>
      </c>
      <c r="CM47" s="173" t="str">
        <f>IF(CO47=0," ",VLOOKUP(CO47,PROTOKOL!$A:$F,6,FALSE))</f>
        <v>DEPO ÜRÜN KONTROL</v>
      </c>
      <c r="CN47" s="43">
        <v>1</v>
      </c>
      <c r="CO47" s="43">
        <v>24</v>
      </c>
      <c r="CP47" s="43">
        <v>7.5</v>
      </c>
      <c r="CQ47" s="42">
        <f>IF(CO47=0," ",(VLOOKUP(CO47,PROTOKOL!$A$1:$E$29,2,FALSE))*CP47)</f>
        <v>0</v>
      </c>
      <c r="CR47" s="174">
        <f t="shared" si="8"/>
        <v>1</v>
      </c>
      <c r="CS47" s="211" t="e">
        <f>IF(CO47=0," ",VLOOKUP(CO47,PROTOKOL!$A:$E,5,FALSE))</f>
        <v>#DIV/0!</v>
      </c>
      <c r="CT47" s="175" t="s">
        <v>133</v>
      </c>
      <c r="CU47" s="176" t="e">
        <f>IF(CO47=0," ",(CS47*CR47))/7.5*7.5</f>
        <v>#DIV/0!</v>
      </c>
      <c r="CV47" s="216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4" t="str">
        <f t="shared" si="9"/>
        <v xml:space="preserve"> </v>
      </c>
      <c r="DB47" s="175" t="str">
        <f>IF(CX47=0," ",VLOOKUP(CX47,PROTOKOL!$A:$E,5,FALSE))</f>
        <v xml:space="preserve"> </v>
      </c>
      <c r="DC47" s="211" t="str">
        <f t="shared" si="129"/>
        <v xml:space="preserve"> </v>
      </c>
      <c r="DD47" s="175">
        <f t="shared" si="60"/>
        <v>0</v>
      </c>
      <c r="DE47" s="176" t="str">
        <f t="shared" si="61"/>
        <v xml:space="preserve"> </v>
      </c>
      <c r="DG47" s="172">
        <v>9</v>
      </c>
      <c r="DH47" s="224">
        <v>9</v>
      </c>
      <c r="DI47" s="173" t="str">
        <f>IF(DK47=0," ",VLOOKUP(DK47,PROTOKOL!$A:$F,6,FALSE))</f>
        <v>DEPO ÜRÜN KONTROL</v>
      </c>
      <c r="DJ47" s="43">
        <v>1</v>
      </c>
      <c r="DK47" s="43">
        <v>24</v>
      </c>
      <c r="DL47" s="43">
        <v>7.5</v>
      </c>
      <c r="DM47" s="42">
        <f>IF(DK47=0," ",(VLOOKUP(DK47,PROTOKOL!$A$1:$E$29,2,FALSE))*DL47)</f>
        <v>0</v>
      </c>
      <c r="DN47" s="174">
        <f t="shared" si="10"/>
        <v>1</v>
      </c>
      <c r="DO47" s="211" t="e">
        <f>IF(DK47=0," ",VLOOKUP(DK47,PROTOKOL!$A:$E,5,FALSE))</f>
        <v>#DIV/0!</v>
      </c>
      <c r="DP47" s="175" t="s">
        <v>133</v>
      </c>
      <c r="DQ47" s="176" t="e">
        <f>IF(DK47=0," ",(DO47*DN47))/7.5*7.5</f>
        <v>#DIV/0!</v>
      </c>
      <c r="DR47" s="216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4" t="str">
        <f t="shared" si="11"/>
        <v xml:space="preserve"> </v>
      </c>
      <c r="DX47" s="175" t="str">
        <f>IF(DT47=0," ",VLOOKUP(DT47,PROTOKOL!$A:$E,5,FALSE))</f>
        <v xml:space="preserve"> </v>
      </c>
      <c r="DY47" s="211" t="str">
        <f t="shared" si="130"/>
        <v xml:space="preserve"> </v>
      </c>
      <c r="DZ47" s="175">
        <f t="shared" si="64"/>
        <v>0</v>
      </c>
      <c r="EA47" s="176" t="str">
        <f t="shared" si="65"/>
        <v xml:space="preserve"> </v>
      </c>
      <c r="EC47" s="172">
        <v>9</v>
      </c>
      <c r="ED47" s="224">
        <v>9</v>
      </c>
      <c r="EE47" s="173" t="str">
        <f>IF(EG47=0," ",VLOOKUP(EG47,PROTOKOL!$A:$F,6,FALSE))</f>
        <v>SIZDIRMAZLIK TAMİR</v>
      </c>
      <c r="EF47" s="43">
        <v>97</v>
      </c>
      <c r="EG47" s="43">
        <v>12</v>
      </c>
      <c r="EH47" s="43">
        <v>6</v>
      </c>
      <c r="EI47" s="42">
        <f>IF(EG47=0," ",(VLOOKUP(EG47,PROTOKOL!$A$1:$E$29,2,FALSE))*EH47)</f>
        <v>62.400000000000006</v>
      </c>
      <c r="EJ47" s="174">
        <f t="shared" si="12"/>
        <v>34.599999999999994</v>
      </c>
      <c r="EK47" s="211">
        <f>IF(EG47=0," ",VLOOKUP(EG47,PROTOKOL!$A:$E,5,FALSE))</f>
        <v>0.8561438988095238</v>
      </c>
      <c r="EL47" s="175" t="s">
        <v>133</v>
      </c>
      <c r="EM47" s="176">
        <f t="shared" si="66"/>
        <v>29.622578898809518</v>
      </c>
      <c r="EN47" s="216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4" t="str">
        <f t="shared" si="13"/>
        <v xml:space="preserve"> </v>
      </c>
      <c r="ET47" s="175" t="str">
        <f>IF(EP47=0," ",VLOOKUP(EP47,PROTOKOL!$A:$E,5,FALSE))</f>
        <v xml:space="preserve"> </v>
      </c>
      <c r="EU47" s="211" t="str">
        <f t="shared" si="145"/>
        <v xml:space="preserve"> </v>
      </c>
      <c r="EV47" s="175">
        <f t="shared" si="68"/>
        <v>0</v>
      </c>
      <c r="EW47" s="176" t="str">
        <f t="shared" si="69"/>
        <v xml:space="preserve"> </v>
      </c>
      <c r="EY47" s="172">
        <v>9</v>
      </c>
      <c r="EZ47" s="224">
        <v>9</v>
      </c>
      <c r="FA47" s="173" t="str">
        <f>IF(FC47=0," ",VLOOKUP(FC47,PROTOKOL!$A:$F,6,FALSE))</f>
        <v>VAKUM TEST</v>
      </c>
      <c r="FB47" s="43">
        <v>121</v>
      </c>
      <c r="FC47" s="43">
        <v>4</v>
      </c>
      <c r="FD47" s="43">
        <v>3.5</v>
      </c>
      <c r="FE47" s="42">
        <f>IF(FC47=0," ",(VLOOKUP(FC47,PROTOKOL!$A$1:$E$29,2,FALSE))*FD47)</f>
        <v>70</v>
      </c>
      <c r="FF47" s="174">
        <f t="shared" si="14"/>
        <v>51</v>
      </c>
      <c r="FG47" s="211">
        <f>IF(FC47=0," ",VLOOKUP(FC47,PROTOKOL!$A:$E,5,FALSE))</f>
        <v>0.44947554687499996</v>
      </c>
      <c r="FH47" s="175" t="s">
        <v>133</v>
      </c>
      <c r="FI47" s="176">
        <f t="shared" si="70"/>
        <v>22.923252890624997</v>
      </c>
      <c r="FJ47" s="216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4" t="str">
        <f t="shared" si="15"/>
        <v xml:space="preserve"> </v>
      </c>
      <c r="FP47" s="175" t="str">
        <f>IF(FL47=0," ",VLOOKUP(FL47,PROTOKOL!$A:$E,5,FALSE))</f>
        <v xml:space="preserve"> </v>
      </c>
      <c r="FQ47" s="211" t="str">
        <f t="shared" si="131"/>
        <v xml:space="preserve"> </v>
      </c>
      <c r="FR47" s="175">
        <f t="shared" si="72"/>
        <v>0</v>
      </c>
      <c r="FS47" s="176" t="str">
        <f t="shared" si="73"/>
        <v xml:space="preserve"> </v>
      </c>
      <c r="FU47" s="172">
        <v>9</v>
      </c>
      <c r="FV47" s="224">
        <v>9</v>
      </c>
      <c r="FW47" s="173" t="str">
        <f>IF(FY47=0," ",VLOOKUP(FY47,PROTOKOL!$A:$F,6,FALSE))</f>
        <v>PERDE KESME SULU SİST.</v>
      </c>
      <c r="FX47" s="43">
        <v>69</v>
      </c>
      <c r="FY47" s="43">
        <v>8</v>
      </c>
      <c r="FZ47" s="43">
        <v>3.5</v>
      </c>
      <c r="GA47" s="42">
        <f>IF(FY47=0," ",(VLOOKUP(FY47,PROTOKOL!$A$1:$E$29,2,FALSE))*FZ47)</f>
        <v>45.733333333333334</v>
      </c>
      <c r="GB47" s="174">
        <f t="shared" si="16"/>
        <v>23.266666666666666</v>
      </c>
      <c r="GC47" s="211">
        <f>IF(FY47=0," ",VLOOKUP(FY47,PROTOKOL!$A:$E,5,FALSE))</f>
        <v>0.69150084134615386</v>
      </c>
      <c r="GD47" s="175" t="s">
        <v>133</v>
      </c>
      <c r="GE47" s="176">
        <f t="shared" si="74"/>
        <v>16.088919575320514</v>
      </c>
      <c r="GF47" s="216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4" t="str">
        <f t="shared" si="17"/>
        <v xml:space="preserve"> </v>
      </c>
      <c r="GL47" s="175" t="str">
        <f>IF(GH47=0," ",VLOOKUP(GH47,PROTOKOL!$A:$E,5,FALSE))</f>
        <v xml:space="preserve"> </v>
      </c>
      <c r="GM47" s="211" t="str">
        <f t="shared" si="132"/>
        <v xml:space="preserve"> </v>
      </c>
      <c r="GN47" s="175">
        <f t="shared" si="76"/>
        <v>0</v>
      </c>
      <c r="GO47" s="176" t="str">
        <f t="shared" si="77"/>
        <v xml:space="preserve"> </v>
      </c>
      <c r="GQ47" s="172">
        <v>9</v>
      </c>
      <c r="GR47" s="224">
        <v>9</v>
      </c>
      <c r="GS47" s="173" t="str">
        <f>IF(GU47=0," ",VLOOKUP(GU47,PROTOKOL!$A:$F,6,FALSE))</f>
        <v>EĞİTİM</v>
      </c>
      <c r="GT47" s="43">
        <v>1</v>
      </c>
      <c r="GU47" s="43">
        <v>19</v>
      </c>
      <c r="GV47" s="43">
        <v>7.5</v>
      </c>
      <c r="GW47" s="42">
        <f>IF(GU47=0," ",(VLOOKUP(GU47,PROTOKOL!$A$1:$E$29,2,FALSE))*GV47)</f>
        <v>0</v>
      </c>
      <c r="GX47" s="174">
        <f t="shared" si="18"/>
        <v>1</v>
      </c>
      <c r="GY47" s="211" t="e">
        <f>IF(GU47=0," ",VLOOKUP(GU47,PROTOKOL!$A:$E,5,FALSE))</f>
        <v>#DIV/0!</v>
      </c>
      <c r="GZ47" s="175" t="s">
        <v>133</v>
      </c>
      <c r="HA47" s="176" t="e">
        <f>IF(GU47=0," ",(GY47*GX47))/7.5*7.5</f>
        <v>#DIV/0!</v>
      </c>
      <c r="HB47" s="216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4" t="str">
        <f t="shared" si="19"/>
        <v xml:space="preserve"> </v>
      </c>
      <c r="HH47" s="175" t="str">
        <f>IF(HD47=0," ",VLOOKUP(HD47,PROTOKOL!$A:$E,5,FALSE))</f>
        <v xml:space="preserve"> </v>
      </c>
      <c r="HI47" s="211" t="str">
        <f t="shared" si="133"/>
        <v xml:space="preserve"> </v>
      </c>
      <c r="HJ47" s="175">
        <f t="shared" si="80"/>
        <v>0</v>
      </c>
      <c r="HK47" s="176" t="str">
        <f t="shared" si="81"/>
        <v xml:space="preserve"> </v>
      </c>
      <c r="HM47" s="172">
        <v>9</v>
      </c>
      <c r="HN47" s="224">
        <v>9</v>
      </c>
      <c r="HO47" s="173" t="str">
        <f>IF(HQ47=0," ",VLOOKUP(HQ47,PROTOKOL!$A:$F,6,FALSE))</f>
        <v>VAKUM TEST</v>
      </c>
      <c r="HP47" s="43">
        <v>245</v>
      </c>
      <c r="HQ47" s="43">
        <v>4</v>
      </c>
      <c r="HR47" s="43">
        <v>7.5</v>
      </c>
      <c r="HS47" s="42">
        <f>IF(HQ47=0," ",(VLOOKUP(HQ47,PROTOKOL!$A$1:$E$29,2,FALSE))*HR47)</f>
        <v>150</v>
      </c>
      <c r="HT47" s="174">
        <f t="shared" si="20"/>
        <v>95</v>
      </c>
      <c r="HU47" s="211">
        <f>IF(HQ47=0," ",VLOOKUP(HQ47,PROTOKOL!$A:$E,5,FALSE))</f>
        <v>0.44947554687499996</v>
      </c>
      <c r="HV47" s="175" t="s">
        <v>133</v>
      </c>
      <c r="HW47" s="176">
        <f t="shared" si="82"/>
        <v>42.700176953124995</v>
      </c>
      <c r="HX47" s="216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4" t="str">
        <f t="shared" si="21"/>
        <v xml:space="preserve"> </v>
      </c>
      <c r="ID47" s="175" t="str">
        <f>IF(HZ47=0," ",VLOOKUP(HZ47,PROTOKOL!$A:$E,5,FALSE))</f>
        <v xml:space="preserve"> </v>
      </c>
      <c r="IE47" s="211" t="str">
        <f t="shared" si="134"/>
        <v xml:space="preserve"> </v>
      </c>
      <c r="IF47" s="175">
        <f t="shared" si="84"/>
        <v>0</v>
      </c>
      <c r="IG47" s="176" t="str">
        <f t="shared" si="85"/>
        <v xml:space="preserve"> </v>
      </c>
      <c r="II47" s="172">
        <v>9</v>
      </c>
      <c r="IJ47" s="224">
        <v>9</v>
      </c>
      <c r="IK47" s="173" t="str">
        <f>IF(IM47=0," ",VLOOKUP(IM47,PROTOKOL!$A:$F,6,FALSE))</f>
        <v>VAKUM TEST</v>
      </c>
      <c r="IL47" s="43">
        <v>235</v>
      </c>
      <c r="IM47" s="43">
        <v>4</v>
      </c>
      <c r="IN47" s="43">
        <v>7.5</v>
      </c>
      <c r="IO47" s="42">
        <f>IF(IM47=0," ",(VLOOKUP(IM47,PROTOKOL!$A$1:$E$29,2,FALSE))*IN47)</f>
        <v>150</v>
      </c>
      <c r="IP47" s="174">
        <f t="shared" si="22"/>
        <v>85</v>
      </c>
      <c r="IQ47" s="211">
        <f>IF(IM47=0," ",VLOOKUP(IM47,PROTOKOL!$A:$E,5,FALSE))</f>
        <v>0.44947554687499996</v>
      </c>
      <c r="IR47" s="175" t="s">
        <v>133</v>
      </c>
      <c r="IS47" s="176">
        <f t="shared" si="86"/>
        <v>38.205421484374995</v>
      </c>
      <c r="IT47" s="216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4" t="str">
        <f t="shared" si="23"/>
        <v xml:space="preserve"> </v>
      </c>
      <c r="IZ47" s="175" t="str">
        <f>IF(IV47=0," ",VLOOKUP(IV47,PROTOKOL!$A:$E,5,FALSE))</f>
        <v xml:space="preserve"> </v>
      </c>
      <c r="JA47" s="211" t="str">
        <f t="shared" si="135"/>
        <v xml:space="preserve"> </v>
      </c>
      <c r="JB47" s="175">
        <f t="shared" si="88"/>
        <v>0</v>
      </c>
      <c r="JC47" s="176" t="str">
        <f t="shared" si="89"/>
        <v xml:space="preserve"> </v>
      </c>
      <c r="JE47" s="172">
        <v>9</v>
      </c>
      <c r="JF47" s="224">
        <v>9</v>
      </c>
      <c r="JG47" s="173" t="str">
        <f>IF(JI47=0," ",VLOOKUP(JI47,PROTOKOL!$A:$F,6,FALSE))</f>
        <v>PANTOGRAF LAVABO TAŞLAMA</v>
      </c>
      <c r="JH47" s="43">
        <v>99</v>
      </c>
      <c r="JI47" s="43">
        <v>9</v>
      </c>
      <c r="JJ47" s="43">
        <v>7.5</v>
      </c>
      <c r="JK47" s="42">
        <f>IF(JI47=0," ",(VLOOKUP(JI47,PROTOKOL!$A$1:$E$29,2,FALSE))*JJ47)</f>
        <v>65</v>
      </c>
      <c r="JL47" s="174">
        <f t="shared" si="24"/>
        <v>34</v>
      </c>
      <c r="JM47" s="211">
        <f>IF(JI47=0," ",VLOOKUP(JI47,PROTOKOL!$A:$E,5,FALSE))</f>
        <v>1.0273726785714283</v>
      </c>
      <c r="JN47" s="175" t="s">
        <v>133</v>
      </c>
      <c r="JO47" s="176">
        <f t="shared" si="90"/>
        <v>34.930671071428563</v>
      </c>
      <c r="JP47" s="216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4" t="str">
        <f t="shared" si="25"/>
        <v xml:space="preserve"> </v>
      </c>
      <c r="JV47" s="175" t="str">
        <f>IF(JR47=0," ",VLOOKUP(JR47,PROTOKOL!$A:$E,5,FALSE))</f>
        <v xml:space="preserve"> </v>
      </c>
      <c r="JW47" s="211" t="str">
        <f t="shared" si="136"/>
        <v xml:space="preserve"> </v>
      </c>
      <c r="JX47" s="175">
        <f t="shared" si="92"/>
        <v>0</v>
      </c>
      <c r="JY47" s="176" t="str">
        <f t="shared" si="93"/>
        <v xml:space="preserve"> </v>
      </c>
      <c r="KA47" s="172">
        <v>9</v>
      </c>
      <c r="KB47" s="224">
        <v>9</v>
      </c>
      <c r="KC47" s="173" t="str">
        <f>IF(KE47=0," ",VLOOKUP(KE47,PROTOKOL!$A:$F,6,FALSE))</f>
        <v>VAKUM TEST</v>
      </c>
      <c r="KD47" s="43">
        <v>221</v>
      </c>
      <c r="KE47" s="43">
        <v>4</v>
      </c>
      <c r="KF47" s="43">
        <v>7.5</v>
      </c>
      <c r="KG47" s="42">
        <f>IF(KE47=0," ",(VLOOKUP(KE47,PROTOKOL!$A$1:$E$29,2,FALSE))*KF47)</f>
        <v>150</v>
      </c>
      <c r="KH47" s="174">
        <f t="shared" si="26"/>
        <v>71</v>
      </c>
      <c r="KI47" s="211">
        <f>IF(KE47=0," ",VLOOKUP(KE47,PROTOKOL!$A:$E,5,FALSE))</f>
        <v>0.44947554687499996</v>
      </c>
      <c r="KJ47" s="175" t="s">
        <v>133</v>
      </c>
      <c r="KK47" s="176">
        <f t="shared" si="94"/>
        <v>31.912763828124998</v>
      </c>
      <c r="KL47" s="216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4" t="str">
        <f t="shared" si="27"/>
        <v xml:space="preserve"> </v>
      </c>
      <c r="KR47" s="175" t="str">
        <f>IF(KN47=0," ",VLOOKUP(KN47,PROTOKOL!$A:$E,5,FALSE))</f>
        <v xml:space="preserve"> </v>
      </c>
      <c r="KS47" s="211" t="str">
        <f t="shared" si="137"/>
        <v xml:space="preserve"> </v>
      </c>
      <c r="KT47" s="175">
        <f t="shared" si="96"/>
        <v>0</v>
      </c>
      <c r="KU47" s="176" t="str">
        <f t="shared" si="97"/>
        <v xml:space="preserve"> </v>
      </c>
      <c r="KW47" s="172">
        <v>9</v>
      </c>
      <c r="KX47" s="224">
        <v>9</v>
      </c>
      <c r="KY47" s="173" t="str">
        <f>IF(LA47=0," ",VLOOKUP(LA47,PROTOKOL!$A:$F,6,FALSE))</f>
        <v>TAH.BORU MONTAJ</v>
      </c>
      <c r="KZ47" s="43">
        <v>170</v>
      </c>
      <c r="LA47" s="43">
        <v>3</v>
      </c>
      <c r="LB47" s="43">
        <v>7.5</v>
      </c>
      <c r="LC47" s="42">
        <f>IF(LA47=0," ",(VLOOKUP(LA47,PROTOKOL!$A$1:$E$29,2,FALSE))*LB47)</f>
        <v>98</v>
      </c>
      <c r="LD47" s="174">
        <f t="shared" si="28"/>
        <v>72</v>
      </c>
      <c r="LE47" s="211">
        <f>IF(LA47=0," ",VLOOKUP(LA47,PROTOKOL!$A:$E,5,FALSE))</f>
        <v>0.69150084134615386</v>
      </c>
      <c r="LF47" s="175" t="s">
        <v>133</v>
      </c>
      <c r="LG47" s="176">
        <f t="shared" si="98"/>
        <v>49.78806057692308</v>
      </c>
      <c r="LH47" s="216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4" t="str">
        <f t="shared" si="29"/>
        <v xml:space="preserve"> </v>
      </c>
      <c r="LN47" s="175" t="str">
        <f>IF(LJ47=0," ",VLOOKUP(LJ47,PROTOKOL!$A:$E,5,FALSE))</f>
        <v xml:space="preserve"> </v>
      </c>
      <c r="LO47" s="211" t="str">
        <f t="shared" si="138"/>
        <v xml:space="preserve"> </v>
      </c>
      <c r="LP47" s="175">
        <f t="shared" si="100"/>
        <v>0</v>
      </c>
      <c r="LQ47" s="176" t="str">
        <f t="shared" si="101"/>
        <v xml:space="preserve"> </v>
      </c>
      <c r="LS47" s="172">
        <v>9</v>
      </c>
      <c r="LT47" s="224">
        <v>9</v>
      </c>
      <c r="LU47" s="173" t="str">
        <f>IF(LW47=0," ",VLOOKUP(LW47,PROTOKOL!$A:$F,6,FALSE))</f>
        <v>PANTOGRAF LAVABO TAŞLAMA</v>
      </c>
      <c r="LV47" s="43">
        <v>103</v>
      </c>
      <c r="LW47" s="43">
        <v>9</v>
      </c>
      <c r="LX47" s="43">
        <v>7.5</v>
      </c>
      <c r="LY47" s="42">
        <f>IF(LW47=0," ",(VLOOKUP(LW47,PROTOKOL!$A$1:$E$29,2,FALSE))*LX47)</f>
        <v>65</v>
      </c>
      <c r="LZ47" s="174">
        <f t="shared" si="30"/>
        <v>38</v>
      </c>
      <c r="MA47" s="211">
        <f>IF(LW47=0," ",VLOOKUP(LW47,PROTOKOL!$A:$E,5,FALSE))</f>
        <v>1.0273726785714283</v>
      </c>
      <c r="MB47" s="175" t="s">
        <v>133</v>
      </c>
      <c r="MC47" s="176">
        <f t="shared" si="102"/>
        <v>39.040161785714275</v>
      </c>
      <c r="MD47" s="216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4" t="str">
        <f t="shared" si="31"/>
        <v xml:space="preserve"> </v>
      </c>
      <c r="MJ47" s="175" t="str">
        <f>IF(MF47=0," ",VLOOKUP(MF47,PROTOKOL!$A:$E,5,FALSE))</f>
        <v xml:space="preserve"> </v>
      </c>
      <c r="MK47" s="211" t="str">
        <f t="shared" si="139"/>
        <v xml:space="preserve"> </v>
      </c>
      <c r="ML47" s="175">
        <f t="shared" si="104"/>
        <v>0</v>
      </c>
      <c r="MM47" s="176" t="str">
        <f t="shared" si="105"/>
        <v xml:space="preserve"> </v>
      </c>
      <c r="MO47" s="172">
        <v>9</v>
      </c>
      <c r="MP47" s="224">
        <v>9</v>
      </c>
      <c r="MQ47" s="173" t="str">
        <f>IF(MS47=0," ",VLOOKUP(MS47,PROTOKOL!$A:$F,6,FALSE))</f>
        <v>PANTOGRAF LAVABO TAŞLAMA</v>
      </c>
      <c r="MR47" s="43">
        <v>97</v>
      </c>
      <c r="MS47" s="43">
        <v>9</v>
      </c>
      <c r="MT47" s="43">
        <v>7.5</v>
      </c>
      <c r="MU47" s="42">
        <f>IF(MS47=0," ",(VLOOKUP(MS47,PROTOKOL!$A$1:$E$29,2,FALSE))*MT47)</f>
        <v>65</v>
      </c>
      <c r="MV47" s="174">
        <f t="shared" si="32"/>
        <v>32</v>
      </c>
      <c r="MW47" s="211">
        <f>IF(MS47=0," ",VLOOKUP(MS47,PROTOKOL!$A:$E,5,FALSE))</f>
        <v>1.0273726785714283</v>
      </c>
      <c r="MX47" s="175" t="s">
        <v>133</v>
      </c>
      <c r="MY47" s="176">
        <f t="shared" si="106"/>
        <v>32.875925714285707</v>
      </c>
      <c r="MZ47" s="216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4" t="str">
        <f t="shared" si="33"/>
        <v xml:space="preserve"> </v>
      </c>
      <c r="NF47" s="175" t="str">
        <f>IF(NB47=0," ",VLOOKUP(NB47,PROTOKOL!$A:$E,5,FALSE))</f>
        <v xml:space="preserve"> </v>
      </c>
      <c r="NG47" s="211" t="str">
        <f t="shared" si="140"/>
        <v xml:space="preserve"> </v>
      </c>
      <c r="NH47" s="175">
        <f t="shared" si="108"/>
        <v>0</v>
      </c>
      <c r="NI47" s="176" t="str">
        <f t="shared" si="109"/>
        <v xml:space="preserve"> </v>
      </c>
      <c r="NK47" s="172">
        <v>9</v>
      </c>
      <c r="NL47" s="224">
        <v>9</v>
      </c>
      <c r="NM47" s="173" t="str">
        <f>IF(NO47=0," ",VLOOKUP(NO47,PROTOKOL!$A:$F,6,FALSE))</f>
        <v>WNZL. LAV. VE DUV. ASMA KLZ</v>
      </c>
      <c r="NN47" s="43">
        <v>227</v>
      </c>
      <c r="NO47" s="43">
        <v>1</v>
      </c>
      <c r="NP47" s="43">
        <v>7.5</v>
      </c>
      <c r="NQ47" s="42">
        <f>IF(NO47=0," ",(VLOOKUP(NO47,PROTOKOL!$A$1:$E$29,2,FALSE))*NP47)</f>
        <v>144</v>
      </c>
      <c r="NR47" s="174">
        <f t="shared" si="34"/>
        <v>83</v>
      </c>
      <c r="NS47" s="211">
        <f>IF(NO47=0," ",VLOOKUP(NO47,PROTOKOL!$A:$E,5,FALSE))</f>
        <v>0.4731321546052632</v>
      </c>
      <c r="NT47" s="175" t="s">
        <v>133</v>
      </c>
      <c r="NU47" s="176">
        <f t="shared" si="110"/>
        <v>39.269968832236849</v>
      </c>
      <c r="NV47" s="216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4" t="str">
        <f t="shared" si="35"/>
        <v xml:space="preserve"> </v>
      </c>
      <c r="OB47" s="175" t="str">
        <f>IF(NX47=0," ",VLOOKUP(NX47,PROTOKOL!$A:$E,5,FALSE))</f>
        <v xml:space="preserve"> </v>
      </c>
      <c r="OC47" s="211" t="str">
        <f t="shared" si="141"/>
        <v xml:space="preserve"> </v>
      </c>
      <c r="OD47" s="175">
        <f t="shared" si="112"/>
        <v>0</v>
      </c>
      <c r="OE47" s="176" t="str">
        <f t="shared" si="113"/>
        <v xml:space="preserve"> </v>
      </c>
      <c r="OG47" s="172">
        <v>9</v>
      </c>
      <c r="OH47" s="224">
        <v>9</v>
      </c>
      <c r="OI47" s="173" t="str">
        <f>IF(OK47=0," ",VLOOKUP(OK47,PROTOKOL!$A:$F,6,FALSE))</f>
        <v>VAKUM TEST</v>
      </c>
      <c r="OJ47" s="43">
        <v>134</v>
      </c>
      <c r="OK47" s="43">
        <v>4</v>
      </c>
      <c r="OL47" s="43">
        <v>5.5</v>
      </c>
      <c r="OM47" s="42">
        <f>IF(OK47=0," ",(VLOOKUP(OK47,PROTOKOL!$A$1:$E$29,2,FALSE))*OL47)</f>
        <v>110</v>
      </c>
      <c r="ON47" s="174">
        <f t="shared" si="36"/>
        <v>24</v>
      </c>
      <c r="OO47" s="211">
        <f>IF(OK47=0," ",VLOOKUP(OK47,PROTOKOL!$A:$E,5,FALSE))</f>
        <v>0.44947554687499996</v>
      </c>
      <c r="OP47" s="175" t="s">
        <v>133</v>
      </c>
      <c r="OQ47" s="176">
        <f t="shared" si="114"/>
        <v>10.787413124999999</v>
      </c>
      <c r="OR47" s="216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4" t="str">
        <f t="shared" si="37"/>
        <v xml:space="preserve"> </v>
      </c>
      <c r="OX47" s="175" t="str">
        <f>IF(OT47=0," ",VLOOKUP(OT47,PROTOKOL!$A:$E,5,FALSE))</f>
        <v xml:space="preserve"> </v>
      </c>
      <c r="OY47" s="211" t="str">
        <f t="shared" si="142"/>
        <v xml:space="preserve"> </v>
      </c>
      <c r="OZ47" s="175">
        <f t="shared" si="116"/>
        <v>0</v>
      </c>
      <c r="PA47" s="176" t="str">
        <f t="shared" si="117"/>
        <v xml:space="preserve"> </v>
      </c>
      <c r="PC47" s="172">
        <v>9</v>
      </c>
      <c r="PD47" s="224">
        <v>9</v>
      </c>
      <c r="PE47" s="173" t="str">
        <f>IF(PG47=0," ",VLOOKUP(PG47,PROTOKOL!$A:$F,6,FALSE))</f>
        <v>VAKUM TEST</v>
      </c>
      <c r="PF47" s="43">
        <v>171</v>
      </c>
      <c r="PG47" s="43">
        <v>4</v>
      </c>
      <c r="PH47" s="43">
        <v>5.5</v>
      </c>
      <c r="PI47" s="42">
        <f>IF(PG47=0," ",(VLOOKUP(PG47,PROTOKOL!$A$1:$E$29,2,FALSE))*PH47)</f>
        <v>110</v>
      </c>
      <c r="PJ47" s="174">
        <f t="shared" si="38"/>
        <v>61</v>
      </c>
      <c r="PK47" s="211">
        <f>IF(PG47=0," ",VLOOKUP(PG47,PROTOKOL!$A:$E,5,FALSE))</f>
        <v>0.44947554687499996</v>
      </c>
      <c r="PL47" s="175" t="s">
        <v>133</v>
      </c>
      <c r="PM47" s="176">
        <f t="shared" si="118"/>
        <v>27.418008359374998</v>
      </c>
      <c r="PN47" s="216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4" t="str">
        <f t="shared" si="39"/>
        <v xml:space="preserve"> </v>
      </c>
      <c r="PT47" s="175" t="str">
        <f>IF(PP47=0," ",VLOOKUP(PP47,PROTOKOL!$A:$E,5,FALSE))</f>
        <v xml:space="preserve"> </v>
      </c>
      <c r="PU47" s="211" t="str">
        <f t="shared" si="143"/>
        <v xml:space="preserve"> </v>
      </c>
      <c r="PV47" s="175">
        <f t="shared" si="120"/>
        <v>0</v>
      </c>
      <c r="PW47" s="176" t="str">
        <f t="shared" si="121"/>
        <v xml:space="preserve"> </v>
      </c>
      <c r="PY47" s="172">
        <v>9</v>
      </c>
      <c r="PZ47" s="224">
        <v>9</v>
      </c>
      <c r="QA47" s="173" t="str">
        <f>IF(QC47=0," ",VLOOKUP(QC47,PROTOKOL!$A:$F,6,FALSE))</f>
        <v>PANTOGRAF LAVABO TAŞLAMA</v>
      </c>
      <c r="QB47" s="43">
        <v>110</v>
      </c>
      <c r="QC47" s="43">
        <v>9</v>
      </c>
      <c r="QD47" s="43">
        <v>7.5</v>
      </c>
      <c r="QE47" s="42">
        <f>IF(QC47=0," ",(VLOOKUP(QC47,PROTOKOL!$A$1:$E$29,2,FALSE))*QD47)</f>
        <v>65</v>
      </c>
      <c r="QF47" s="174">
        <f t="shared" si="40"/>
        <v>45</v>
      </c>
      <c r="QG47" s="211">
        <f>IF(QC47=0," ",VLOOKUP(QC47,PROTOKOL!$A:$E,5,FALSE))</f>
        <v>1.0273726785714283</v>
      </c>
      <c r="QH47" s="175" t="s">
        <v>133</v>
      </c>
      <c r="QI47" s="176">
        <f t="shared" si="122"/>
        <v>46.231770535714276</v>
      </c>
      <c r="QJ47" s="216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4" t="str">
        <f t="shared" si="41"/>
        <v xml:space="preserve"> </v>
      </c>
      <c r="QP47" s="175" t="str">
        <f>IF(QL47=0," ",VLOOKUP(QL47,PROTOKOL!$A:$E,5,FALSE))</f>
        <v xml:space="preserve"> </v>
      </c>
      <c r="QQ47" s="211" t="str">
        <f t="shared" si="144"/>
        <v xml:space="preserve"> </v>
      </c>
      <c r="QR47" s="175">
        <f t="shared" si="124"/>
        <v>0</v>
      </c>
      <c r="QS47" s="176" t="str">
        <f t="shared" si="125"/>
        <v xml:space="preserve"> </v>
      </c>
    </row>
    <row r="48" spans="1:461" ht="13.8">
      <c r="A48" s="172">
        <v>9</v>
      </c>
      <c r="B48" s="225"/>
      <c r="C48" s="173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4" t="str">
        <f t="shared" si="0"/>
        <v xml:space="preserve"> </v>
      </c>
      <c r="I48" s="211" t="str">
        <f>IF(E48=0," ",VLOOKUP(E48,PROTOKOL!$A:$E,5,FALSE))</f>
        <v xml:space="preserve"> </v>
      </c>
      <c r="J48" s="175" t="s">
        <v>133</v>
      </c>
      <c r="K48" s="176" t="str">
        <f t="shared" si="42"/>
        <v xml:space="preserve"> </v>
      </c>
      <c r="L48" s="216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4" t="str">
        <f t="shared" si="1"/>
        <v xml:space="preserve"> </v>
      </c>
      <c r="R48" s="175" t="str">
        <f>IF(N48=0," ",VLOOKUP(N48,PROTOKOL!$A:$E,5,FALSE))</f>
        <v xml:space="preserve"> </v>
      </c>
      <c r="S48" s="211" t="str">
        <f t="shared" si="43"/>
        <v xml:space="preserve"> </v>
      </c>
      <c r="T48" s="175">
        <f t="shared" si="44"/>
        <v>0</v>
      </c>
      <c r="U48" s="176" t="str">
        <f t="shared" si="45"/>
        <v xml:space="preserve"> </v>
      </c>
      <c r="W48" s="172">
        <v>9</v>
      </c>
      <c r="X48" s="225"/>
      <c r="Y48" s="173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4" t="str">
        <f t="shared" si="2"/>
        <v xml:space="preserve"> </v>
      </c>
      <c r="AE48" s="211" t="str">
        <f>IF(AA48=0," ",VLOOKUP(AA48,PROTOKOL!$A:$E,5,FALSE))</f>
        <v xml:space="preserve"> </v>
      </c>
      <c r="AF48" s="175" t="s">
        <v>133</v>
      </c>
      <c r="AG48" s="176" t="str">
        <f t="shared" si="46"/>
        <v xml:space="preserve"> </v>
      </c>
      <c r="AH48" s="216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4" t="str">
        <f t="shared" si="3"/>
        <v xml:space="preserve"> </v>
      </c>
      <c r="AN48" s="175" t="str">
        <f>IF(AJ48=0," ",VLOOKUP(AJ48,PROTOKOL!$A:$E,5,FALSE))</f>
        <v xml:space="preserve"> </v>
      </c>
      <c r="AO48" s="211" t="str">
        <f t="shared" si="126"/>
        <v xml:space="preserve"> </v>
      </c>
      <c r="AP48" s="175">
        <f t="shared" si="48"/>
        <v>0</v>
      </c>
      <c r="AQ48" s="176" t="str">
        <f t="shared" si="49"/>
        <v xml:space="preserve"> </v>
      </c>
      <c r="AS48" s="172">
        <v>9</v>
      </c>
      <c r="AT48" s="225"/>
      <c r="AU48" s="173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4" t="str">
        <f t="shared" si="4"/>
        <v xml:space="preserve"> </v>
      </c>
      <c r="BA48" s="211" t="str">
        <f>IF(AW48=0," ",VLOOKUP(AW48,PROTOKOL!$A:$E,5,FALSE))</f>
        <v xml:space="preserve"> </v>
      </c>
      <c r="BB48" s="175" t="s">
        <v>133</v>
      </c>
      <c r="BC48" s="176" t="str">
        <f t="shared" si="50"/>
        <v xml:space="preserve"> </v>
      </c>
      <c r="BD48" s="216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4" t="str">
        <f t="shared" si="5"/>
        <v xml:space="preserve"> </v>
      </c>
      <c r="BJ48" s="175" t="str">
        <f>IF(BF48=0," ",VLOOKUP(BF48,PROTOKOL!$A:$E,5,FALSE))</f>
        <v xml:space="preserve"> </v>
      </c>
      <c r="BK48" s="211" t="str">
        <f t="shared" si="127"/>
        <v xml:space="preserve"> </v>
      </c>
      <c r="BL48" s="175">
        <f t="shared" si="52"/>
        <v>0</v>
      </c>
      <c r="BM48" s="176" t="str">
        <f t="shared" si="53"/>
        <v xml:space="preserve"> </v>
      </c>
      <c r="BO48" s="172">
        <v>9</v>
      </c>
      <c r="BP48" s="225"/>
      <c r="BQ48" s="173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4" t="str">
        <f t="shared" si="6"/>
        <v xml:space="preserve"> </v>
      </c>
      <c r="BW48" s="211" t="str">
        <f>IF(BS48=0," ",VLOOKUP(BS48,PROTOKOL!$A:$E,5,FALSE))</f>
        <v xml:space="preserve"> </v>
      </c>
      <c r="BX48" s="175" t="s">
        <v>133</v>
      </c>
      <c r="BY48" s="176" t="str">
        <f t="shared" si="54"/>
        <v xml:space="preserve"> </v>
      </c>
      <c r="BZ48" s="216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4" t="str">
        <f t="shared" si="7"/>
        <v xml:space="preserve"> </v>
      </c>
      <c r="CF48" s="175" t="str">
        <f>IF(CB48=0," ",VLOOKUP(CB48,PROTOKOL!$A:$E,5,FALSE))</f>
        <v xml:space="preserve"> </v>
      </c>
      <c r="CG48" s="211" t="str">
        <f t="shared" si="128"/>
        <v xml:space="preserve"> </v>
      </c>
      <c r="CH48" s="175">
        <f t="shared" si="56"/>
        <v>0</v>
      </c>
      <c r="CI48" s="176" t="str">
        <f t="shared" si="57"/>
        <v xml:space="preserve"> </v>
      </c>
      <c r="CK48" s="172">
        <v>9</v>
      </c>
      <c r="CL48" s="225"/>
      <c r="CM48" s="173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4" t="str">
        <f t="shared" si="8"/>
        <v xml:space="preserve"> </v>
      </c>
      <c r="CS48" s="211" t="str">
        <f>IF(CO48=0," ",VLOOKUP(CO48,PROTOKOL!$A:$E,5,FALSE))</f>
        <v xml:space="preserve"> </v>
      </c>
      <c r="CT48" s="175" t="s">
        <v>133</v>
      </c>
      <c r="CU48" s="176" t="str">
        <f t="shared" si="58"/>
        <v xml:space="preserve"> </v>
      </c>
      <c r="CV48" s="216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4" t="str">
        <f t="shared" si="9"/>
        <v xml:space="preserve"> </v>
      </c>
      <c r="DB48" s="175" t="str">
        <f>IF(CX48=0," ",VLOOKUP(CX48,PROTOKOL!$A:$E,5,FALSE))</f>
        <v xml:space="preserve"> </v>
      </c>
      <c r="DC48" s="211" t="str">
        <f t="shared" si="129"/>
        <v xml:space="preserve"> </v>
      </c>
      <c r="DD48" s="175">
        <f t="shared" si="60"/>
        <v>0</v>
      </c>
      <c r="DE48" s="176" t="str">
        <f t="shared" si="61"/>
        <v xml:space="preserve"> </v>
      </c>
      <c r="DG48" s="172">
        <v>9</v>
      </c>
      <c r="DH48" s="225"/>
      <c r="DI48" s="173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4" t="str">
        <f t="shared" si="10"/>
        <v xml:space="preserve"> </v>
      </c>
      <c r="DO48" s="211" t="str">
        <f>IF(DK48=0," ",VLOOKUP(DK48,PROTOKOL!$A:$E,5,FALSE))</f>
        <v xml:space="preserve"> </v>
      </c>
      <c r="DP48" s="175" t="s">
        <v>133</v>
      </c>
      <c r="DQ48" s="176" t="str">
        <f t="shared" si="62"/>
        <v xml:space="preserve"> </v>
      </c>
      <c r="DR48" s="216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4" t="str">
        <f t="shared" si="11"/>
        <v xml:space="preserve"> </v>
      </c>
      <c r="DX48" s="175" t="str">
        <f>IF(DT48=0," ",VLOOKUP(DT48,PROTOKOL!$A:$E,5,FALSE))</f>
        <v xml:space="preserve"> </v>
      </c>
      <c r="DY48" s="211" t="str">
        <f t="shared" si="130"/>
        <v xml:space="preserve"> </v>
      </c>
      <c r="DZ48" s="175">
        <f t="shared" si="64"/>
        <v>0</v>
      </c>
      <c r="EA48" s="176" t="str">
        <f t="shared" si="65"/>
        <v xml:space="preserve"> </v>
      </c>
      <c r="EC48" s="172">
        <v>9</v>
      </c>
      <c r="ED48" s="225"/>
      <c r="EE48" s="173" t="str">
        <f>IF(EG48=0," ",VLOOKUP(EG48,PROTOKOL!$A:$F,6,FALSE))</f>
        <v>ÜRÜN KONTROL</v>
      </c>
      <c r="EF48" s="43">
        <v>1</v>
      </c>
      <c r="EG48" s="43">
        <v>20</v>
      </c>
      <c r="EH48" s="43">
        <v>1.5</v>
      </c>
      <c r="EI48" s="42">
        <f>IF(EG48=0," ",(VLOOKUP(EG48,PROTOKOL!$A$1:$E$29,2,FALSE))*EH48)</f>
        <v>0</v>
      </c>
      <c r="EJ48" s="174">
        <f t="shared" si="12"/>
        <v>1</v>
      </c>
      <c r="EK48" s="211" t="e">
        <f>IF(EG48=0," ",VLOOKUP(EG48,PROTOKOL!$A:$E,5,FALSE))</f>
        <v>#DIV/0!</v>
      </c>
      <c r="EL48" s="175" t="s">
        <v>133</v>
      </c>
      <c r="EM48" s="176" t="e">
        <f>IF(EG48=0," ",(EK48*EJ48))/7.5*1.5</f>
        <v>#DIV/0!</v>
      </c>
      <c r="EN48" s="216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4" t="str">
        <f t="shared" si="13"/>
        <v xml:space="preserve"> </v>
      </c>
      <c r="ET48" s="175" t="str">
        <f>IF(EP48=0," ",VLOOKUP(EP48,PROTOKOL!$A:$E,5,FALSE))</f>
        <v xml:space="preserve"> </v>
      </c>
      <c r="EU48" s="211" t="str">
        <f t="shared" si="145"/>
        <v xml:space="preserve"> </v>
      </c>
      <c r="EV48" s="175">
        <f t="shared" si="68"/>
        <v>0</v>
      </c>
      <c r="EW48" s="176" t="str">
        <f t="shared" si="69"/>
        <v xml:space="preserve"> </v>
      </c>
      <c r="EY48" s="172">
        <v>9</v>
      </c>
      <c r="EZ48" s="225"/>
      <c r="FA48" s="173" t="str">
        <f>IF(FC48=0," ",VLOOKUP(FC48,PROTOKOL!$A:$F,6,FALSE))</f>
        <v>PERDE KESME SULU SİST.</v>
      </c>
      <c r="FB48" s="43">
        <v>61</v>
      </c>
      <c r="FC48" s="43">
        <v>8</v>
      </c>
      <c r="FD48" s="43">
        <v>3</v>
      </c>
      <c r="FE48" s="42">
        <f>IF(FC48=0," ",(VLOOKUP(FC48,PROTOKOL!$A$1:$E$29,2,FALSE))*FD48)</f>
        <v>39.200000000000003</v>
      </c>
      <c r="FF48" s="174">
        <f t="shared" si="14"/>
        <v>21.799999999999997</v>
      </c>
      <c r="FG48" s="211">
        <f>IF(FC48=0," ",VLOOKUP(FC48,PROTOKOL!$A:$E,5,FALSE))</f>
        <v>0.69150084134615386</v>
      </c>
      <c r="FH48" s="175" t="s">
        <v>133</v>
      </c>
      <c r="FI48" s="176">
        <f t="shared" si="70"/>
        <v>15.074718341346152</v>
      </c>
      <c r="FJ48" s="216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4" t="str">
        <f t="shared" si="15"/>
        <v xml:space="preserve"> </v>
      </c>
      <c r="FP48" s="175" t="str">
        <f>IF(FL48=0," ",VLOOKUP(FL48,PROTOKOL!$A:$E,5,FALSE))</f>
        <v xml:space="preserve"> </v>
      </c>
      <c r="FQ48" s="211" t="str">
        <f t="shared" si="131"/>
        <v xml:space="preserve"> </v>
      </c>
      <c r="FR48" s="175">
        <f t="shared" si="72"/>
        <v>0</v>
      </c>
      <c r="FS48" s="176" t="str">
        <f t="shared" si="73"/>
        <v xml:space="preserve"> </v>
      </c>
      <c r="FU48" s="172">
        <v>9</v>
      </c>
      <c r="FV48" s="225"/>
      <c r="FW48" s="173" t="str">
        <f>IF(FY48=0," ",VLOOKUP(FY48,PROTOKOL!$A:$F,6,FALSE))</f>
        <v>TAH.BORU MONTAJ</v>
      </c>
      <c r="FX48" s="43">
        <v>46</v>
      </c>
      <c r="FY48" s="43">
        <v>3</v>
      </c>
      <c r="FZ48" s="43">
        <v>3</v>
      </c>
      <c r="GA48" s="42">
        <f>IF(FY48=0," ",(VLOOKUP(FY48,PROTOKOL!$A$1:$E$29,2,FALSE))*FZ48)</f>
        <v>39.200000000000003</v>
      </c>
      <c r="GB48" s="174">
        <f t="shared" si="16"/>
        <v>6.7999999999999972</v>
      </c>
      <c r="GC48" s="211">
        <f>IF(FY48=0," ",VLOOKUP(FY48,PROTOKOL!$A:$E,5,FALSE))</f>
        <v>0.69150084134615386</v>
      </c>
      <c r="GD48" s="175" t="s">
        <v>133</v>
      </c>
      <c r="GE48" s="176">
        <f t="shared" si="74"/>
        <v>4.7022057211538444</v>
      </c>
      <c r="GF48" s="216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4" t="str">
        <f t="shared" si="17"/>
        <v xml:space="preserve"> </v>
      </c>
      <c r="GL48" s="175" t="str">
        <f>IF(GH48=0," ",VLOOKUP(GH48,PROTOKOL!$A:$E,5,FALSE))</f>
        <v xml:space="preserve"> </v>
      </c>
      <c r="GM48" s="211" t="str">
        <f t="shared" si="132"/>
        <v xml:space="preserve"> </v>
      </c>
      <c r="GN48" s="175">
        <f t="shared" si="76"/>
        <v>0</v>
      </c>
      <c r="GO48" s="176" t="str">
        <f t="shared" si="77"/>
        <v xml:space="preserve"> </v>
      </c>
      <c r="GQ48" s="172">
        <v>9</v>
      </c>
      <c r="GR48" s="225"/>
      <c r="GS48" s="173" t="str">
        <f>IF(GU48=0," ",VLOOKUP(GU48,PROTOKOL!$A:$F,6,FALSE))</f>
        <v>WNZL. LAV. VE DUV. ASMA KLZ</v>
      </c>
      <c r="GT48" s="43">
        <v>81</v>
      </c>
      <c r="GU48" s="43">
        <v>1</v>
      </c>
      <c r="GV48" s="43"/>
      <c r="GW48" s="42">
        <f>IF(GU48=0," ",(VLOOKUP(GU48,PROTOKOL!$A$1:$E$29,2,FALSE))*GV48)</f>
        <v>0</v>
      </c>
      <c r="GX48" s="174">
        <f t="shared" si="18"/>
        <v>81</v>
      </c>
      <c r="GY48" s="211">
        <f>IF(GU48=0," ",VLOOKUP(GU48,PROTOKOL!$A:$E,5,FALSE))</f>
        <v>0.4731321546052632</v>
      </c>
      <c r="GZ48" s="175" t="s">
        <v>133</v>
      </c>
      <c r="HA48" s="176">
        <f t="shared" si="78"/>
        <v>38.323704523026322</v>
      </c>
      <c r="HB48" s="216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4" t="str">
        <f t="shared" si="19"/>
        <v xml:space="preserve"> </v>
      </c>
      <c r="HH48" s="175" t="str">
        <f>IF(HD48=0," ",VLOOKUP(HD48,PROTOKOL!$A:$E,5,FALSE))</f>
        <v xml:space="preserve"> </v>
      </c>
      <c r="HI48" s="211" t="str">
        <f t="shared" si="133"/>
        <v xml:space="preserve"> </v>
      </c>
      <c r="HJ48" s="175">
        <f t="shared" si="80"/>
        <v>0</v>
      </c>
      <c r="HK48" s="176" t="str">
        <f t="shared" si="81"/>
        <v xml:space="preserve"> </v>
      </c>
      <c r="HM48" s="172">
        <v>9</v>
      </c>
      <c r="HN48" s="225"/>
      <c r="HO48" s="173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4" t="str">
        <f t="shared" si="20"/>
        <v xml:space="preserve"> </v>
      </c>
      <c r="HU48" s="211" t="str">
        <f>IF(HQ48=0," ",VLOOKUP(HQ48,PROTOKOL!$A:$E,5,FALSE))</f>
        <v xml:space="preserve"> </v>
      </c>
      <c r="HV48" s="175" t="s">
        <v>133</v>
      </c>
      <c r="HW48" s="176" t="str">
        <f t="shared" si="82"/>
        <v xml:space="preserve"> </v>
      </c>
      <c r="HX48" s="216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4" t="str">
        <f t="shared" si="21"/>
        <v xml:space="preserve"> </v>
      </c>
      <c r="ID48" s="175" t="str">
        <f>IF(HZ48=0," ",VLOOKUP(HZ48,PROTOKOL!$A:$E,5,FALSE))</f>
        <v xml:space="preserve"> </v>
      </c>
      <c r="IE48" s="211" t="str">
        <f t="shared" si="134"/>
        <v xml:space="preserve"> </v>
      </c>
      <c r="IF48" s="175">
        <f t="shared" si="84"/>
        <v>0</v>
      </c>
      <c r="IG48" s="176" t="str">
        <f t="shared" si="85"/>
        <v xml:space="preserve"> </v>
      </c>
      <c r="II48" s="172">
        <v>9</v>
      </c>
      <c r="IJ48" s="225"/>
      <c r="IK48" s="173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4" t="str">
        <f t="shared" si="22"/>
        <v xml:space="preserve"> </v>
      </c>
      <c r="IQ48" s="211" t="str">
        <f>IF(IM48=0," ",VLOOKUP(IM48,PROTOKOL!$A:$E,5,FALSE))</f>
        <v xml:space="preserve"> </v>
      </c>
      <c r="IR48" s="175" t="s">
        <v>133</v>
      </c>
      <c r="IS48" s="176" t="str">
        <f t="shared" si="86"/>
        <v xml:space="preserve"> </v>
      </c>
      <c r="IT48" s="216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4" t="str">
        <f t="shared" si="23"/>
        <v xml:space="preserve"> </v>
      </c>
      <c r="IZ48" s="175" t="str">
        <f>IF(IV48=0," ",VLOOKUP(IV48,PROTOKOL!$A:$E,5,FALSE))</f>
        <v xml:space="preserve"> </v>
      </c>
      <c r="JA48" s="211" t="str">
        <f t="shared" si="135"/>
        <v xml:space="preserve"> </v>
      </c>
      <c r="JB48" s="175">
        <f t="shared" si="88"/>
        <v>0</v>
      </c>
      <c r="JC48" s="176" t="str">
        <f t="shared" si="89"/>
        <v xml:space="preserve"> </v>
      </c>
      <c r="JE48" s="172">
        <v>9</v>
      </c>
      <c r="JF48" s="225"/>
      <c r="JG48" s="173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4" t="str">
        <f t="shared" si="24"/>
        <v xml:space="preserve"> </v>
      </c>
      <c r="JM48" s="211" t="str">
        <f>IF(JI48=0," ",VLOOKUP(JI48,PROTOKOL!$A:$E,5,FALSE))</f>
        <v xml:space="preserve"> </v>
      </c>
      <c r="JN48" s="175" t="s">
        <v>133</v>
      </c>
      <c r="JO48" s="176" t="str">
        <f t="shared" si="90"/>
        <v xml:space="preserve"> </v>
      </c>
      <c r="JP48" s="216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4" t="str">
        <f t="shared" si="25"/>
        <v xml:space="preserve"> </v>
      </c>
      <c r="JV48" s="175" t="str">
        <f>IF(JR48=0," ",VLOOKUP(JR48,PROTOKOL!$A:$E,5,FALSE))</f>
        <v xml:space="preserve"> </v>
      </c>
      <c r="JW48" s="211" t="str">
        <f t="shared" si="136"/>
        <v xml:space="preserve"> </v>
      </c>
      <c r="JX48" s="175">
        <f t="shared" si="92"/>
        <v>0</v>
      </c>
      <c r="JY48" s="176" t="str">
        <f t="shared" si="93"/>
        <v xml:space="preserve"> </v>
      </c>
      <c r="KA48" s="172">
        <v>9</v>
      </c>
      <c r="KB48" s="225"/>
      <c r="KC48" s="173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4" t="str">
        <f t="shared" si="26"/>
        <v xml:space="preserve"> </v>
      </c>
      <c r="KI48" s="211" t="str">
        <f>IF(KE48=0," ",VLOOKUP(KE48,PROTOKOL!$A:$E,5,FALSE))</f>
        <v xml:space="preserve"> </v>
      </c>
      <c r="KJ48" s="175" t="s">
        <v>133</v>
      </c>
      <c r="KK48" s="176" t="str">
        <f t="shared" si="94"/>
        <v xml:space="preserve"> </v>
      </c>
      <c r="KL48" s="216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4" t="str">
        <f t="shared" si="27"/>
        <v xml:space="preserve"> </v>
      </c>
      <c r="KR48" s="175" t="str">
        <f>IF(KN48=0," ",VLOOKUP(KN48,PROTOKOL!$A:$E,5,FALSE))</f>
        <v xml:space="preserve"> </v>
      </c>
      <c r="KS48" s="211" t="str">
        <f t="shared" si="137"/>
        <v xml:space="preserve"> </v>
      </c>
      <c r="KT48" s="175">
        <f t="shared" si="96"/>
        <v>0</v>
      </c>
      <c r="KU48" s="176" t="str">
        <f t="shared" si="97"/>
        <v xml:space="preserve"> </v>
      </c>
      <c r="KW48" s="172">
        <v>9</v>
      </c>
      <c r="KX48" s="225"/>
      <c r="KY48" s="173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4" t="str">
        <f t="shared" si="28"/>
        <v xml:space="preserve"> </v>
      </c>
      <c r="LE48" s="211" t="str">
        <f>IF(LA48=0," ",VLOOKUP(LA48,PROTOKOL!$A:$E,5,FALSE))</f>
        <v xml:space="preserve"> </v>
      </c>
      <c r="LF48" s="175" t="s">
        <v>133</v>
      </c>
      <c r="LG48" s="176" t="str">
        <f t="shared" si="98"/>
        <v xml:space="preserve"> </v>
      </c>
      <c r="LH48" s="216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4" t="str">
        <f t="shared" si="29"/>
        <v xml:space="preserve"> </v>
      </c>
      <c r="LN48" s="175" t="str">
        <f>IF(LJ48=0," ",VLOOKUP(LJ48,PROTOKOL!$A:$E,5,FALSE))</f>
        <v xml:space="preserve"> </v>
      </c>
      <c r="LO48" s="211" t="str">
        <f t="shared" si="138"/>
        <v xml:space="preserve"> </v>
      </c>
      <c r="LP48" s="175">
        <f t="shared" si="100"/>
        <v>0</v>
      </c>
      <c r="LQ48" s="176" t="str">
        <f t="shared" si="101"/>
        <v xml:space="preserve"> </v>
      </c>
      <c r="LS48" s="172">
        <v>9</v>
      </c>
      <c r="LT48" s="225"/>
      <c r="LU48" s="173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4" t="str">
        <f t="shared" si="30"/>
        <v xml:space="preserve"> </v>
      </c>
      <c r="MA48" s="211" t="str">
        <f>IF(LW48=0," ",VLOOKUP(LW48,PROTOKOL!$A:$E,5,FALSE))</f>
        <v xml:space="preserve"> </v>
      </c>
      <c r="MB48" s="175" t="s">
        <v>133</v>
      </c>
      <c r="MC48" s="176" t="str">
        <f t="shared" si="102"/>
        <v xml:space="preserve"> </v>
      </c>
      <c r="MD48" s="216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4" t="str">
        <f t="shared" si="31"/>
        <v xml:space="preserve"> </v>
      </c>
      <c r="MJ48" s="175" t="str">
        <f>IF(MF48=0," ",VLOOKUP(MF48,PROTOKOL!$A:$E,5,FALSE))</f>
        <v xml:space="preserve"> </v>
      </c>
      <c r="MK48" s="211" t="str">
        <f t="shared" si="139"/>
        <v xml:space="preserve"> </v>
      </c>
      <c r="ML48" s="175">
        <f t="shared" si="104"/>
        <v>0</v>
      </c>
      <c r="MM48" s="176" t="str">
        <f t="shared" si="105"/>
        <v xml:space="preserve"> </v>
      </c>
      <c r="MO48" s="172">
        <v>9</v>
      </c>
      <c r="MP48" s="225"/>
      <c r="MQ48" s="173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4" t="str">
        <f t="shared" si="32"/>
        <v xml:space="preserve"> </v>
      </c>
      <c r="MW48" s="211" t="str">
        <f>IF(MS48=0," ",VLOOKUP(MS48,PROTOKOL!$A:$E,5,FALSE))</f>
        <v xml:space="preserve"> </v>
      </c>
      <c r="MX48" s="175" t="s">
        <v>133</v>
      </c>
      <c r="MY48" s="176" t="str">
        <f t="shared" si="106"/>
        <v xml:space="preserve"> </v>
      </c>
      <c r="MZ48" s="216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4" t="str">
        <f t="shared" si="33"/>
        <v xml:space="preserve"> </v>
      </c>
      <c r="NF48" s="175" t="str">
        <f>IF(NB48=0," ",VLOOKUP(NB48,PROTOKOL!$A:$E,5,FALSE))</f>
        <v xml:space="preserve"> </v>
      </c>
      <c r="NG48" s="211" t="str">
        <f t="shared" si="140"/>
        <v xml:space="preserve"> </v>
      </c>
      <c r="NH48" s="175">
        <f t="shared" si="108"/>
        <v>0</v>
      </c>
      <c r="NI48" s="176" t="str">
        <f t="shared" si="109"/>
        <v xml:space="preserve"> </v>
      </c>
      <c r="NK48" s="172">
        <v>9</v>
      </c>
      <c r="NL48" s="225"/>
      <c r="NM48" s="173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4" t="str">
        <f t="shared" si="34"/>
        <v xml:space="preserve"> </v>
      </c>
      <c r="NS48" s="211" t="str">
        <f>IF(NO48=0," ",VLOOKUP(NO48,PROTOKOL!$A:$E,5,FALSE))</f>
        <v xml:space="preserve"> </v>
      </c>
      <c r="NT48" s="175" t="s">
        <v>133</v>
      </c>
      <c r="NU48" s="176" t="str">
        <f t="shared" si="110"/>
        <v xml:space="preserve"> </v>
      </c>
      <c r="NV48" s="216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4" t="str">
        <f t="shared" si="35"/>
        <v xml:space="preserve"> </v>
      </c>
      <c r="OB48" s="175" t="str">
        <f>IF(NX48=0," ",VLOOKUP(NX48,PROTOKOL!$A:$E,5,FALSE))</f>
        <v xml:space="preserve"> </v>
      </c>
      <c r="OC48" s="211" t="str">
        <f t="shared" si="141"/>
        <v xml:space="preserve"> </v>
      </c>
      <c r="OD48" s="175">
        <f t="shared" si="112"/>
        <v>0</v>
      </c>
      <c r="OE48" s="176" t="str">
        <f t="shared" si="113"/>
        <v xml:space="preserve"> </v>
      </c>
      <c r="OG48" s="172">
        <v>9</v>
      </c>
      <c r="OH48" s="225"/>
      <c r="OI48" s="173" t="str">
        <f>IF(OK48=0," ",VLOOKUP(OK48,PROTOKOL!$A:$F,6,FALSE))</f>
        <v>PERDE KESME SULU SİST.</v>
      </c>
      <c r="OJ48" s="43">
        <v>20</v>
      </c>
      <c r="OK48" s="43">
        <v>8</v>
      </c>
      <c r="OL48" s="43">
        <v>1</v>
      </c>
      <c r="OM48" s="42">
        <f>IF(OK48=0," ",(VLOOKUP(OK48,PROTOKOL!$A$1:$E$29,2,FALSE))*OL48)</f>
        <v>13.066666666666666</v>
      </c>
      <c r="ON48" s="174">
        <f t="shared" si="36"/>
        <v>6.9333333333333336</v>
      </c>
      <c r="OO48" s="211">
        <f>IF(OK48=0," ",VLOOKUP(OK48,PROTOKOL!$A:$E,5,FALSE))</f>
        <v>0.69150084134615386</v>
      </c>
      <c r="OP48" s="175" t="s">
        <v>133</v>
      </c>
      <c r="OQ48" s="176">
        <f t="shared" si="114"/>
        <v>4.7944058333333333</v>
      </c>
      <c r="OR48" s="216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4" t="str">
        <f t="shared" si="37"/>
        <v xml:space="preserve"> </v>
      </c>
      <c r="OX48" s="175" t="str">
        <f>IF(OT48=0," ",VLOOKUP(OT48,PROTOKOL!$A:$E,5,FALSE))</f>
        <v xml:space="preserve"> </v>
      </c>
      <c r="OY48" s="211" t="str">
        <f t="shared" si="142"/>
        <v xml:space="preserve"> </v>
      </c>
      <c r="OZ48" s="175">
        <f t="shared" si="116"/>
        <v>0</v>
      </c>
      <c r="PA48" s="176" t="str">
        <f t="shared" si="117"/>
        <v xml:space="preserve"> </v>
      </c>
      <c r="PC48" s="172">
        <v>9</v>
      </c>
      <c r="PD48" s="225"/>
      <c r="PE48" s="173" t="str">
        <f>IF(PG48=0," ",VLOOKUP(PG48,PROTOKOL!$A:$F,6,FALSE))</f>
        <v>KOKU TESTİ</v>
      </c>
      <c r="PF48" s="43">
        <v>1</v>
      </c>
      <c r="PG48" s="43">
        <v>17</v>
      </c>
      <c r="PH48" s="43">
        <v>2</v>
      </c>
      <c r="PI48" s="42">
        <f>IF(PG48=0," ",(VLOOKUP(PG48,PROTOKOL!$A$1:$E$29,2,FALSE))*PH48)</f>
        <v>0</v>
      </c>
      <c r="PJ48" s="174">
        <f t="shared" si="38"/>
        <v>1</v>
      </c>
      <c r="PK48" s="211" t="e">
        <f>IF(PG48=0," ",VLOOKUP(PG48,PROTOKOL!$A:$E,5,FALSE))</f>
        <v>#DIV/0!</v>
      </c>
      <c r="PL48" s="175" t="s">
        <v>133</v>
      </c>
      <c r="PM48" s="176" t="e">
        <f>IF(PG48=0," ",(PK48*PJ48))/7.5*2</f>
        <v>#DIV/0!</v>
      </c>
      <c r="PN48" s="216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4" t="str">
        <f t="shared" si="39"/>
        <v xml:space="preserve"> </v>
      </c>
      <c r="PT48" s="175" t="str">
        <f>IF(PP48=0," ",VLOOKUP(PP48,PROTOKOL!$A:$E,5,FALSE))</f>
        <v xml:space="preserve"> </v>
      </c>
      <c r="PU48" s="211" t="str">
        <f t="shared" si="143"/>
        <v xml:space="preserve"> </v>
      </c>
      <c r="PV48" s="175">
        <f t="shared" si="120"/>
        <v>0</v>
      </c>
      <c r="PW48" s="176" t="str">
        <f t="shared" si="121"/>
        <v xml:space="preserve"> </v>
      </c>
      <c r="PY48" s="172">
        <v>9</v>
      </c>
      <c r="PZ48" s="225"/>
      <c r="QA48" s="173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4" t="str">
        <f t="shared" si="40"/>
        <v xml:space="preserve"> </v>
      </c>
      <c r="QG48" s="211" t="str">
        <f>IF(QC48=0," ",VLOOKUP(QC48,PROTOKOL!$A:$E,5,FALSE))</f>
        <v xml:space="preserve"> </v>
      </c>
      <c r="QH48" s="175" t="s">
        <v>133</v>
      </c>
      <c r="QI48" s="176" t="str">
        <f t="shared" si="122"/>
        <v xml:space="preserve"> </v>
      </c>
      <c r="QJ48" s="216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4" t="str">
        <f t="shared" si="41"/>
        <v xml:space="preserve"> </v>
      </c>
      <c r="QP48" s="175" t="str">
        <f>IF(QL48=0," ",VLOOKUP(QL48,PROTOKOL!$A:$E,5,FALSE))</f>
        <v xml:space="preserve"> </v>
      </c>
      <c r="QQ48" s="211" t="str">
        <f t="shared" si="144"/>
        <v xml:space="preserve"> </v>
      </c>
      <c r="QR48" s="175">
        <f t="shared" si="124"/>
        <v>0</v>
      </c>
      <c r="QS48" s="176" t="str">
        <f t="shared" si="125"/>
        <v xml:space="preserve"> </v>
      </c>
    </row>
    <row r="49" spans="1:461" ht="13.8">
      <c r="A49" s="172">
        <v>9</v>
      </c>
      <c r="B49" s="226"/>
      <c r="C49" s="173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4" t="str">
        <f t="shared" si="0"/>
        <v xml:space="preserve"> </v>
      </c>
      <c r="I49" s="211" t="str">
        <f>IF(E49=0," ",VLOOKUP(E49,PROTOKOL!$A:$E,5,FALSE))</f>
        <v xml:space="preserve"> </v>
      </c>
      <c r="J49" s="175" t="s">
        <v>133</v>
      </c>
      <c r="K49" s="176" t="str">
        <f t="shared" si="42"/>
        <v xml:space="preserve"> </v>
      </c>
      <c r="L49" s="216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4" t="str">
        <f t="shared" si="1"/>
        <v xml:space="preserve"> </v>
      </c>
      <c r="R49" s="175" t="str">
        <f>IF(N49=0," ",VLOOKUP(N49,PROTOKOL!$A:$E,5,FALSE))</f>
        <v xml:space="preserve"> </v>
      </c>
      <c r="S49" s="211" t="str">
        <f t="shared" si="43"/>
        <v xml:space="preserve"> </v>
      </c>
      <c r="T49" s="175">
        <f t="shared" si="44"/>
        <v>0</v>
      </c>
      <c r="U49" s="176" t="str">
        <f t="shared" si="45"/>
        <v xml:space="preserve"> </v>
      </c>
      <c r="W49" s="172">
        <v>9</v>
      </c>
      <c r="X49" s="226"/>
      <c r="Y49" s="173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4" t="str">
        <f t="shared" si="2"/>
        <v xml:space="preserve"> </v>
      </c>
      <c r="AE49" s="211" t="str">
        <f>IF(AA49=0," ",VLOOKUP(AA49,PROTOKOL!$A:$E,5,FALSE))</f>
        <v xml:space="preserve"> </v>
      </c>
      <c r="AF49" s="175" t="s">
        <v>133</v>
      </c>
      <c r="AG49" s="176" t="str">
        <f t="shared" si="46"/>
        <v xml:space="preserve"> </v>
      </c>
      <c r="AH49" s="216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4" t="str">
        <f t="shared" si="3"/>
        <v xml:space="preserve"> </v>
      </c>
      <c r="AN49" s="175" t="str">
        <f>IF(AJ49=0," ",VLOOKUP(AJ49,PROTOKOL!$A:$E,5,FALSE))</f>
        <v xml:space="preserve"> </v>
      </c>
      <c r="AO49" s="211" t="str">
        <f t="shared" si="126"/>
        <v xml:space="preserve"> </v>
      </c>
      <c r="AP49" s="175">
        <f t="shared" si="48"/>
        <v>0</v>
      </c>
      <c r="AQ49" s="176" t="str">
        <f t="shared" si="49"/>
        <v xml:space="preserve"> </v>
      </c>
      <c r="AS49" s="172">
        <v>9</v>
      </c>
      <c r="AT49" s="226"/>
      <c r="AU49" s="173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4" t="str">
        <f t="shared" si="4"/>
        <v xml:space="preserve"> </v>
      </c>
      <c r="BA49" s="211" t="str">
        <f>IF(AW49=0," ",VLOOKUP(AW49,PROTOKOL!$A:$E,5,FALSE))</f>
        <v xml:space="preserve"> </v>
      </c>
      <c r="BB49" s="175" t="s">
        <v>133</v>
      </c>
      <c r="BC49" s="176" t="str">
        <f t="shared" si="50"/>
        <v xml:space="preserve"> </v>
      </c>
      <c r="BD49" s="216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4" t="str">
        <f t="shared" si="5"/>
        <v xml:space="preserve"> </v>
      </c>
      <c r="BJ49" s="175" t="str">
        <f>IF(BF49=0," ",VLOOKUP(BF49,PROTOKOL!$A:$E,5,FALSE))</f>
        <v xml:space="preserve"> </v>
      </c>
      <c r="BK49" s="211" t="str">
        <f t="shared" si="127"/>
        <v xml:space="preserve"> </v>
      </c>
      <c r="BL49" s="175">
        <f t="shared" si="52"/>
        <v>0</v>
      </c>
      <c r="BM49" s="176" t="str">
        <f t="shared" si="53"/>
        <v xml:space="preserve"> </v>
      </c>
      <c r="BO49" s="172">
        <v>9</v>
      </c>
      <c r="BP49" s="226"/>
      <c r="BQ49" s="173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4" t="str">
        <f t="shared" si="6"/>
        <v xml:space="preserve"> </v>
      </c>
      <c r="BW49" s="211" t="str">
        <f>IF(BS49=0," ",VLOOKUP(BS49,PROTOKOL!$A:$E,5,FALSE))</f>
        <v xml:space="preserve"> </v>
      </c>
      <c r="BX49" s="175" t="s">
        <v>133</v>
      </c>
      <c r="BY49" s="176" t="str">
        <f t="shared" si="54"/>
        <v xml:space="preserve"> </v>
      </c>
      <c r="BZ49" s="216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4" t="str">
        <f t="shared" si="7"/>
        <v xml:space="preserve"> </v>
      </c>
      <c r="CF49" s="175" t="str">
        <f>IF(CB49=0," ",VLOOKUP(CB49,PROTOKOL!$A:$E,5,FALSE))</f>
        <v xml:space="preserve"> </v>
      </c>
      <c r="CG49" s="211" t="str">
        <f t="shared" si="128"/>
        <v xml:space="preserve"> </v>
      </c>
      <c r="CH49" s="175">
        <f t="shared" si="56"/>
        <v>0</v>
      </c>
      <c r="CI49" s="176" t="str">
        <f t="shared" si="57"/>
        <v xml:space="preserve"> </v>
      </c>
      <c r="CK49" s="172">
        <v>9</v>
      </c>
      <c r="CL49" s="226"/>
      <c r="CM49" s="173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4" t="str">
        <f t="shared" si="8"/>
        <v xml:space="preserve"> </v>
      </c>
      <c r="CS49" s="211" t="str">
        <f>IF(CO49=0," ",VLOOKUP(CO49,PROTOKOL!$A:$E,5,FALSE))</f>
        <v xml:space="preserve"> </v>
      </c>
      <c r="CT49" s="175" t="s">
        <v>133</v>
      </c>
      <c r="CU49" s="176" t="str">
        <f t="shared" si="58"/>
        <v xml:space="preserve"> </v>
      </c>
      <c r="CV49" s="216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4" t="str">
        <f t="shared" si="9"/>
        <v xml:space="preserve"> </v>
      </c>
      <c r="DB49" s="175" t="str">
        <f>IF(CX49=0," ",VLOOKUP(CX49,PROTOKOL!$A:$E,5,FALSE))</f>
        <v xml:space="preserve"> </v>
      </c>
      <c r="DC49" s="211" t="str">
        <f t="shared" si="129"/>
        <v xml:space="preserve"> </v>
      </c>
      <c r="DD49" s="175">
        <f t="shared" si="60"/>
        <v>0</v>
      </c>
      <c r="DE49" s="176" t="str">
        <f t="shared" si="61"/>
        <v xml:space="preserve"> </v>
      </c>
      <c r="DG49" s="172">
        <v>9</v>
      </c>
      <c r="DH49" s="226"/>
      <c r="DI49" s="173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4" t="str">
        <f t="shared" si="10"/>
        <v xml:space="preserve"> </v>
      </c>
      <c r="DO49" s="211" t="str">
        <f>IF(DK49=0," ",VLOOKUP(DK49,PROTOKOL!$A:$E,5,FALSE))</f>
        <v xml:space="preserve"> </v>
      </c>
      <c r="DP49" s="175" t="s">
        <v>133</v>
      </c>
      <c r="DQ49" s="176" t="str">
        <f t="shared" si="62"/>
        <v xml:space="preserve"> </v>
      </c>
      <c r="DR49" s="216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4" t="str">
        <f t="shared" si="11"/>
        <v xml:space="preserve"> </v>
      </c>
      <c r="DX49" s="175" t="str">
        <f>IF(DT49=0," ",VLOOKUP(DT49,PROTOKOL!$A:$E,5,FALSE))</f>
        <v xml:space="preserve"> </v>
      </c>
      <c r="DY49" s="211" t="str">
        <f t="shared" si="130"/>
        <v xml:space="preserve"> </v>
      </c>
      <c r="DZ49" s="175">
        <f t="shared" si="64"/>
        <v>0</v>
      </c>
      <c r="EA49" s="176" t="str">
        <f t="shared" si="65"/>
        <v xml:space="preserve"> </v>
      </c>
      <c r="EC49" s="172">
        <v>9</v>
      </c>
      <c r="ED49" s="226"/>
      <c r="EE49" s="173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4" t="str">
        <f t="shared" si="12"/>
        <v xml:space="preserve"> </v>
      </c>
      <c r="EK49" s="211" t="str">
        <f>IF(EG49=0," ",VLOOKUP(EG49,PROTOKOL!$A:$E,5,FALSE))</f>
        <v xml:space="preserve"> </v>
      </c>
      <c r="EL49" s="175" t="s">
        <v>133</v>
      </c>
      <c r="EM49" s="176" t="str">
        <f t="shared" si="66"/>
        <v xml:space="preserve"> </v>
      </c>
      <c r="EN49" s="216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4" t="str">
        <f t="shared" si="13"/>
        <v xml:space="preserve"> </v>
      </c>
      <c r="ET49" s="175" t="str">
        <f>IF(EP49=0," ",VLOOKUP(EP49,PROTOKOL!$A:$E,5,FALSE))</f>
        <v xml:space="preserve"> </v>
      </c>
      <c r="EU49" s="211" t="str">
        <f t="shared" si="145"/>
        <v xml:space="preserve"> </v>
      </c>
      <c r="EV49" s="175">
        <f t="shared" si="68"/>
        <v>0</v>
      </c>
      <c r="EW49" s="176" t="str">
        <f t="shared" si="69"/>
        <v xml:space="preserve"> </v>
      </c>
      <c r="EY49" s="172">
        <v>9</v>
      </c>
      <c r="EZ49" s="226"/>
      <c r="FA49" s="173" t="str">
        <f>IF(FC49=0," ",VLOOKUP(FC49,PROTOKOL!$A:$F,6,FALSE))</f>
        <v>KOKU TESTİ</v>
      </c>
      <c r="FB49" s="43">
        <v>1</v>
      </c>
      <c r="FC49" s="43">
        <v>17</v>
      </c>
      <c r="FD49" s="43">
        <v>1</v>
      </c>
      <c r="FE49" s="42">
        <f>IF(FC49=0," ",(VLOOKUP(FC49,PROTOKOL!$A$1:$E$29,2,FALSE))*FD49)</f>
        <v>0</v>
      </c>
      <c r="FF49" s="174">
        <f t="shared" si="14"/>
        <v>1</v>
      </c>
      <c r="FG49" s="211" t="e">
        <f>IF(FC49=0," ",VLOOKUP(FC49,PROTOKOL!$A:$E,5,FALSE))</f>
        <v>#DIV/0!</v>
      </c>
      <c r="FH49" s="175" t="s">
        <v>133</v>
      </c>
      <c r="FI49" s="176" t="e">
        <f>IF(FC49=0," ",(FG49*FF49))/7.5*1</f>
        <v>#DIV/0!</v>
      </c>
      <c r="FJ49" s="216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4" t="str">
        <f t="shared" si="15"/>
        <v xml:space="preserve"> </v>
      </c>
      <c r="FP49" s="175" t="str">
        <f>IF(FL49=0," ",VLOOKUP(FL49,PROTOKOL!$A:$E,5,FALSE))</f>
        <v xml:space="preserve"> </v>
      </c>
      <c r="FQ49" s="211" t="str">
        <f t="shared" si="131"/>
        <v xml:space="preserve"> </v>
      </c>
      <c r="FR49" s="175">
        <f t="shared" si="72"/>
        <v>0</v>
      </c>
      <c r="FS49" s="176" t="str">
        <f t="shared" si="73"/>
        <v xml:space="preserve"> </v>
      </c>
      <c r="FU49" s="172">
        <v>9</v>
      </c>
      <c r="FV49" s="226"/>
      <c r="FW49" s="173" t="str">
        <f>IF(FY49=0," ",VLOOKUP(FY49,PROTOKOL!$A:$F,6,FALSE))</f>
        <v>KOKU TESTİ</v>
      </c>
      <c r="FX49" s="43">
        <v>1</v>
      </c>
      <c r="FY49" s="43">
        <v>17</v>
      </c>
      <c r="FZ49" s="43">
        <v>1</v>
      </c>
      <c r="GA49" s="42">
        <f>IF(FY49=0," ",(VLOOKUP(FY49,PROTOKOL!$A$1:$E$29,2,FALSE))*FZ49)</f>
        <v>0</v>
      </c>
      <c r="GB49" s="174">
        <f t="shared" si="16"/>
        <v>1</v>
      </c>
      <c r="GC49" s="211" t="e">
        <f>IF(FY49=0," ",VLOOKUP(FY49,PROTOKOL!$A:$E,5,FALSE))</f>
        <v>#DIV/0!</v>
      </c>
      <c r="GD49" s="175" t="s">
        <v>133</v>
      </c>
      <c r="GE49" s="176" t="e">
        <f>IF(FY49=0," ",(GC49*GB49))/7.5*1</f>
        <v>#DIV/0!</v>
      </c>
      <c r="GF49" s="216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4" t="str">
        <f t="shared" si="17"/>
        <v xml:space="preserve"> </v>
      </c>
      <c r="GL49" s="175" t="str">
        <f>IF(GH49=0," ",VLOOKUP(GH49,PROTOKOL!$A:$E,5,FALSE))</f>
        <v xml:space="preserve"> </v>
      </c>
      <c r="GM49" s="211" t="str">
        <f t="shared" si="132"/>
        <v xml:space="preserve"> </v>
      </c>
      <c r="GN49" s="175">
        <f t="shared" si="76"/>
        <v>0</v>
      </c>
      <c r="GO49" s="176" t="str">
        <f t="shared" si="77"/>
        <v xml:space="preserve"> </v>
      </c>
      <c r="GQ49" s="172">
        <v>9</v>
      </c>
      <c r="GR49" s="226"/>
      <c r="GS49" s="173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4" t="str">
        <f t="shared" si="18"/>
        <v xml:space="preserve"> </v>
      </c>
      <c r="GY49" s="211" t="str">
        <f>IF(GU49=0," ",VLOOKUP(GU49,PROTOKOL!$A:$E,5,FALSE))</f>
        <v xml:space="preserve"> </v>
      </c>
      <c r="GZ49" s="175" t="s">
        <v>133</v>
      </c>
      <c r="HA49" s="176" t="str">
        <f t="shared" si="78"/>
        <v xml:space="preserve"> </v>
      </c>
      <c r="HB49" s="216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4" t="str">
        <f t="shared" si="19"/>
        <v xml:space="preserve"> </v>
      </c>
      <c r="HH49" s="175" t="str">
        <f>IF(HD49=0," ",VLOOKUP(HD49,PROTOKOL!$A:$E,5,FALSE))</f>
        <v xml:space="preserve"> </v>
      </c>
      <c r="HI49" s="211" t="str">
        <f t="shared" si="133"/>
        <v xml:space="preserve"> </v>
      </c>
      <c r="HJ49" s="175">
        <f t="shared" si="80"/>
        <v>0</v>
      </c>
      <c r="HK49" s="176" t="str">
        <f t="shared" si="81"/>
        <v xml:space="preserve"> </v>
      </c>
      <c r="HM49" s="172">
        <v>9</v>
      </c>
      <c r="HN49" s="226"/>
      <c r="HO49" s="173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4" t="str">
        <f t="shared" si="20"/>
        <v xml:space="preserve"> </v>
      </c>
      <c r="HU49" s="211" t="str">
        <f>IF(HQ49=0," ",VLOOKUP(HQ49,PROTOKOL!$A:$E,5,FALSE))</f>
        <v xml:space="preserve"> </v>
      </c>
      <c r="HV49" s="175" t="s">
        <v>133</v>
      </c>
      <c r="HW49" s="176" t="str">
        <f t="shared" si="82"/>
        <v xml:space="preserve"> </v>
      </c>
      <c r="HX49" s="216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4" t="str">
        <f t="shared" si="21"/>
        <v xml:space="preserve"> </v>
      </c>
      <c r="ID49" s="175" t="str">
        <f>IF(HZ49=0," ",VLOOKUP(HZ49,PROTOKOL!$A:$E,5,FALSE))</f>
        <v xml:space="preserve"> </v>
      </c>
      <c r="IE49" s="211" t="str">
        <f t="shared" si="134"/>
        <v xml:space="preserve"> </v>
      </c>
      <c r="IF49" s="175">
        <f t="shared" si="84"/>
        <v>0</v>
      </c>
      <c r="IG49" s="176" t="str">
        <f t="shared" si="85"/>
        <v xml:space="preserve"> </v>
      </c>
      <c r="II49" s="172">
        <v>9</v>
      </c>
      <c r="IJ49" s="226"/>
      <c r="IK49" s="173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4" t="str">
        <f t="shared" si="22"/>
        <v xml:space="preserve"> </v>
      </c>
      <c r="IQ49" s="211" t="str">
        <f>IF(IM49=0," ",VLOOKUP(IM49,PROTOKOL!$A:$E,5,FALSE))</f>
        <v xml:space="preserve"> </v>
      </c>
      <c r="IR49" s="175" t="s">
        <v>133</v>
      </c>
      <c r="IS49" s="176" t="str">
        <f t="shared" si="86"/>
        <v xml:space="preserve"> </v>
      </c>
      <c r="IT49" s="216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4" t="str">
        <f t="shared" si="23"/>
        <v xml:space="preserve"> </v>
      </c>
      <c r="IZ49" s="175" t="str">
        <f>IF(IV49=0," ",VLOOKUP(IV49,PROTOKOL!$A:$E,5,FALSE))</f>
        <v xml:space="preserve"> </v>
      </c>
      <c r="JA49" s="211" t="str">
        <f t="shared" si="135"/>
        <v xml:space="preserve"> </v>
      </c>
      <c r="JB49" s="175">
        <f t="shared" si="88"/>
        <v>0</v>
      </c>
      <c r="JC49" s="176" t="str">
        <f t="shared" si="89"/>
        <v xml:space="preserve"> </v>
      </c>
      <c r="JE49" s="172">
        <v>9</v>
      </c>
      <c r="JF49" s="226"/>
      <c r="JG49" s="173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4" t="str">
        <f t="shared" si="24"/>
        <v xml:space="preserve"> </v>
      </c>
      <c r="JM49" s="211" t="str">
        <f>IF(JI49=0," ",VLOOKUP(JI49,PROTOKOL!$A:$E,5,FALSE))</f>
        <v xml:space="preserve"> </v>
      </c>
      <c r="JN49" s="175" t="s">
        <v>133</v>
      </c>
      <c r="JO49" s="176" t="str">
        <f t="shared" si="90"/>
        <v xml:space="preserve"> </v>
      </c>
      <c r="JP49" s="216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4" t="str">
        <f t="shared" si="25"/>
        <v xml:space="preserve"> </v>
      </c>
      <c r="JV49" s="175" t="str">
        <f>IF(JR49=0," ",VLOOKUP(JR49,PROTOKOL!$A:$E,5,FALSE))</f>
        <v xml:space="preserve"> </v>
      </c>
      <c r="JW49" s="211" t="str">
        <f t="shared" si="136"/>
        <v xml:space="preserve"> </v>
      </c>
      <c r="JX49" s="175">
        <f t="shared" si="92"/>
        <v>0</v>
      </c>
      <c r="JY49" s="176" t="str">
        <f t="shared" si="93"/>
        <v xml:space="preserve"> </v>
      </c>
      <c r="KA49" s="172">
        <v>9</v>
      </c>
      <c r="KB49" s="226"/>
      <c r="KC49" s="173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4" t="str">
        <f t="shared" si="26"/>
        <v xml:space="preserve"> </v>
      </c>
      <c r="KI49" s="211" t="str">
        <f>IF(KE49=0," ",VLOOKUP(KE49,PROTOKOL!$A:$E,5,FALSE))</f>
        <v xml:space="preserve"> </v>
      </c>
      <c r="KJ49" s="175" t="s">
        <v>133</v>
      </c>
      <c r="KK49" s="176" t="str">
        <f t="shared" si="94"/>
        <v xml:space="preserve"> </v>
      </c>
      <c r="KL49" s="216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4" t="str">
        <f t="shared" si="27"/>
        <v xml:space="preserve"> </v>
      </c>
      <c r="KR49" s="175" t="str">
        <f>IF(KN49=0," ",VLOOKUP(KN49,PROTOKOL!$A:$E,5,FALSE))</f>
        <v xml:space="preserve"> </v>
      </c>
      <c r="KS49" s="211" t="str">
        <f t="shared" si="137"/>
        <v xml:space="preserve"> </v>
      </c>
      <c r="KT49" s="175">
        <f t="shared" si="96"/>
        <v>0</v>
      </c>
      <c r="KU49" s="176" t="str">
        <f t="shared" si="97"/>
        <v xml:space="preserve"> </v>
      </c>
      <c r="KW49" s="172">
        <v>9</v>
      </c>
      <c r="KX49" s="226"/>
      <c r="KY49" s="173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4" t="str">
        <f t="shared" si="28"/>
        <v xml:space="preserve"> </v>
      </c>
      <c r="LE49" s="211" t="str">
        <f>IF(LA49=0," ",VLOOKUP(LA49,PROTOKOL!$A:$E,5,FALSE))</f>
        <v xml:space="preserve"> </v>
      </c>
      <c r="LF49" s="175" t="s">
        <v>133</v>
      </c>
      <c r="LG49" s="176" t="str">
        <f t="shared" si="98"/>
        <v xml:space="preserve"> </v>
      </c>
      <c r="LH49" s="216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4" t="str">
        <f t="shared" si="29"/>
        <v xml:space="preserve"> </v>
      </c>
      <c r="LN49" s="175" t="str">
        <f>IF(LJ49=0," ",VLOOKUP(LJ49,PROTOKOL!$A:$E,5,FALSE))</f>
        <v xml:space="preserve"> </v>
      </c>
      <c r="LO49" s="211" t="str">
        <f t="shared" si="138"/>
        <v xml:space="preserve"> </v>
      </c>
      <c r="LP49" s="175">
        <f t="shared" si="100"/>
        <v>0</v>
      </c>
      <c r="LQ49" s="176" t="str">
        <f t="shared" si="101"/>
        <v xml:space="preserve"> </v>
      </c>
      <c r="LS49" s="172">
        <v>9</v>
      </c>
      <c r="LT49" s="226"/>
      <c r="LU49" s="173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4" t="str">
        <f t="shared" si="30"/>
        <v xml:space="preserve"> </v>
      </c>
      <c r="MA49" s="211" t="str">
        <f>IF(LW49=0," ",VLOOKUP(LW49,PROTOKOL!$A:$E,5,FALSE))</f>
        <v xml:space="preserve"> </v>
      </c>
      <c r="MB49" s="175" t="s">
        <v>133</v>
      </c>
      <c r="MC49" s="176" t="str">
        <f t="shared" si="102"/>
        <v xml:space="preserve"> </v>
      </c>
      <c r="MD49" s="216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4" t="str">
        <f t="shared" si="31"/>
        <v xml:space="preserve"> </v>
      </c>
      <c r="MJ49" s="175" t="str">
        <f>IF(MF49=0," ",VLOOKUP(MF49,PROTOKOL!$A:$E,5,FALSE))</f>
        <v xml:space="preserve"> </v>
      </c>
      <c r="MK49" s="211" t="str">
        <f t="shared" si="139"/>
        <v xml:space="preserve"> </v>
      </c>
      <c r="ML49" s="175">
        <f t="shared" si="104"/>
        <v>0</v>
      </c>
      <c r="MM49" s="176" t="str">
        <f t="shared" si="105"/>
        <v xml:space="preserve"> </v>
      </c>
      <c r="MO49" s="172">
        <v>9</v>
      </c>
      <c r="MP49" s="226"/>
      <c r="MQ49" s="173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4" t="str">
        <f t="shared" si="32"/>
        <v xml:space="preserve"> </v>
      </c>
      <c r="MW49" s="211" t="str">
        <f>IF(MS49=0," ",VLOOKUP(MS49,PROTOKOL!$A:$E,5,FALSE))</f>
        <v xml:space="preserve"> </v>
      </c>
      <c r="MX49" s="175" t="s">
        <v>133</v>
      </c>
      <c r="MY49" s="176" t="str">
        <f t="shared" si="106"/>
        <v xml:space="preserve"> </v>
      </c>
      <c r="MZ49" s="216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4" t="str">
        <f t="shared" si="33"/>
        <v xml:space="preserve"> </v>
      </c>
      <c r="NF49" s="175" t="str">
        <f>IF(NB49=0," ",VLOOKUP(NB49,PROTOKOL!$A:$E,5,FALSE))</f>
        <v xml:space="preserve"> </v>
      </c>
      <c r="NG49" s="211" t="str">
        <f t="shared" si="140"/>
        <v xml:space="preserve"> </v>
      </c>
      <c r="NH49" s="175">
        <f t="shared" si="108"/>
        <v>0</v>
      </c>
      <c r="NI49" s="176" t="str">
        <f t="shared" si="109"/>
        <v xml:space="preserve"> </v>
      </c>
      <c r="NK49" s="172">
        <v>9</v>
      </c>
      <c r="NL49" s="226"/>
      <c r="NM49" s="173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4" t="str">
        <f t="shared" si="34"/>
        <v xml:space="preserve"> </v>
      </c>
      <c r="NS49" s="211" t="str">
        <f>IF(NO49=0," ",VLOOKUP(NO49,PROTOKOL!$A:$E,5,FALSE))</f>
        <v xml:space="preserve"> </v>
      </c>
      <c r="NT49" s="175" t="s">
        <v>133</v>
      </c>
      <c r="NU49" s="176" t="str">
        <f t="shared" si="110"/>
        <v xml:space="preserve"> </v>
      </c>
      <c r="NV49" s="216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4" t="str">
        <f t="shared" si="35"/>
        <v xml:space="preserve"> </v>
      </c>
      <c r="OB49" s="175" t="str">
        <f>IF(NX49=0," ",VLOOKUP(NX49,PROTOKOL!$A:$E,5,FALSE))</f>
        <v xml:space="preserve"> </v>
      </c>
      <c r="OC49" s="211" t="str">
        <f t="shared" si="141"/>
        <v xml:space="preserve"> </v>
      </c>
      <c r="OD49" s="175">
        <f t="shared" si="112"/>
        <v>0</v>
      </c>
      <c r="OE49" s="176" t="str">
        <f t="shared" si="113"/>
        <v xml:space="preserve"> </v>
      </c>
      <c r="OG49" s="172">
        <v>9</v>
      </c>
      <c r="OH49" s="226"/>
      <c r="OI49" s="173" t="str">
        <f>IF(OK49=0," ",VLOOKUP(OK49,PROTOKOL!$A:$F,6,FALSE))</f>
        <v>KOKU TESTİ</v>
      </c>
      <c r="OJ49" s="43">
        <v>1</v>
      </c>
      <c r="OK49" s="43">
        <v>17</v>
      </c>
      <c r="OL49" s="43">
        <v>1</v>
      </c>
      <c r="OM49" s="42">
        <f>IF(OK49=0," ",(VLOOKUP(OK49,PROTOKOL!$A$1:$E$29,2,FALSE))*OL49)</f>
        <v>0</v>
      </c>
      <c r="ON49" s="174">
        <f t="shared" si="36"/>
        <v>1</v>
      </c>
      <c r="OO49" s="211" t="e">
        <f>IF(OK49=0," ",VLOOKUP(OK49,PROTOKOL!$A:$E,5,FALSE))</f>
        <v>#DIV/0!</v>
      </c>
      <c r="OP49" s="175" t="s">
        <v>133</v>
      </c>
      <c r="OQ49" s="176" t="e">
        <f>IF(OK49=0," ",(OO49*ON49))/7.5*1</f>
        <v>#DIV/0!</v>
      </c>
      <c r="OR49" s="216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4" t="str">
        <f t="shared" si="37"/>
        <v xml:space="preserve"> </v>
      </c>
      <c r="OX49" s="175" t="str">
        <f>IF(OT49=0," ",VLOOKUP(OT49,PROTOKOL!$A:$E,5,FALSE))</f>
        <v xml:space="preserve"> </v>
      </c>
      <c r="OY49" s="211" t="str">
        <f t="shared" si="142"/>
        <v xml:space="preserve"> </v>
      </c>
      <c r="OZ49" s="175">
        <f t="shared" si="116"/>
        <v>0</v>
      </c>
      <c r="PA49" s="176" t="str">
        <f t="shared" si="117"/>
        <v xml:space="preserve"> </v>
      </c>
      <c r="PC49" s="172">
        <v>9</v>
      </c>
      <c r="PD49" s="226"/>
      <c r="PE49" s="173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4" t="str">
        <f t="shared" si="38"/>
        <v xml:space="preserve"> </v>
      </c>
      <c r="PK49" s="211" t="str">
        <f>IF(PG49=0," ",VLOOKUP(PG49,PROTOKOL!$A:$E,5,FALSE))</f>
        <v xml:space="preserve"> </v>
      </c>
      <c r="PL49" s="175" t="s">
        <v>133</v>
      </c>
      <c r="PM49" s="176" t="str">
        <f t="shared" si="118"/>
        <v xml:space="preserve"> </v>
      </c>
      <c r="PN49" s="216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4" t="str">
        <f t="shared" si="39"/>
        <v xml:space="preserve"> </v>
      </c>
      <c r="PT49" s="175" t="str">
        <f>IF(PP49=0," ",VLOOKUP(PP49,PROTOKOL!$A:$E,5,FALSE))</f>
        <v xml:space="preserve"> </v>
      </c>
      <c r="PU49" s="211" t="str">
        <f t="shared" si="143"/>
        <v xml:space="preserve"> </v>
      </c>
      <c r="PV49" s="175">
        <f t="shared" si="120"/>
        <v>0</v>
      </c>
      <c r="PW49" s="176" t="str">
        <f t="shared" si="121"/>
        <v xml:space="preserve"> </v>
      </c>
      <c r="PY49" s="172">
        <v>9</v>
      </c>
      <c r="PZ49" s="226"/>
      <c r="QA49" s="173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4" t="str">
        <f t="shared" si="40"/>
        <v xml:space="preserve"> </v>
      </c>
      <c r="QG49" s="211" t="str">
        <f>IF(QC49=0," ",VLOOKUP(QC49,PROTOKOL!$A:$E,5,FALSE))</f>
        <v xml:space="preserve"> </v>
      </c>
      <c r="QH49" s="175" t="s">
        <v>133</v>
      </c>
      <c r="QI49" s="176" t="str">
        <f t="shared" si="122"/>
        <v xml:space="preserve"> </v>
      </c>
      <c r="QJ49" s="216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4" t="str">
        <f t="shared" si="41"/>
        <v xml:space="preserve"> </v>
      </c>
      <c r="QP49" s="175" t="str">
        <f>IF(QL49=0," ",VLOOKUP(QL49,PROTOKOL!$A:$E,5,FALSE))</f>
        <v xml:space="preserve"> </v>
      </c>
      <c r="QQ49" s="211" t="str">
        <f t="shared" si="144"/>
        <v xml:space="preserve"> </v>
      </c>
      <c r="QR49" s="175">
        <f t="shared" si="124"/>
        <v>0</v>
      </c>
      <c r="QS49" s="176" t="str">
        <f t="shared" si="125"/>
        <v xml:space="preserve"> </v>
      </c>
    </row>
    <row r="50" spans="1:461" ht="13.8">
      <c r="A50" s="172">
        <v>10</v>
      </c>
      <c r="B50" s="224">
        <v>10</v>
      </c>
      <c r="C50" s="173" t="str">
        <f>IF(E50=0," ",VLOOKUP(E50,PROTOKOL!$A:$F,6,FALSE))</f>
        <v>VAKUM TEST</v>
      </c>
      <c r="D50" s="43">
        <v>230</v>
      </c>
      <c r="E50" s="43">
        <v>4</v>
      </c>
      <c r="F50" s="43">
        <v>7.5</v>
      </c>
      <c r="G50" s="42">
        <f>IF(E50=0," ",(VLOOKUP(E50,PROTOKOL!$A$1:$E$29,2,FALSE))*F50)</f>
        <v>150</v>
      </c>
      <c r="H50" s="174">
        <f t="shared" si="0"/>
        <v>80</v>
      </c>
      <c r="I50" s="211">
        <f>IF(E50=0," ",VLOOKUP(E50,PROTOKOL!$A:$E,5,FALSE))</f>
        <v>0.44947554687499996</v>
      </c>
      <c r="J50" s="175" t="s">
        <v>133</v>
      </c>
      <c r="K50" s="176">
        <f t="shared" si="42"/>
        <v>35.958043749999995</v>
      </c>
      <c r="L50" s="216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4" t="str">
        <f t="shared" si="1"/>
        <v xml:space="preserve"> </v>
      </c>
      <c r="R50" s="175" t="str">
        <f>IF(N50=0," ",VLOOKUP(N50,PROTOKOL!$A:$E,5,FALSE))</f>
        <v xml:space="preserve"> </v>
      </c>
      <c r="S50" s="211" t="str">
        <f t="shared" si="43"/>
        <v xml:space="preserve"> </v>
      </c>
      <c r="T50" s="175">
        <f t="shared" si="44"/>
        <v>0</v>
      </c>
      <c r="U50" s="176" t="str">
        <f t="shared" si="45"/>
        <v xml:space="preserve"> </v>
      </c>
      <c r="W50" s="172">
        <v>10</v>
      </c>
      <c r="X50" s="224">
        <v>10</v>
      </c>
      <c r="Y50" s="173" t="str">
        <f>IF(AA50=0," ",VLOOKUP(AA50,PROTOKOL!$A:$F,6,FALSE))</f>
        <v>SIZDIRMAZLIK TAMİR</v>
      </c>
      <c r="Z50" s="43">
        <v>125</v>
      </c>
      <c r="AA50" s="43">
        <v>12</v>
      </c>
      <c r="AB50" s="43">
        <v>7.5</v>
      </c>
      <c r="AC50" s="42">
        <f>IF(AA50=0," ",(VLOOKUP(AA50,PROTOKOL!$A$1:$E$29,2,FALSE))*AB50)</f>
        <v>78</v>
      </c>
      <c r="AD50" s="174">
        <f t="shared" si="2"/>
        <v>47</v>
      </c>
      <c r="AE50" s="211">
        <f>IF(AA50=0," ",VLOOKUP(AA50,PROTOKOL!$A:$E,5,FALSE))</f>
        <v>0.8561438988095238</v>
      </c>
      <c r="AF50" s="175" t="s">
        <v>133</v>
      </c>
      <c r="AG50" s="176">
        <f t="shared" si="46"/>
        <v>40.238763244047618</v>
      </c>
      <c r="AH50" s="216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4" t="str">
        <f t="shared" si="3"/>
        <v xml:space="preserve"> </v>
      </c>
      <c r="AN50" s="175" t="str">
        <f>IF(AJ50=0," ",VLOOKUP(AJ50,PROTOKOL!$A:$E,5,FALSE))</f>
        <v xml:space="preserve"> </v>
      </c>
      <c r="AO50" s="211" t="str">
        <f t="shared" si="126"/>
        <v xml:space="preserve"> </v>
      </c>
      <c r="AP50" s="175">
        <f t="shared" si="48"/>
        <v>0</v>
      </c>
      <c r="AQ50" s="176" t="str">
        <f t="shared" si="49"/>
        <v xml:space="preserve"> </v>
      </c>
      <c r="AS50" s="172">
        <v>10</v>
      </c>
      <c r="AT50" s="224">
        <v>10</v>
      </c>
      <c r="AU50" s="173" t="str">
        <f>IF(AW50=0," ",VLOOKUP(AW50,PROTOKOL!$A:$F,6,FALSE))</f>
        <v>VAKUM TEST</v>
      </c>
      <c r="AV50" s="43">
        <v>207</v>
      </c>
      <c r="AW50" s="43">
        <v>4</v>
      </c>
      <c r="AX50" s="43">
        <v>6.5</v>
      </c>
      <c r="AY50" s="42">
        <f>IF(AW50=0," ",(VLOOKUP(AW50,PROTOKOL!$A$1:$E$29,2,FALSE))*AX50)</f>
        <v>130</v>
      </c>
      <c r="AZ50" s="174">
        <f t="shared" si="4"/>
        <v>77</v>
      </c>
      <c r="BA50" s="211">
        <f>IF(AW50=0," ",VLOOKUP(AW50,PROTOKOL!$A:$E,5,FALSE))</f>
        <v>0.44947554687499996</v>
      </c>
      <c r="BB50" s="175" t="s">
        <v>133</v>
      </c>
      <c r="BC50" s="176">
        <f t="shared" si="50"/>
        <v>34.609617109374994</v>
      </c>
      <c r="BD50" s="216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4" t="str">
        <f t="shared" si="5"/>
        <v xml:space="preserve"> </v>
      </c>
      <c r="BJ50" s="175" t="str">
        <f>IF(BF50=0," ",VLOOKUP(BF50,PROTOKOL!$A:$E,5,FALSE))</f>
        <v xml:space="preserve"> </v>
      </c>
      <c r="BK50" s="211" t="str">
        <f t="shared" si="127"/>
        <v xml:space="preserve"> </v>
      </c>
      <c r="BL50" s="175">
        <f t="shared" si="52"/>
        <v>0</v>
      </c>
      <c r="BM50" s="176" t="str">
        <f t="shared" si="53"/>
        <v xml:space="preserve"> </v>
      </c>
      <c r="BO50" s="172">
        <v>10</v>
      </c>
      <c r="BP50" s="224">
        <v>10</v>
      </c>
      <c r="BQ50" s="173" t="str">
        <f>IF(BS50=0," ",VLOOKUP(BS50,PROTOKOL!$A:$F,6,FALSE))</f>
        <v>WNZL. LAV. VE DUV. ASMA KLZ</v>
      </c>
      <c r="BR50" s="43">
        <v>220</v>
      </c>
      <c r="BS50" s="43">
        <v>1</v>
      </c>
      <c r="BT50" s="43">
        <v>7.5</v>
      </c>
      <c r="BU50" s="42">
        <f>IF(BS50=0," ",(VLOOKUP(BS50,PROTOKOL!$A$1:$E$29,2,FALSE))*BT50)</f>
        <v>144</v>
      </c>
      <c r="BV50" s="174">
        <f t="shared" si="6"/>
        <v>76</v>
      </c>
      <c r="BW50" s="211">
        <f>IF(BS50=0," ",VLOOKUP(BS50,PROTOKOL!$A:$E,5,FALSE))</f>
        <v>0.4731321546052632</v>
      </c>
      <c r="BX50" s="175" t="s">
        <v>133</v>
      </c>
      <c r="BY50" s="176">
        <f t="shared" si="54"/>
        <v>35.958043750000002</v>
      </c>
      <c r="BZ50" s="216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4" t="str">
        <f t="shared" si="7"/>
        <v xml:space="preserve"> </v>
      </c>
      <c r="CF50" s="175" t="str">
        <f>IF(CB50=0," ",VLOOKUP(CB50,PROTOKOL!$A:$E,5,FALSE))</f>
        <v xml:space="preserve"> </v>
      </c>
      <c r="CG50" s="211" t="str">
        <f t="shared" si="128"/>
        <v xml:space="preserve"> </v>
      </c>
      <c r="CH50" s="175">
        <f t="shared" si="56"/>
        <v>0</v>
      </c>
      <c r="CI50" s="176" t="str">
        <f t="shared" si="57"/>
        <v xml:space="preserve"> </v>
      </c>
      <c r="CK50" s="172">
        <v>10</v>
      </c>
      <c r="CL50" s="224">
        <v>10</v>
      </c>
      <c r="CM50" s="173" t="str">
        <f>IF(CO50=0," ",VLOOKUP(CO50,PROTOKOL!$A:$F,6,FALSE))</f>
        <v>DEPO ÜRÜN KONTROL</v>
      </c>
      <c r="CN50" s="43">
        <v>1</v>
      </c>
      <c r="CO50" s="43">
        <v>24</v>
      </c>
      <c r="CP50" s="43">
        <v>7.5</v>
      </c>
      <c r="CQ50" s="42">
        <f>IF(CO50=0," ",(VLOOKUP(CO50,PROTOKOL!$A$1:$E$29,2,FALSE))*CP50)</f>
        <v>0</v>
      </c>
      <c r="CR50" s="174">
        <f t="shared" si="8"/>
        <v>1</v>
      </c>
      <c r="CS50" s="211" t="e">
        <f>IF(CO50=0," ",VLOOKUP(CO50,PROTOKOL!$A:$E,5,FALSE))</f>
        <v>#DIV/0!</v>
      </c>
      <c r="CT50" s="175" t="s">
        <v>133</v>
      </c>
      <c r="CU50" s="176" t="e">
        <f>IF(CO50=0," ",(CS50*CR50))/7.5*7.5</f>
        <v>#DIV/0!</v>
      </c>
      <c r="CV50" s="216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4" t="str">
        <f t="shared" si="9"/>
        <v xml:space="preserve"> </v>
      </c>
      <c r="DB50" s="175" t="str">
        <f>IF(CX50=0," ",VLOOKUP(CX50,PROTOKOL!$A:$E,5,FALSE))</f>
        <v xml:space="preserve"> </v>
      </c>
      <c r="DC50" s="211" t="str">
        <f t="shared" si="129"/>
        <v xml:space="preserve"> </v>
      </c>
      <c r="DD50" s="175">
        <f t="shared" si="60"/>
        <v>0</v>
      </c>
      <c r="DE50" s="176" t="str">
        <f t="shared" si="61"/>
        <v xml:space="preserve"> </v>
      </c>
      <c r="DG50" s="172">
        <v>10</v>
      </c>
      <c r="DH50" s="224">
        <v>10</v>
      </c>
      <c r="DI50" s="173" t="str">
        <f>IF(DK50=0," ",VLOOKUP(DK50,PROTOKOL!$A:$F,6,FALSE))</f>
        <v>SIZDIRMAZLIK TAMİR</v>
      </c>
      <c r="DJ50" s="43">
        <v>120</v>
      </c>
      <c r="DK50" s="43">
        <v>12</v>
      </c>
      <c r="DL50" s="43">
        <v>7.5</v>
      </c>
      <c r="DM50" s="42">
        <f>IF(DK50=0," ",(VLOOKUP(DK50,PROTOKOL!$A$1:$E$29,2,FALSE))*DL50)</f>
        <v>78</v>
      </c>
      <c r="DN50" s="174">
        <f t="shared" si="10"/>
        <v>42</v>
      </c>
      <c r="DO50" s="211">
        <f>IF(DK50=0," ",VLOOKUP(DK50,PROTOKOL!$A:$E,5,FALSE))</f>
        <v>0.8561438988095238</v>
      </c>
      <c r="DP50" s="175" t="s">
        <v>133</v>
      </c>
      <c r="DQ50" s="176">
        <f t="shared" si="62"/>
        <v>35.958043750000002</v>
      </c>
      <c r="DR50" s="216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4" t="str">
        <f t="shared" si="11"/>
        <v xml:space="preserve"> </v>
      </c>
      <c r="DX50" s="175" t="str">
        <f>IF(DT50=0," ",VLOOKUP(DT50,PROTOKOL!$A:$E,5,FALSE))</f>
        <v xml:space="preserve"> </v>
      </c>
      <c r="DY50" s="211" t="str">
        <f t="shared" si="130"/>
        <v xml:space="preserve"> </v>
      </c>
      <c r="DZ50" s="175">
        <f t="shared" si="64"/>
        <v>0</v>
      </c>
      <c r="EA50" s="176" t="str">
        <f t="shared" si="65"/>
        <v xml:space="preserve"> </v>
      </c>
      <c r="EC50" s="172">
        <v>10</v>
      </c>
      <c r="ED50" s="224">
        <v>10</v>
      </c>
      <c r="EE50" s="173" t="str">
        <f>IF(EG50=0," ",VLOOKUP(EG50,PROTOKOL!$A:$F,6,FALSE))</f>
        <v>SIZDIRMAZLIK TAMİR</v>
      </c>
      <c r="EF50" s="43">
        <v>60</v>
      </c>
      <c r="EG50" s="43">
        <v>12</v>
      </c>
      <c r="EH50" s="43">
        <v>3.5</v>
      </c>
      <c r="EI50" s="42">
        <f>IF(EG50=0," ",(VLOOKUP(EG50,PROTOKOL!$A$1:$E$29,2,FALSE))*EH50)</f>
        <v>36.4</v>
      </c>
      <c r="EJ50" s="174">
        <f t="shared" si="12"/>
        <v>23.6</v>
      </c>
      <c r="EK50" s="211">
        <f>IF(EG50=0," ",VLOOKUP(EG50,PROTOKOL!$A:$E,5,FALSE))</f>
        <v>0.8561438988095238</v>
      </c>
      <c r="EL50" s="175" t="s">
        <v>133</v>
      </c>
      <c r="EM50" s="176">
        <f t="shared" si="66"/>
        <v>20.204996011904761</v>
      </c>
      <c r="EN50" s="216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4" t="str">
        <f t="shared" si="13"/>
        <v xml:space="preserve"> </v>
      </c>
      <c r="ET50" s="175" t="str">
        <f>IF(EP50=0," ",VLOOKUP(EP50,PROTOKOL!$A:$E,5,FALSE))</f>
        <v xml:space="preserve"> </v>
      </c>
      <c r="EU50" s="211" t="str">
        <f t="shared" si="145"/>
        <v xml:space="preserve"> </v>
      </c>
      <c r="EV50" s="175">
        <f t="shared" si="68"/>
        <v>0</v>
      </c>
      <c r="EW50" s="176" t="str">
        <f t="shared" si="69"/>
        <v xml:space="preserve"> </v>
      </c>
      <c r="EY50" s="172">
        <v>10</v>
      </c>
      <c r="EZ50" s="224">
        <v>10</v>
      </c>
      <c r="FA50" s="173" t="str">
        <f>IF(FC50=0," ",VLOOKUP(FC50,PROTOKOL!$A:$F,6,FALSE))</f>
        <v>VAKUM TEST</v>
      </c>
      <c r="FB50" s="43">
        <v>203</v>
      </c>
      <c r="FC50" s="43">
        <v>4</v>
      </c>
      <c r="FD50" s="43">
        <v>6.5</v>
      </c>
      <c r="FE50" s="42">
        <f>IF(FC50=0," ",(VLOOKUP(FC50,PROTOKOL!$A$1:$E$29,2,FALSE))*FD50)</f>
        <v>130</v>
      </c>
      <c r="FF50" s="174">
        <f t="shared" si="14"/>
        <v>73</v>
      </c>
      <c r="FG50" s="211">
        <f>IF(FC50=0," ",VLOOKUP(FC50,PROTOKOL!$A:$E,5,FALSE))</f>
        <v>0.44947554687499996</v>
      </c>
      <c r="FH50" s="175" t="s">
        <v>133</v>
      </c>
      <c r="FI50" s="176">
        <f t="shared" si="70"/>
        <v>32.811714921874994</v>
      </c>
      <c r="FJ50" s="216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4" t="str">
        <f t="shared" si="15"/>
        <v xml:space="preserve"> </v>
      </c>
      <c r="FP50" s="175" t="str">
        <f>IF(FL50=0," ",VLOOKUP(FL50,PROTOKOL!$A:$E,5,FALSE))</f>
        <v xml:space="preserve"> </v>
      </c>
      <c r="FQ50" s="211" t="str">
        <f t="shared" si="131"/>
        <v xml:space="preserve"> </v>
      </c>
      <c r="FR50" s="175">
        <f t="shared" si="72"/>
        <v>0</v>
      </c>
      <c r="FS50" s="176" t="str">
        <f t="shared" si="73"/>
        <v xml:space="preserve"> </v>
      </c>
      <c r="FU50" s="172">
        <v>10</v>
      </c>
      <c r="FV50" s="224">
        <v>10</v>
      </c>
      <c r="FW50" s="173" t="str">
        <f>IF(FY50=0," ",VLOOKUP(FY50,PROTOKOL!$A:$F,6,FALSE))</f>
        <v>RİM.EX MONTAJ</v>
      </c>
      <c r="FX50" s="43">
        <v>111</v>
      </c>
      <c r="FY50" s="43">
        <v>23</v>
      </c>
      <c r="FZ50" s="43">
        <v>7.5</v>
      </c>
      <c r="GA50" s="42">
        <f>IF(FY50=0," ",(VLOOKUP(FY50,PROTOKOL!$A$1:$E$29,2,FALSE))*FZ50)</f>
        <v>0</v>
      </c>
      <c r="GB50" s="174">
        <f t="shared" si="16"/>
        <v>111</v>
      </c>
      <c r="GC50" s="211" t="e">
        <f>IF(FY50=0," ",VLOOKUP(FY50,PROTOKOL!$A:$E,5,FALSE))</f>
        <v>#DIV/0!</v>
      </c>
      <c r="GD50" s="175" t="s">
        <v>133</v>
      </c>
      <c r="GE50" s="176" t="e">
        <f t="shared" si="74"/>
        <v>#DIV/0!</v>
      </c>
      <c r="GF50" s="216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4" t="str">
        <f t="shared" si="17"/>
        <v xml:space="preserve"> </v>
      </c>
      <c r="GL50" s="175" t="str">
        <f>IF(GH50=0," ",VLOOKUP(GH50,PROTOKOL!$A:$E,5,FALSE))</f>
        <v xml:space="preserve"> </v>
      </c>
      <c r="GM50" s="211" t="str">
        <f t="shared" si="132"/>
        <v xml:space="preserve"> </v>
      </c>
      <c r="GN50" s="175">
        <f t="shared" si="76"/>
        <v>0</v>
      </c>
      <c r="GO50" s="176" t="str">
        <f t="shared" si="77"/>
        <v xml:space="preserve"> </v>
      </c>
      <c r="GQ50" s="172">
        <v>10</v>
      </c>
      <c r="GR50" s="224">
        <v>10</v>
      </c>
      <c r="GS50" s="173" t="str">
        <f>IF(GU50=0," ",VLOOKUP(GU50,PROTOKOL!$A:$F,6,FALSE))</f>
        <v>PERDE KESME SULU SİST.</v>
      </c>
      <c r="GT50" s="43">
        <v>20</v>
      </c>
      <c r="GU50" s="43">
        <v>8</v>
      </c>
      <c r="GV50" s="43">
        <v>1</v>
      </c>
      <c r="GW50" s="42">
        <f>IF(GU50=0," ",(VLOOKUP(GU50,PROTOKOL!$A$1:$E$29,2,FALSE))*GV50)</f>
        <v>13.066666666666666</v>
      </c>
      <c r="GX50" s="174">
        <f t="shared" si="18"/>
        <v>6.9333333333333336</v>
      </c>
      <c r="GY50" s="211">
        <f>IF(GU50=0," ",VLOOKUP(GU50,PROTOKOL!$A:$E,5,FALSE))</f>
        <v>0.69150084134615386</v>
      </c>
      <c r="GZ50" s="175" t="s">
        <v>133</v>
      </c>
      <c r="HA50" s="176">
        <f t="shared" si="78"/>
        <v>4.7944058333333333</v>
      </c>
      <c r="HB50" s="216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4" t="str">
        <f t="shared" si="19"/>
        <v xml:space="preserve"> </v>
      </c>
      <c r="HH50" s="175" t="str">
        <f>IF(HD50=0," ",VLOOKUP(HD50,PROTOKOL!$A:$E,5,FALSE))</f>
        <v xml:space="preserve"> </v>
      </c>
      <c r="HI50" s="211" t="str">
        <f t="shared" si="133"/>
        <v xml:space="preserve"> </v>
      </c>
      <c r="HJ50" s="175">
        <f t="shared" si="80"/>
        <v>0</v>
      </c>
      <c r="HK50" s="176" t="str">
        <f t="shared" si="81"/>
        <v xml:space="preserve"> </v>
      </c>
      <c r="HM50" s="172">
        <v>10</v>
      </c>
      <c r="HN50" s="224">
        <v>10</v>
      </c>
      <c r="HO50" s="173" t="str">
        <f>IF(HQ50=0," ",VLOOKUP(HQ50,PROTOKOL!$A:$F,6,FALSE))</f>
        <v>VAKUM TEST</v>
      </c>
      <c r="HP50" s="43">
        <v>240</v>
      </c>
      <c r="HQ50" s="43">
        <v>4</v>
      </c>
      <c r="HR50" s="43">
        <v>7.5</v>
      </c>
      <c r="HS50" s="42">
        <f>IF(HQ50=0," ",(VLOOKUP(HQ50,PROTOKOL!$A$1:$E$29,2,FALSE))*HR50)</f>
        <v>150</v>
      </c>
      <c r="HT50" s="174">
        <f t="shared" si="20"/>
        <v>90</v>
      </c>
      <c r="HU50" s="211">
        <f>IF(HQ50=0," ",VLOOKUP(HQ50,PROTOKOL!$A:$E,5,FALSE))</f>
        <v>0.44947554687499996</v>
      </c>
      <c r="HV50" s="175" t="s">
        <v>133</v>
      </c>
      <c r="HW50" s="176">
        <f t="shared" si="82"/>
        <v>40.452799218749995</v>
      </c>
      <c r="HX50" s="216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4" t="str">
        <f t="shared" si="21"/>
        <v xml:space="preserve"> </v>
      </c>
      <c r="ID50" s="175" t="str">
        <f>IF(HZ50=0," ",VLOOKUP(HZ50,PROTOKOL!$A:$E,5,FALSE))</f>
        <v xml:space="preserve"> </v>
      </c>
      <c r="IE50" s="211" t="str">
        <f t="shared" si="134"/>
        <v xml:space="preserve"> </v>
      </c>
      <c r="IF50" s="175">
        <f t="shared" si="84"/>
        <v>0</v>
      </c>
      <c r="IG50" s="176" t="str">
        <f t="shared" si="85"/>
        <v xml:space="preserve"> </v>
      </c>
      <c r="II50" s="172">
        <v>10</v>
      </c>
      <c r="IJ50" s="224">
        <v>10</v>
      </c>
      <c r="IK50" s="173" t="str">
        <f>IF(IM50=0," ",VLOOKUP(IM50,PROTOKOL!$A:$F,6,FALSE))</f>
        <v>VAKUM TEST</v>
      </c>
      <c r="IL50" s="43">
        <v>147</v>
      </c>
      <c r="IM50" s="43">
        <v>4</v>
      </c>
      <c r="IN50" s="43">
        <v>5</v>
      </c>
      <c r="IO50" s="42">
        <f>IF(IM50=0," ",(VLOOKUP(IM50,PROTOKOL!$A$1:$E$29,2,FALSE))*IN50)</f>
        <v>100</v>
      </c>
      <c r="IP50" s="174">
        <f t="shared" si="22"/>
        <v>47</v>
      </c>
      <c r="IQ50" s="211">
        <f>IF(IM50=0," ",VLOOKUP(IM50,PROTOKOL!$A:$E,5,FALSE))</f>
        <v>0.44947554687499996</v>
      </c>
      <c r="IR50" s="175" t="s">
        <v>133</v>
      </c>
      <c r="IS50" s="176">
        <f t="shared" si="86"/>
        <v>21.125350703124997</v>
      </c>
      <c r="IT50" s="216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4" t="str">
        <f t="shared" si="23"/>
        <v xml:space="preserve"> </v>
      </c>
      <c r="IZ50" s="175" t="str">
        <f>IF(IV50=0," ",VLOOKUP(IV50,PROTOKOL!$A:$E,5,FALSE))</f>
        <v xml:space="preserve"> </v>
      </c>
      <c r="JA50" s="211" t="str">
        <f t="shared" si="135"/>
        <v xml:space="preserve"> </v>
      </c>
      <c r="JB50" s="175">
        <f t="shared" si="88"/>
        <v>0</v>
      </c>
      <c r="JC50" s="176" t="str">
        <f t="shared" si="89"/>
        <v xml:space="preserve"> </v>
      </c>
      <c r="JE50" s="172">
        <v>10</v>
      </c>
      <c r="JF50" s="224">
        <v>10</v>
      </c>
      <c r="JG50" s="173" t="str">
        <f>IF(JI50=0," ",VLOOKUP(JI50,PROTOKOL!$A:$F,6,FALSE))</f>
        <v>PANTOGRAF LAVABO TAŞLAMA</v>
      </c>
      <c r="JH50" s="43">
        <v>93</v>
      </c>
      <c r="JI50" s="43">
        <v>9</v>
      </c>
      <c r="JJ50" s="43">
        <v>7.5</v>
      </c>
      <c r="JK50" s="42">
        <f>IF(JI50=0," ",(VLOOKUP(JI50,PROTOKOL!$A$1:$E$29,2,FALSE))*JJ50)</f>
        <v>65</v>
      </c>
      <c r="JL50" s="174">
        <f t="shared" si="24"/>
        <v>28</v>
      </c>
      <c r="JM50" s="211">
        <f>IF(JI50=0," ",VLOOKUP(JI50,PROTOKOL!$A:$E,5,FALSE))</f>
        <v>1.0273726785714283</v>
      </c>
      <c r="JN50" s="175" t="s">
        <v>133</v>
      </c>
      <c r="JO50" s="176">
        <f t="shared" si="90"/>
        <v>28.766434999999994</v>
      </c>
      <c r="JP50" s="216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4" t="str">
        <f t="shared" si="25"/>
        <v xml:space="preserve"> </v>
      </c>
      <c r="JV50" s="175" t="str">
        <f>IF(JR50=0," ",VLOOKUP(JR50,PROTOKOL!$A:$E,5,FALSE))</f>
        <v xml:space="preserve"> </v>
      </c>
      <c r="JW50" s="211" t="str">
        <f t="shared" si="136"/>
        <v xml:space="preserve"> </v>
      </c>
      <c r="JX50" s="175">
        <f t="shared" si="92"/>
        <v>0</v>
      </c>
      <c r="JY50" s="176" t="str">
        <f t="shared" si="93"/>
        <v xml:space="preserve"> </v>
      </c>
      <c r="KA50" s="172">
        <v>10</v>
      </c>
      <c r="KB50" s="224">
        <v>10</v>
      </c>
      <c r="KC50" s="173" t="str">
        <f>IF(KE50=0," ",VLOOKUP(KE50,PROTOKOL!$A:$F,6,FALSE))</f>
        <v>VAKUM TEST</v>
      </c>
      <c r="KD50" s="43">
        <v>230</v>
      </c>
      <c r="KE50" s="43">
        <v>4</v>
      </c>
      <c r="KF50" s="43">
        <v>7.5</v>
      </c>
      <c r="KG50" s="42">
        <f>IF(KE50=0," ",(VLOOKUP(KE50,PROTOKOL!$A$1:$E$29,2,FALSE))*KF50)</f>
        <v>150</v>
      </c>
      <c r="KH50" s="174">
        <f t="shared" si="26"/>
        <v>80</v>
      </c>
      <c r="KI50" s="211">
        <f>IF(KE50=0," ",VLOOKUP(KE50,PROTOKOL!$A:$E,5,FALSE))</f>
        <v>0.44947554687499996</v>
      </c>
      <c r="KJ50" s="175" t="s">
        <v>133</v>
      </c>
      <c r="KK50" s="176">
        <f t="shared" si="94"/>
        <v>35.958043749999995</v>
      </c>
      <c r="KL50" s="216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4" t="str">
        <f t="shared" si="27"/>
        <v xml:space="preserve"> </v>
      </c>
      <c r="KR50" s="175" t="str">
        <f>IF(KN50=0," ",VLOOKUP(KN50,PROTOKOL!$A:$E,5,FALSE))</f>
        <v xml:space="preserve"> </v>
      </c>
      <c r="KS50" s="211" t="str">
        <f t="shared" si="137"/>
        <v xml:space="preserve"> </v>
      </c>
      <c r="KT50" s="175">
        <f t="shared" si="96"/>
        <v>0</v>
      </c>
      <c r="KU50" s="176" t="str">
        <f t="shared" si="97"/>
        <v xml:space="preserve"> </v>
      </c>
      <c r="KW50" s="172">
        <v>10</v>
      </c>
      <c r="KX50" s="224">
        <v>10</v>
      </c>
      <c r="KY50" s="173" t="str">
        <f>IF(LA50=0," ",VLOOKUP(LA50,PROTOKOL!$A:$F,6,FALSE))</f>
        <v>PERDE KESME SULU SİST.</v>
      </c>
      <c r="KZ50" s="43">
        <v>69</v>
      </c>
      <c r="LA50" s="43">
        <v>8</v>
      </c>
      <c r="LB50" s="43">
        <v>3.5</v>
      </c>
      <c r="LC50" s="42">
        <f>IF(LA50=0," ",(VLOOKUP(LA50,PROTOKOL!$A$1:$E$29,2,FALSE))*LB50)</f>
        <v>45.733333333333334</v>
      </c>
      <c r="LD50" s="174">
        <f t="shared" si="28"/>
        <v>23.266666666666666</v>
      </c>
      <c r="LE50" s="211">
        <f>IF(LA50=0," ",VLOOKUP(LA50,PROTOKOL!$A:$E,5,FALSE))</f>
        <v>0.69150084134615386</v>
      </c>
      <c r="LF50" s="175" t="s">
        <v>133</v>
      </c>
      <c r="LG50" s="176">
        <f t="shared" si="98"/>
        <v>16.088919575320514</v>
      </c>
      <c r="LH50" s="216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4" t="str">
        <f t="shared" si="29"/>
        <v xml:space="preserve"> </v>
      </c>
      <c r="LN50" s="175" t="str">
        <f>IF(LJ50=0," ",VLOOKUP(LJ50,PROTOKOL!$A:$E,5,FALSE))</f>
        <v xml:space="preserve"> </v>
      </c>
      <c r="LO50" s="211" t="str">
        <f t="shared" si="138"/>
        <v xml:space="preserve"> </v>
      </c>
      <c r="LP50" s="175">
        <f t="shared" si="100"/>
        <v>0</v>
      </c>
      <c r="LQ50" s="176" t="str">
        <f t="shared" si="101"/>
        <v xml:space="preserve"> </v>
      </c>
      <c r="LS50" s="172">
        <v>10</v>
      </c>
      <c r="LT50" s="224">
        <v>10</v>
      </c>
      <c r="LU50" s="173" t="str">
        <f>IF(LW50=0," ",VLOOKUP(LW50,PROTOKOL!$A:$F,6,FALSE))</f>
        <v>PANTOGRAF LAVABO TAŞLAMA</v>
      </c>
      <c r="LV50" s="43">
        <v>102</v>
      </c>
      <c r="LW50" s="43">
        <v>9</v>
      </c>
      <c r="LX50" s="43">
        <v>7.5</v>
      </c>
      <c r="LY50" s="42">
        <f>IF(LW50=0," ",(VLOOKUP(LW50,PROTOKOL!$A$1:$E$29,2,FALSE))*LX50)</f>
        <v>65</v>
      </c>
      <c r="LZ50" s="174">
        <f t="shared" si="30"/>
        <v>37</v>
      </c>
      <c r="MA50" s="211">
        <f>IF(LW50=0," ",VLOOKUP(LW50,PROTOKOL!$A:$E,5,FALSE))</f>
        <v>1.0273726785714283</v>
      </c>
      <c r="MB50" s="175" t="s">
        <v>133</v>
      </c>
      <c r="MC50" s="176">
        <f t="shared" si="102"/>
        <v>38.012789107142851</v>
      </c>
      <c r="MD50" s="216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4" t="str">
        <f t="shared" si="31"/>
        <v xml:space="preserve"> </v>
      </c>
      <c r="MJ50" s="175" t="str">
        <f>IF(MF50=0," ",VLOOKUP(MF50,PROTOKOL!$A:$E,5,FALSE))</f>
        <v xml:space="preserve"> </v>
      </c>
      <c r="MK50" s="211" t="str">
        <f t="shared" si="139"/>
        <v xml:space="preserve"> </v>
      </c>
      <c r="ML50" s="175">
        <f t="shared" si="104"/>
        <v>0</v>
      </c>
      <c r="MM50" s="176" t="str">
        <f t="shared" si="105"/>
        <v xml:space="preserve"> </v>
      </c>
      <c r="MO50" s="172">
        <v>10</v>
      </c>
      <c r="MP50" s="224">
        <v>10</v>
      </c>
      <c r="MQ50" s="173" t="str">
        <f>IF(MS50=0," ",VLOOKUP(MS50,PROTOKOL!$A:$F,6,FALSE))</f>
        <v>PANTOGRAF LAVABO TAŞLAMA</v>
      </c>
      <c r="MR50" s="43">
        <v>81</v>
      </c>
      <c r="MS50" s="43">
        <v>9</v>
      </c>
      <c r="MT50" s="43">
        <v>5.5</v>
      </c>
      <c r="MU50" s="42">
        <f>IF(MS50=0," ",(VLOOKUP(MS50,PROTOKOL!$A$1:$E$29,2,FALSE))*MT50)</f>
        <v>47.666666666666664</v>
      </c>
      <c r="MV50" s="174">
        <f t="shared" si="32"/>
        <v>33.333333333333336</v>
      </c>
      <c r="MW50" s="211">
        <f>IF(MS50=0," ",VLOOKUP(MS50,PROTOKOL!$A:$E,5,FALSE))</f>
        <v>1.0273726785714283</v>
      </c>
      <c r="MX50" s="175" t="s">
        <v>133</v>
      </c>
      <c r="MY50" s="176">
        <f t="shared" si="106"/>
        <v>34.245755952380946</v>
      </c>
      <c r="MZ50" s="216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4" t="str">
        <f t="shared" si="33"/>
        <v xml:space="preserve"> </v>
      </c>
      <c r="NF50" s="175" t="str">
        <f>IF(NB50=0," ",VLOOKUP(NB50,PROTOKOL!$A:$E,5,FALSE))</f>
        <v xml:space="preserve"> </v>
      </c>
      <c r="NG50" s="211" t="str">
        <f t="shared" si="140"/>
        <v xml:space="preserve"> </v>
      </c>
      <c r="NH50" s="175">
        <f t="shared" si="108"/>
        <v>0</v>
      </c>
      <c r="NI50" s="176" t="str">
        <f t="shared" si="109"/>
        <v xml:space="preserve"> </v>
      </c>
      <c r="NK50" s="172">
        <v>10</v>
      </c>
      <c r="NL50" s="224">
        <v>10</v>
      </c>
      <c r="NM50" s="173" t="str">
        <f>IF(NO50=0," ",VLOOKUP(NO50,PROTOKOL!$A:$F,6,FALSE))</f>
        <v>WNZL. LAV. VE DUV. ASMA KLZ</v>
      </c>
      <c r="NN50" s="43">
        <v>225</v>
      </c>
      <c r="NO50" s="43">
        <v>1</v>
      </c>
      <c r="NP50" s="43">
        <v>7.5</v>
      </c>
      <c r="NQ50" s="42">
        <f>IF(NO50=0," ",(VLOOKUP(NO50,PROTOKOL!$A$1:$E$29,2,FALSE))*NP50)</f>
        <v>144</v>
      </c>
      <c r="NR50" s="174">
        <f t="shared" si="34"/>
        <v>81</v>
      </c>
      <c r="NS50" s="211">
        <f>IF(NO50=0," ",VLOOKUP(NO50,PROTOKOL!$A:$E,5,FALSE))</f>
        <v>0.4731321546052632</v>
      </c>
      <c r="NT50" s="175" t="s">
        <v>133</v>
      </c>
      <c r="NU50" s="176">
        <f t="shared" si="110"/>
        <v>38.323704523026322</v>
      </c>
      <c r="NV50" s="216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4" t="str">
        <f t="shared" si="35"/>
        <v xml:space="preserve"> </v>
      </c>
      <c r="OB50" s="175" t="str">
        <f>IF(NX50=0," ",VLOOKUP(NX50,PROTOKOL!$A:$E,5,FALSE))</f>
        <v xml:space="preserve"> </v>
      </c>
      <c r="OC50" s="211" t="str">
        <f t="shared" si="141"/>
        <v xml:space="preserve"> </v>
      </c>
      <c r="OD50" s="175">
        <f t="shared" si="112"/>
        <v>0</v>
      </c>
      <c r="OE50" s="176" t="str">
        <f t="shared" si="113"/>
        <v xml:space="preserve"> </v>
      </c>
      <c r="OG50" s="172">
        <v>10</v>
      </c>
      <c r="OH50" s="224">
        <v>10</v>
      </c>
      <c r="OI50" s="173" t="str">
        <f>IF(OK50=0," ",VLOOKUP(OK50,PROTOKOL!$A:$F,6,FALSE))</f>
        <v>VAKUM TEST</v>
      </c>
      <c r="OJ50" s="43">
        <v>110</v>
      </c>
      <c r="OK50" s="43">
        <v>4</v>
      </c>
      <c r="OL50" s="43">
        <v>3.5</v>
      </c>
      <c r="OM50" s="42">
        <f>IF(OK50=0," ",(VLOOKUP(OK50,PROTOKOL!$A$1:$E$29,2,FALSE))*OL50)</f>
        <v>70</v>
      </c>
      <c r="ON50" s="174">
        <f t="shared" si="36"/>
        <v>40</v>
      </c>
      <c r="OO50" s="211">
        <f>IF(OK50=0," ",VLOOKUP(OK50,PROTOKOL!$A:$E,5,FALSE))</f>
        <v>0.44947554687499996</v>
      </c>
      <c r="OP50" s="175" t="s">
        <v>133</v>
      </c>
      <c r="OQ50" s="176">
        <f t="shared" si="114"/>
        <v>17.979021874999997</v>
      </c>
      <c r="OR50" s="216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4" t="str">
        <f t="shared" si="37"/>
        <v xml:space="preserve"> </v>
      </c>
      <c r="OX50" s="175" t="str">
        <f>IF(OT50=0," ",VLOOKUP(OT50,PROTOKOL!$A:$E,5,FALSE))</f>
        <v xml:space="preserve"> </v>
      </c>
      <c r="OY50" s="211" t="str">
        <f t="shared" si="142"/>
        <v xml:space="preserve"> </v>
      </c>
      <c r="OZ50" s="175">
        <f t="shared" si="116"/>
        <v>0</v>
      </c>
      <c r="PA50" s="176" t="str">
        <f t="shared" si="117"/>
        <v xml:space="preserve"> </v>
      </c>
      <c r="PC50" s="172">
        <v>10</v>
      </c>
      <c r="PD50" s="224">
        <v>10</v>
      </c>
      <c r="PE50" s="173" t="str">
        <f>IF(PG50=0," ",VLOOKUP(PG50,PROTOKOL!$A:$F,6,FALSE))</f>
        <v>VAKUM TEST</v>
      </c>
      <c r="PF50" s="43">
        <v>189</v>
      </c>
      <c r="PG50" s="43">
        <v>4</v>
      </c>
      <c r="PH50" s="43">
        <v>6</v>
      </c>
      <c r="PI50" s="42">
        <f>IF(PG50=0," ",(VLOOKUP(PG50,PROTOKOL!$A$1:$E$29,2,FALSE))*PH50)</f>
        <v>120</v>
      </c>
      <c r="PJ50" s="174">
        <f t="shared" si="38"/>
        <v>69</v>
      </c>
      <c r="PK50" s="211">
        <f>IF(PG50=0," ",VLOOKUP(PG50,PROTOKOL!$A:$E,5,FALSE))</f>
        <v>0.44947554687499996</v>
      </c>
      <c r="PL50" s="175" t="s">
        <v>133</v>
      </c>
      <c r="PM50" s="176">
        <f t="shared" si="118"/>
        <v>31.013812734374998</v>
      </c>
      <c r="PN50" s="216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4" t="str">
        <f t="shared" si="39"/>
        <v xml:space="preserve"> </v>
      </c>
      <c r="PT50" s="175" t="str">
        <f>IF(PP50=0," ",VLOOKUP(PP50,PROTOKOL!$A:$E,5,FALSE))</f>
        <v xml:space="preserve"> </v>
      </c>
      <c r="PU50" s="211" t="str">
        <f t="shared" si="143"/>
        <v xml:space="preserve"> </v>
      </c>
      <c r="PV50" s="175">
        <f t="shared" si="120"/>
        <v>0</v>
      </c>
      <c r="PW50" s="176" t="str">
        <f t="shared" si="121"/>
        <v xml:space="preserve"> </v>
      </c>
      <c r="PY50" s="172">
        <v>10</v>
      </c>
      <c r="PZ50" s="224">
        <v>10</v>
      </c>
      <c r="QA50" s="173" t="str">
        <f>IF(QC50=0," ",VLOOKUP(QC50,PROTOKOL!$A:$F,6,FALSE))</f>
        <v>PANTOGRAF LAVABO TAŞLAMA</v>
      </c>
      <c r="QB50" s="43">
        <v>102</v>
      </c>
      <c r="QC50" s="43">
        <v>9</v>
      </c>
      <c r="QD50" s="43">
        <v>7.5</v>
      </c>
      <c r="QE50" s="42">
        <f>IF(QC50=0," ",(VLOOKUP(QC50,PROTOKOL!$A$1:$E$29,2,FALSE))*QD50)</f>
        <v>65</v>
      </c>
      <c r="QF50" s="174">
        <f t="shared" si="40"/>
        <v>37</v>
      </c>
      <c r="QG50" s="211">
        <f>IF(QC50=0," ",VLOOKUP(QC50,PROTOKOL!$A:$E,5,FALSE))</f>
        <v>1.0273726785714283</v>
      </c>
      <c r="QH50" s="175" t="s">
        <v>133</v>
      </c>
      <c r="QI50" s="176">
        <f t="shared" si="122"/>
        <v>38.012789107142851</v>
      </c>
      <c r="QJ50" s="216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4" t="str">
        <f t="shared" si="41"/>
        <v xml:space="preserve"> </v>
      </c>
      <c r="QP50" s="175" t="str">
        <f>IF(QL50=0," ",VLOOKUP(QL50,PROTOKOL!$A:$E,5,FALSE))</f>
        <v xml:space="preserve"> </v>
      </c>
      <c r="QQ50" s="211" t="str">
        <f t="shared" si="144"/>
        <v xml:space="preserve"> </v>
      </c>
      <c r="QR50" s="175">
        <f t="shared" si="124"/>
        <v>0</v>
      </c>
      <c r="QS50" s="176" t="str">
        <f t="shared" si="125"/>
        <v xml:space="preserve"> </v>
      </c>
    </row>
    <row r="51" spans="1:461" ht="13.8">
      <c r="A51" s="172">
        <v>10</v>
      </c>
      <c r="B51" s="225"/>
      <c r="C51" s="173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4" t="str">
        <f t="shared" si="0"/>
        <v xml:space="preserve"> </v>
      </c>
      <c r="I51" s="211" t="str">
        <f>IF(E51=0," ",VLOOKUP(E51,PROTOKOL!$A:$E,5,FALSE))</f>
        <v xml:space="preserve"> </v>
      </c>
      <c r="J51" s="175" t="s">
        <v>133</v>
      </c>
      <c r="K51" s="176" t="str">
        <f t="shared" si="42"/>
        <v xml:space="preserve"> </v>
      </c>
      <c r="L51" s="216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4" t="str">
        <f t="shared" si="1"/>
        <v xml:space="preserve"> </v>
      </c>
      <c r="R51" s="175" t="str">
        <f>IF(N51=0," ",VLOOKUP(N51,PROTOKOL!$A:$E,5,FALSE))</f>
        <v xml:space="preserve"> </v>
      </c>
      <c r="S51" s="211" t="str">
        <f t="shared" si="43"/>
        <v xml:space="preserve"> </v>
      </c>
      <c r="T51" s="175">
        <f t="shared" si="44"/>
        <v>0</v>
      </c>
      <c r="U51" s="176" t="str">
        <f t="shared" si="45"/>
        <v xml:space="preserve"> </v>
      </c>
      <c r="W51" s="172">
        <v>10</v>
      </c>
      <c r="X51" s="225"/>
      <c r="Y51" s="173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4" t="str">
        <f t="shared" si="2"/>
        <v xml:space="preserve"> </v>
      </c>
      <c r="AE51" s="211" t="str">
        <f>IF(AA51=0," ",VLOOKUP(AA51,PROTOKOL!$A:$E,5,FALSE))</f>
        <v xml:space="preserve"> </v>
      </c>
      <c r="AF51" s="175" t="s">
        <v>133</v>
      </c>
      <c r="AG51" s="176" t="str">
        <f t="shared" si="46"/>
        <v xml:space="preserve"> </v>
      </c>
      <c r="AH51" s="216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4" t="str">
        <f t="shared" si="3"/>
        <v xml:space="preserve"> </v>
      </c>
      <c r="AN51" s="175" t="str">
        <f>IF(AJ51=0," ",VLOOKUP(AJ51,PROTOKOL!$A:$E,5,FALSE))</f>
        <v xml:space="preserve"> </v>
      </c>
      <c r="AO51" s="211" t="str">
        <f t="shared" si="126"/>
        <v xml:space="preserve"> </v>
      </c>
      <c r="AP51" s="175">
        <f t="shared" si="48"/>
        <v>0</v>
      </c>
      <c r="AQ51" s="176" t="str">
        <f t="shared" si="49"/>
        <v xml:space="preserve"> </v>
      </c>
      <c r="AS51" s="172">
        <v>10</v>
      </c>
      <c r="AT51" s="225"/>
      <c r="AU51" s="173" t="str">
        <f>IF(AW51=0," ",VLOOKUP(AW51,PROTOKOL!$A:$F,6,FALSE))</f>
        <v>KOKU TESTİ</v>
      </c>
      <c r="AV51" s="43">
        <v>1</v>
      </c>
      <c r="AW51" s="43">
        <v>17</v>
      </c>
      <c r="AX51" s="43">
        <v>1</v>
      </c>
      <c r="AY51" s="42">
        <f>IF(AW51=0," ",(VLOOKUP(AW51,PROTOKOL!$A$1:$E$29,2,FALSE))*AX51)</f>
        <v>0</v>
      </c>
      <c r="AZ51" s="174">
        <f t="shared" si="4"/>
        <v>1</v>
      </c>
      <c r="BA51" s="211" t="e">
        <f>IF(AW51=0," ",VLOOKUP(AW51,PROTOKOL!$A:$E,5,FALSE))</f>
        <v>#DIV/0!</v>
      </c>
      <c r="BB51" s="175" t="s">
        <v>133</v>
      </c>
      <c r="BC51" s="176" t="e">
        <f>IF(AW51=0," ",(BA51*AZ51))/7.5*1</f>
        <v>#DIV/0!</v>
      </c>
      <c r="BD51" s="216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4" t="str">
        <f t="shared" si="5"/>
        <v xml:space="preserve"> </v>
      </c>
      <c r="BJ51" s="175" t="str">
        <f>IF(BF51=0," ",VLOOKUP(BF51,PROTOKOL!$A:$E,5,FALSE))</f>
        <v xml:space="preserve"> </v>
      </c>
      <c r="BK51" s="211" t="str">
        <f t="shared" si="127"/>
        <v xml:space="preserve"> </v>
      </c>
      <c r="BL51" s="175">
        <f t="shared" si="52"/>
        <v>0</v>
      </c>
      <c r="BM51" s="176" t="str">
        <f t="shared" si="53"/>
        <v xml:space="preserve"> </v>
      </c>
      <c r="BO51" s="172">
        <v>10</v>
      </c>
      <c r="BP51" s="225"/>
      <c r="BQ51" s="173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4" t="str">
        <f t="shared" si="6"/>
        <v xml:space="preserve"> </v>
      </c>
      <c r="BW51" s="211" t="str">
        <f>IF(BS51=0," ",VLOOKUP(BS51,PROTOKOL!$A:$E,5,FALSE))</f>
        <v xml:space="preserve"> </v>
      </c>
      <c r="BX51" s="175" t="s">
        <v>133</v>
      </c>
      <c r="BY51" s="176" t="str">
        <f t="shared" si="54"/>
        <v xml:space="preserve"> </v>
      </c>
      <c r="BZ51" s="216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4" t="str">
        <f t="shared" si="7"/>
        <v xml:space="preserve"> </v>
      </c>
      <c r="CF51" s="175" t="str">
        <f>IF(CB51=0," ",VLOOKUP(CB51,PROTOKOL!$A:$E,5,FALSE))</f>
        <v xml:space="preserve"> </v>
      </c>
      <c r="CG51" s="211" t="str">
        <f t="shared" si="128"/>
        <v xml:space="preserve"> </v>
      </c>
      <c r="CH51" s="175">
        <f t="shared" si="56"/>
        <v>0</v>
      </c>
      <c r="CI51" s="176" t="str">
        <f t="shared" si="57"/>
        <v xml:space="preserve"> </v>
      </c>
      <c r="CK51" s="172">
        <v>10</v>
      </c>
      <c r="CL51" s="225"/>
      <c r="CM51" s="173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4" t="str">
        <f t="shared" si="8"/>
        <v xml:space="preserve"> </v>
      </c>
      <c r="CS51" s="211" t="str">
        <f>IF(CO51=0," ",VLOOKUP(CO51,PROTOKOL!$A:$E,5,FALSE))</f>
        <v xml:space="preserve"> </v>
      </c>
      <c r="CT51" s="175" t="s">
        <v>133</v>
      </c>
      <c r="CU51" s="176" t="str">
        <f t="shared" si="58"/>
        <v xml:space="preserve"> </v>
      </c>
      <c r="CV51" s="216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4" t="str">
        <f t="shared" si="9"/>
        <v xml:space="preserve"> </v>
      </c>
      <c r="DB51" s="175" t="str">
        <f>IF(CX51=0," ",VLOOKUP(CX51,PROTOKOL!$A:$E,5,FALSE))</f>
        <v xml:space="preserve"> </v>
      </c>
      <c r="DC51" s="211" t="str">
        <f t="shared" si="129"/>
        <v xml:space="preserve"> </v>
      </c>
      <c r="DD51" s="175">
        <f t="shared" si="60"/>
        <v>0</v>
      </c>
      <c r="DE51" s="176" t="str">
        <f t="shared" si="61"/>
        <v xml:space="preserve"> </v>
      </c>
      <c r="DG51" s="172">
        <v>10</v>
      </c>
      <c r="DH51" s="225"/>
      <c r="DI51" s="173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4" t="str">
        <f t="shared" si="10"/>
        <v xml:space="preserve"> </v>
      </c>
      <c r="DO51" s="211" t="str">
        <f>IF(DK51=0," ",VLOOKUP(DK51,PROTOKOL!$A:$E,5,FALSE))</f>
        <v xml:space="preserve"> </v>
      </c>
      <c r="DP51" s="175" t="s">
        <v>133</v>
      </c>
      <c r="DQ51" s="176" t="str">
        <f t="shared" si="62"/>
        <v xml:space="preserve"> </v>
      </c>
      <c r="DR51" s="216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4" t="str">
        <f t="shared" si="11"/>
        <v xml:space="preserve"> </v>
      </c>
      <c r="DX51" s="175" t="str">
        <f>IF(DT51=0," ",VLOOKUP(DT51,PROTOKOL!$A:$E,5,FALSE))</f>
        <v xml:space="preserve"> </v>
      </c>
      <c r="DY51" s="211" t="str">
        <f t="shared" si="130"/>
        <v xml:space="preserve"> </v>
      </c>
      <c r="DZ51" s="175">
        <f t="shared" si="64"/>
        <v>0</v>
      </c>
      <c r="EA51" s="176" t="str">
        <f t="shared" si="65"/>
        <v xml:space="preserve"> </v>
      </c>
      <c r="EC51" s="172">
        <v>10</v>
      </c>
      <c r="ED51" s="225"/>
      <c r="EE51" s="173" t="str">
        <f>IF(EG51=0," ",VLOOKUP(EG51,PROTOKOL!$A:$F,6,FALSE))</f>
        <v>ÜRÜN KONTROL</v>
      </c>
      <c r="EF51" s="43">
        <v>1</v>
      </c>
      <c r="EG51" s="43">
        <v>20</v>
      </c>
      <c r="EH51" s="43">
        <v>4</v>
      </c>
      <c r="EI51" s="42">
        <f>IF(EG51=0," ",(VLOOKUP(EG51,PROTOKOL!$A$1:$E$29,2,FALSE))*EH51)</f>
        <v>0</v>
      </c>
      <c r="EJ51" s="174">
        <f t="shared" si="12"/>
        <v>1</v>
      </c>
      <c r="EK51" s="211" t="e">
        <f>IF(EG51=0," ",VLOOKUP(EG51,PROTOKOL!$A:$E,5,FALSE))</f>
        <v>#DIV/0!</v>
      </c>
      <c r="EL51" s="175" t="s">
        <v>133</v>
      </c>
      <c r="EM51" s="176" t="e">
        <f>IF(EG51=0," ",(EK51*EJ51))/7.5*4</f>
        <v>#DIV/0!</v>
      </c>
      <c r="EN51" s="216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4" t="str">
        <f t="shared" si="13"/>
        <v xml:space="preserve"> </v>
      </c>
      <c r="ET51" s="175" t="str">
        <f>IF(EP51=0," ",VLOOKUP(EP51,PROTOKOL!$A:$E,5,FALSE))</f>
        <v xml:space="preserve"> </v>
      </c>
      <c r="EU51" s="211" t="str">
        <f t="shared" si="145"/>
        <v xml:space="preserve"> </v>
      </c>
      <c r="EV51" s="175">
        <f t="shared" si="68"/>
        <v>0</v>
      </c>
      <c r="EW51" s="176" t="str">
        <f t="shared" si="69"/>
        <v xml:space="preserve"> </v>
      </c>
      <c r="EY51" s="172">
        <v>10</v>
      </c>
      <c r="EZ51" s="225"/>
      <c r="FA51" s="173" t="str">
        <f>IF(FC51=0," ",VLOOKUP(FC51,PROTOKOL!$A:$F,6,FALSE))</f>
        <v>KOKU TESTİ</v>
      </c>
      <c r="FB51" s="43">
        <v>1</v>
      </c>
      <c r="FC51" s="43">
        <v>17</v>
      </c>
      <c r="FD51" s="43">
        <v>1</v>
      </c>
      <c r="FE51" s="42">
        <f>IF(FC51=0," ",(VLOOKUP(FC51,PROTOKOL!$A$1:$E$29,2,FALSE))*FD51)</f>
        <v>0</v>
      </c>
      <c r="FF51" s="174">
        <f t="shared" si="14"/>
        <v>1</v>
      </c>
      <c r="FG51" s="211" t="e">
        <f>IF(FC51=0," ",VLOOKUP(FC51,PROTOKOL!$A:$E,5,FALSE))</f>
        <v>#DIV/0!</v>
      </c>
      <c r="FH51" s="175" t="s">
        <v>133</v>
      </c>
      <c r="FI51" s="176" t="e">
        <f>IF(FC51=0," ",(FG51*FF51))/7.5*1</f>
        <v>#DIV/0!</v>
      </c>
      <c r="FJ51" s="216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4" t="str">
        <f t="shared" si="15"/>
        <v xml:space="preserve"> </v>
      </c>
      <c r="FP51" s="175" t="str">
        <f>IF(FL51=0," ",VLOOKUP(FL51,PROTOKOL!$A:$E,5,FALSE))</f>
        <v xml:space="preserve"> </v>
      </c>
      <c r="FQ51" s="211" t="str">
        <f t="shared" si="131"/>
        <v xml:space="preserve"> </v>
      </c>
      <c r="FR51" s="175">
        <f t="shared" si="72"/>
        <v>0</v>
      </c>
      <c r="FS51" s="176" t="str">
        <f t="shared" si="73"/>
        <v xml:space="preserve"> </v>
      </c>
      <c r="FU51" s="172">
        <v>10</v>
      </c>
      <c r="FV51" s="225"/>
      <c r="FW51" s="173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4" t="str">
        <f t="shared" si="16"/>
        <v xml:space="preserve"> </v>
      </c>
      <c r="GC51" s="211" t="str">
        <f>IF(FY51=0," ",VLOOKUP(FY51,PROTOKOL!$A:$E,5,FALSE))</f>
        <v xml:space="preserve"> </v>
      </c>
      <c r="GD51" s="175" t="s">
        <v>133</v>
      </c>
      <c r="GE51" s="176" t="str">
        <f t="shared" si="74"/>
        <v xml:space="preserve"> </v>
      </c>
      <c r="GF51" s="216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4" t="str">
        <f t="shared" si="17"/>
        <v xml:space="preserve"> </v>
      </c>
      <c r="GL51" s="175" t="str">
        <f>IF(GH51=0," ",VLOOKUP(GH51,PROTOKOL!$A:$E,5,FALSE))</f>
        <v xml:space="preserve"> </v>
      </c>
      <c r="GM51" s="211" t="str">
        <f t="shared" si="132"/>
        <v xml:space="preserve"> </v>
      </c>
      <c r="GN51" s="175">
        <f t="shared" si="76"/>
        <v>0</v>
      </c>
      <c r="GO51" s="176" t="str">
        <f t="shared" si="77"/>
        <v xml:space="preserve"> </v>
      </c>
      <c r="GQ51" s="172">
        <v>10</v>
      </c>
      <c r="GR51" s="225"/>
      <c r="GS51" s="173" t="str">
        <f>IF(GU51=0," ",VLOOKUP(GU51,PROTOKOL!$A:$F,6,FALSE))</f>
        <v>EĞİTİM</v>
      </c>
      <c r="GT51" s="43">
        <v>1</v>
      </c>
      <c r="GU51" s="43">
        <v>19</v>
      </c>
      <c r="GV51" s="43">
        <v>6.5</v>
      </c>
      <c r="GW51" s="42">
        <f>IF(GU51=0," ",(VLOOKUP(GU51,PROTOKOL!$A$1:$E$29,2,FALSE))*GV51)</f>
        <v>0</v>
      </c>
      <c r="GX51" s="174">
        <f t="shared" si="18"/>
        <v>1</v>
      </c>
      <c r="GY51" s="211" t="e">
        <f>IF(GU51=0," ",VLOOKUP(GU51,PROTOKOL!$A:$E,5,FALSE))</f>
        <v>#DIV/0!</v>
      </c>
      <c r="GZ51" s="175" t="s">
        <v>133</v>
      </c>
      <c r="HA51" s="176" t="e">
        <f>IF(GU51=0," ",(GY51*GX51))/7.5*6.5</f>
        <v>#DIV/0!</v>
      </c>
      <c r="HB51" s="216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4" t="str">
        <f t="shared" si="19"/>
        <v xml:space="preserve"> </v>
      </c>
      <c r="HH51" s="175" t="str">
        <f>IF(HD51=0," ",VLOOKUP(HD51,PROTOKOL!$A:$E,5,FALSE))</f>
        <v xml:space="preserve"> </v>
      </c>
      <c r="HI51" s="211" t="str">
        <f t="shared" si="133"/>
        <v xml:space="preserve"> </v>
      </c>
      <c r="HJ51" s="175">
        <f t="shared" si="80"/>
        <v>0</v>
      </c>
      <c r="HK51" s="176" t="str">
        <f t="shared" si="81"/>
        <v xml:space="preserve"> </v>
      </c>
      <c r="HM51" s="172">
        <v>10</v>
      </c>
      <c r="HN51" s="225"/>
      <c r="HO51" s="173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4" t="str">
        <f t="shared" si="20"/>
        <v xml:space="preserve"> </v>
      </c>
      <c r="HU51" s="211" t="str">
        <f>IF(HQ51=0," ",VLOOKUP(HQ51,PROTOKOL!$A:$E,5,FALSE))</f>
        <v xml:space="preserve"> </v>
      </c>
      <c r="HV51" s="175" t="s">
        <v>133</v>
      </c>
      <c r="HW51" s="176" t="str">
        <f t="shared" si="82"/>
        <v xml:space="preserve"> </v>
      </c>
      <c r="HX51" s="216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4" t="str">
        <f t="shared" si="21"/>
        <v xml:space="preserve"> </v>
      </c>
      <c r="ID51" s="175" t="str">
        <f>IF(HZ51=0," ",VLOOKUP(HZ51,PROTOKOL!$A:$E,5,FALSE))</f>
        <v xml:space="preserve"> </v>
      </c>
      <c r="IE51" s="211" t="str">
        <f t="shared" si="134"/>
        <v xml:space="preserve"> </v>
      </c>
      <c r="IF51" s="175">
        <f t="shared" si="84"/>
        <v>0</v>
      </c>
      <c r="IG51" s="176" t="str">
        <f t="shared" si="85"/>
        <v xml:space="preserve"> </v>
      </c>
      <c r="II51" s="172">
        <v>10</v>
      </c>
      <c r="IJ51" s="225"/>
      <c r="IK51" s="173" t="str">
        <f>IF(IM51=0," ",VLOOKUP(IM51,PROTOKOL!$A:$F,6,FALSE))</f>
        <v>KOKU TESTİ</v>
      </c>
      <c r="IL51" s="43">
        <v>1</v>
      </c>
      <c r="IM51" s="43">
        <v>17</v>
      </c>
      <c r="IN51" s="43">
        <v>2.5</v>
      </c>
      <c r="IO51" s="42">
        <f>IF(IM51=0," ",(VLOOKUP(IM51,PROTOKOL!$A$1:$E$29,2,FALSE))*IN51)</f>
        <v>0</v>
      </c>
      <c r="IP51" s="174">
        <f t="shared" si="22"/>
        <v>1</v>
      </c>
      <c r="IQ51" s="211" t="e">
        <f>IF(IM51=0," ",VLOOKUP(IM51,PROTOKOL!$A:$E,5,FALSE))</f>
        <v>#DIV/0!</v>
      </c>
      <c r="IR51" s="175" t="s">
        <v>133</v>
      </c>
      <c r="IS51" s="176" t="e">
        <f>IF(IM51=0," ",(IQ51*IP51))/7.5*2.5</f>
        <v>#DIV/0!</v>
      </c>
      <c r="IT51" s="216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4" t="str">
        <f t="shared" si="23"/>
        <v xml:space="preserve"> </v>
      </c>
      <c r="IZ51" s="175" t="str">
        <f>IF(IV51=0," ",VLOOKUP(IV51,PROTOKOL!$A:$E,5,FALSE))</f>
        <v xml:space="preserve"> </v>
      </c>
      <c r="JA51" s="211" t="str">
        <f t="shared" si="135"/>
        <v xml:space="preserve"> </v>
      </c>
      <c r="JB51" s="175">
        <f t="shared" si="88"/>
        <v>0</v>
      </c>
      <c r="JC51" s="176" t="str">
        <f t="shared" si="89"/>
        <v xml:space="preserve"> </v>
      </c>
      <c r="JE51" s="172">
        <v>10</v>
      </c>
      <c r="JF51" s="225"/>
      <c r="JG51" s="173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4" t="str">
        <f t="shared" si="24"/>
        <v xml:space="preserve"> </v>
      </c>
      <c r="JM51" s="211" t="str">
        <f>IF(JI51=0," ",VLOOKUP(JI51,PROTOKOL!$A:$E,5,FALSE))</f>
        <v xml:space="preserve"> </v>
      </c>
      <c r="JN51" s="175" t="s">
        <v>133</v>
      </c>
      <c r="JO51" s="176" t="str">
        <f t="shared" si="90"/>
        <v xml:space="preserve"> </v>
      </c>
      <c r="JP51" s="216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4" t="str">
        <f t="shared" si="25"/>
        <v xml:space="preserve"> </v>
      </c>
      <c r="JV51" s="175" t="str">
        <f>IF(JR51=0," ",VLOOKUP(JR51,PROTOKOL!$A:$E,5,FALSE))</f>
        <v xml:space="preserve"> </v>
      </c>
      <c r="JW51" s="211" t="str">
        <f t="shared" si="136"/>
        <v xml:space="preserve"> </v>
      </c>
      <c r="JX51" s="175">
        <f t="shared" si="92"/>
        <v>0</v>
      </c>
      <c r="JY51" s="176" t="str">
        <f t="shared" si="93"/>
        <v xml:space="preserve"> </v>
      </c>
      <c r="KA51" s="172">
        <v>10</v>
      </c>
      <c r="KB51" s="225"/>
      <c r="KC51" s="173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4" t="str">
        <f t="shared" si="26"/>
        <v xml:space="preserve"> </v>
      </c>
      <c r="KI51" s="211" t="str">
        <f>IF(KE51=0," ",VLOOKUP(KE51,PROTOKOL!$A:$E,5,FALSE))</f>
        <v xml:space="preserve"> </v>
      </c>
      <c r="KJ51" s="175" t="s">
        <v>133</v>
      </c>
      <c r="KK51" s="176" t="str">
        <f t="shared" si="94"/>
        <v xml:space="preserve"> </v>
      </c>
      <c r="KL51" s="216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4" t="str">
        <f t="shared" si="27"/>
        <v xml:space="preserve"> </v>
      </c>
      <c r="KR51" s="175" t="str">
        <f>IF(KN51=0," ",VLOOKUP(KN51,PROTOKOL!$A:$E,5,FALSE))</f>
        <v xml:space="preserve"> </v>
      </c>
      <c r="KS51" s="211" t="str">
        <f t="shared" si="137"/>
        <v xml:space="preserve"> </v>
      </c>
      <c r="KT51" s="175">
        <f t="shared" si="96"/>
        <v>0</v>
      </c>
      <c r="KU51" s="176" t="str">
        <f t="shared" si="97"/>
        <v xml:space="preserve"> </v>
      </c>
      <c r="KW51" s="172">
        <v>10</v>
      </c>
      <c r="KX51" s="225"/>
      <c r="KY51" s="173" t="str">
        <f>IF(LA51=0," ",VLOOKUP(LA51,PROTOKOL!$A:$F,6,FALSE))</f>
        <v>TAH.BORU MONTAJ</v>
      </c>
      <c r="KZ51" s="43">
        <v>108</v>
      </c>
      <c r="LA51" s="43">
        <v>3</v>
      </c>
      <c r="LB51" s="43">
        <v>4</v>
      </c>
      <c r="LC51" s="42">
        <f>IF(LA51=0," ",(VLOOKUP(LA51,PROTOKOL!$A$1:$E$29,2,FALSE))*LB51)</f>
        <v>52.266666666666666</v>
      </c>
      <c r="LD51" s="174">
        <f t="shared" si="28"/>
        <v>55.733333333333334</v>
      </c>
      <c r="LE51" s="211">
        <f>IF(LA51=0," ",VLOOKUP(LA51,PROTOKOL!$A:$E,5,FALSE))</f>
        <v>0.69150084134615386</v>
      </c>
      <c r="LF51" s="175" t="s">
        <v>133</v>
      </c>
      <c r="LG51" s="176">
        <f t="shared" si="98"/>
        <v>38.53964689102564</v>
      </c>
      <c r="LH51" s="216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4" t="str">
        <f t="shared" si="29"/>
        <v xml:space="preserve"> </v>
      </c>
      <c r="LN51" s="175" t="str">
        <f>IF(LJ51=0," ",VLOOKUP(LJ51,PROTOKOL!$A:$E,5,FALSE))</f>
        <v xml:space="preserve"> </v>
      </c>
      <c r="LO51" s="211" t="str">
        <f t="shared" si="138"/>
        <v xml:space="preserve"> </v>
      </c>
      <c r="LP51" s="175">
        <f t="shared" si="100"/>
        <v>0</v>
      </c>
      <c r="LQ51" s="176" t="str">
        <f t="shared" si="101"/>
        <v xml:space="preserve"> </v>
      </c>
      <c r="LS51" s="172">
        <v>10</v>
      </c>
      <c r="LT51" s="225"/>
      <c r="LU51" s="173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4" t="str">
        <f t="shared" si="30"/>
        <v xml:space="preserve"> </v>
      </c>
      <c r="MA51" s="211" t="str">
        <f>IF(LW51=0," ",VLOOKUP(LW51,PROTOKOL!$A:$E,5,FALSE))</f>
        <v xml:space="preserve"> </v>
      </c>
      <c r="MB51" s="175" t="s">
        <v>133</v>
      </c>
      <c r="MC51" s="176" t="str">
        <f t="shared" si="102"/>
        <v xml:space="preserve"> </v>
      </c>
      <c r="MD51" s="216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4" t="str">
        <f t="shared" si="31"/>
        <v xml:space="preserve"> </v>
      </c>
      <c r="MJ51" s="175" t="str">
        <f>IF(MF51=0," ",VLOOKUP(MF51,PROTOKOL!$A:$E,5,FALSE))</f>
        <v xml:space="preserve"> </v>
      </c>
      <c r="MK51" s="211" t="str">
        <f t="shared" si="139"/>
        <v xml:space="preserve"> </v>
      </c>
      <c r="ML51" s="175">
        <f t="shared" si="104"/>
        <v>0</v>
      </c>
      <c r="MM51" s="176" t="str">
        <f t="shared" si="105"/>
        <v xml:space="preserve"> </v>
      </c>
      <c r="MO51" s="172">
        <v>10</v>
      </c>
      <c r="MP51" s="225"/>
      <c r="MQ51" s="173" t="str">
        <f>IF(MS51=0," ",VLOOKUP(MS51,PROTOKOL!$A:$F,6,FALSE))</f>
        <v>ÜRÜN KONTROL</v>
      </c>
      <c r="MR51" s="43">
        <v>1</v>
      </c>
      <c r="MS51" s="43">
        <v>20</v>
      </c>
      <c r="MT51" s="43">
        <v>2</v>
      </c>
      <c r="MU51" s="42">
        <f>IF(MS51=0," ",(VLOOKUP(MS51,PROTOKOL!$A$1:$E$29,2,FALSE))*MT51)</f>
        <v>0</v>
      </c>
      <c r="MV51" s="174">
        <f t="shared" si="32"/>
        <v>1</v>
      </c>
      <c r="MW51" s="211" t="e">
        <f>IF(MS51=0," ",VLOOKUP(MS51,PROTOKOL!$A:$E,5,FALSE))</f>
        <v>#DIV/0!</v>
      </c>
      <c r="MX51" s="175" t="s">
        <v>133</v>
      </c>
      <c r="MY51" s="176" t="e">
        <f>IF(MS51=0," ",(MW51*MV51))/7.5*2</f>
        <v>#DIV/0!</v>
      </c>
      <c r="MZ51" s="216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4" t="str">
        <f t="shared" si="33"/>
        <v xml:space="preserve"> </v>
      </c>
      <c r="NF51" s="175" t="str">
        <f>IF(NB51=0," ",VLOOKUP(NB51,PROTOKOL!$A:$E,5,FALSE))</f>
        <v xml:space="preserve"> </v>
      </c>
      <c r="NG51" s="211" t="str">
        <f t="shared" si="140"/>
        <v xml:space="preserve"> </v>
      </c>
      <c r="NH51" s="175">
        <f t="shared" si="108"/>
        <v>0</v>
      </c>
      <c r="NI51" s="176" t="str">
        <f t="shared" si="109"/>
        <v xml:space="preserve"> </v>
      </c>
      <c r="NK51" s="172">
        <v>10</v>
      </c>
      <c r="NL51" s="225"/>
      <c r="NM51" s="173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4" t="str">
        <f t="shared" si="34"/>
        <v xml:space="preserve"> </v>
      </c>
      <c r="NS51" s="211" t="str">
        <f>IF(NO51=0," ",VLOOKUP(NO51,PROTOKOL!$A:$E,5,FALSE))</f>
        <v xml:space="preserve"> </v>
      </c>
      <c r="NT51" s="175" t="s">
        <v>133</v>
      </c>
      <c r="NU51" s="176" t="str">
        <f t="shared" si="110"/>
        <v xml:space="preserve"> </v>
      </c>
      <c r="NV51" s="216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4" t="str">
        <f t="shared" si="35"/>
        <v xml:space="preserve"> </v>
      </c>
      <c r="OB51" s="175" t="str">
        <f>IF(NX51=0," ",VLOOKUP(NX51,PROTOKOL!$A:$E,5,FALSE))</f>
        <v xml:space="preserve"> </v>
      </c>
      <c r="OC51" s="211" t="str">
        <f t="shared" si="141"/>
        <v xml:space="preserve"> </v>
      </c>
      <c r="OD51" s="175">
        <f t="shared" si="112"/>
        <v>0</v>
      </c>
      <c r="OE51" s="176" t="str">
        <f t="shared" si="113"/>
        <v xml:space="preserve"> </v>
      </c>
      <c r="OG51" s="172">
        <v>10</v>
      </c>
      <c r="OH51" s="225"/>
      <c r="OI51" s="173" t="str">
        <f>IF(OK51=0," ",VLOOKUP(OK51,PROTOKOL!$A:$F,6,FALSE))</f>
        <v>PERDE KESME SULU SİST.</v>
      </c>
      <c r="OJ51" s="43">
        <v>57</v>
      </c>
      <c r="OK51" s="43">
        <v>8</v>
      </c>
      <c r="OL51" s="43">
        <v>3</v>
      </c>
      <c r="OM51" s="42">
        <f>IF(OK51=0," ",(VLOOKUP(OK51,PROTOKOL!$A$1:$E$29,2,FALSE))*OL51)</f>
        <v>39.200000000000003</v>
      </c>
      <c r="ON51" s="174">
        <f t="shared" si="36"/>
        <v>17.799999999999997</v>
      </c>
      <c r="OO51" s="211">
        <f>IF(OK51=0," ",VLOOKUP(OK51,PROTOKOL!$A:$E,5,FALSE))</f>
        <v>0.69150084134615386</v>
      </c>
      <c r="OP51" s="175" t="s">
        <v>133</v>
      </c>
      <c r="OQ51" s="176">
        <f t="shared" si="114"/>
        <v>12.308714975961538</v>
      </c>
      <c r="OR51" s="216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4" t="str">
        <f t="shared" si="37"/>
        <v xml:space="preserve"> </v>
      </c>
      <c r="OX51" s="175" t="str">
        <f>IF(OT51=0," ",VLOOKUP(OT51,PROTOKOL!$A:$E,5,FALSE))</f>
        <v xml:space="preserve"> </v>
      </c>
      <c r="OY51" s="211" t="str">
        <f t="shared" si="142"/>
        <v xml:space="preserve"> </v>
      </c>
      <c r="OZ51" s="175">
        <f t="shared" si="116"/>
        <v>0</v>
      </c>
      <c r="PA51" s="176" t="str">
        <f t="shared" si="117"/>
        <v xml:space="preserve"> </v>
      </c>
      <c r="PC51" s="172">
        <v>10</v>
      </c>
      <c r="PD51" s="225"/>
      <c r="PE51" s="173" t="str">
        <f>IF(PG51=0," ",VLOOKUP(PG51,PROTOKOL!$A:$F,6,FALSE))</f>
        <v>PERDE KESME SULU SİST.</v>
      </c>
      <c r="PF51" s="43">
        <v>20</v>
      </c>
      <c r="PG51" s="43">
        <v>8</v>
      </c>
      <c r="PH51" s="43">
        <v>1.5</v>
      </c>
      <c r="PI51" s="42">
        <f>IF(PG51=0," ",(VLOOKUP(PG51,PROTOKOL!$A$1:$E$29,2,FALSE))*PH51)</f>
        <v>19.600000000000001</v>
      </c>
      <c r="PJ51" s="174">
        <f t="shared" si="38"/>
        <v>0.39999999999999858</v>
      </c>
      <c r="PK51" s="211">
        <f>IF(PG51=0," ",VLOOKUP(PG51,PROTOKOL!$A:$E,5,FALSE))</f>
        <v>0.69150084134615386</v>
      </c>
      <c r="PL51" s="175" t="s">
        <v>133</v>
      </c>
      <c r="PM51" s="176">
        <f t="shared" si="118"/>
        <v>0.27660033653846056</v>
      </c>
      <c r="PN51" s="216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4" t="str">
        <f t="shared" si="39"/>
        <v xml:space="preserve"> </v>
      </c>
      <c r="PT51" s="175" t="str">
        <f>IF(PP51=0," ",VLOOKUP(PP51,PROTOKOL!$A:$E,5,FALSE))</f>
        <v xml:space="preserve"> </v>
      </c>
      <c r="PU51" s="211" t="str">
        <f t="shared" si="143"/>
        <v xml:space="preserve"> </v>
      </c>
      <c r="PV51" s="175">
        <f t="shared" si="120"/>
        <v>0</v>
      </c>
      <c r="PW51" s="176" t="str">
        <f t="shared" si="121"/>
        <v xml:space="preserve"> </v>
      </c>
      <c r="PY51" s="172">
        <v>10</v>
      </c>
      <c r="PZ51" s="225"/>
      <c r="QA51" s="173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4" t="str">
        <f t="shared" si="40"/>
        <v xml:space="preserve"> </v>
      </c>
      <c r="QG51" s="211" t="str">
        <f>IF(QC51=0," ",VLOOKUP(QC51,PROTOKOL!$A:$E,5,FALSE))</f>
        <v xml:space="preserve"> </v>
      </c>
      <c r="QH51" s="175" t="s">
        <v>133</v>
      </c>
      <c r="QI51" s="176" t="str">
        <f t="shared" si="122"/>
        <v xml:space="preserve"> </v>
      </c>
      <c r="QJ51" s="216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4" t="str">
        <f t="shared" si="41"/>
        <v xml:space="preserve"> </v>
      </c>
      <c r="QP51" s="175" t="str">
        <f>IF(QL51=0," ",VLOOKUP(QL51,PROTOKOL!$A:$E,5,FALSE))</f>
        <v xml:space="preserve"> </v>
      </c>
      <c r="QQ51" s="211" t="str">
        <f t="shared" si="144"/>
        <v xml:space="preserve"> </v>
      </c>
      <c r="QR51" s="175">
        <f t="shared" si="124"/>
        <v>0</v>
      </c>
      <c r="QS51" s="176" t="str">
        <f t="shared" si="125"/>
        <v xml:space="preserve"> </v>
      </c>
    </row>
    <row r="52" spans="1:461" ht="13.8">
      <c r="A52" s="172">
        <v>10</v>
      </c>
      <c r="B52" s="226"/>
      <c r="C52" s="173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4" t="str">
        <f t="shared" si="0"/>
        <v xml:space="preserve"> </v>
      </c>
      <c r="I52" s="211" t="str">
        <f>IF(E52=0," ",VLOOKUP(E52,PROTOKOL!$A:$E,5,FALSE))</f>
        <v xml:space="preserve"> </v>
      </c>
      <c r="J52" s="175" t="s">
        <v>133</v>
      </c>
      <c r="K52" s="176" t="str">
        <f t="shared" si="42"/>
        <v xml:space="preserve"> </v>
      </c>
      <c r="L52" s="216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4" t="str">
        <f t="shared" si="1"/>
        <v xml:space="preserve"> </v>
      </c>
      <c r="R52" s="175" t="str">
        <f>IF(N52=0," ",VLOOKUP(N52,PROTOKOL!$A:$E,5,FALSE))</f>
        <v xml:space="preserve"> </v>
      </c>
      <c r="S52" s="211" t="str">
        <f t="shared" si="43"/>
        <v xml:space="preserve"> </v>
      </c>
      <c r="T52" s="175">
        <f t="shared" si="44"/>
        <v>0</v>
      </c>
      <c r="U52" s="176" t="str">
        <f t="shared" si="45"/>
        <v xml:space="preserve"> </v>
      </c>
      <c r="W52" s="172">
        <v>10</v>
      </c>
      <c r="X52" s="226"/>
      <c r="Y52" s="173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4" t="str">
        <f t="shared" si="2"/>
        <v xml:space="preserve"> </v>
      </c>
      <c r="AE52" s="211" t="str">
        <f>IF(AA52=0," ",VLOOKUP(AA52,PROTOKOL!$A:$E,5,FALSE))</f>
        <v xml:space="preserve"> </v>
      </c>
      <c r="AF52" s="175" t="s">
        <v>133</v>
      </c>
      <c r="AG52" s="176" t="str">
        <f t="shared" si="46"/>
        <v xml:space="preserve"> </v>
      </c>
      <c r="AH52" s="216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4" t="str">
        <f t="shared" si="3"/>
        <v xml:space="preserve"> </v>
      </c>
      <c r="AN52" s="175" t="str">
        <f>IF(AJ52=0," ",VLOOKUP(AJ52,PROTOKOL!$A:$E,5,FALSE))</f>
        <v xml:space="preserve"> </v>
      </c>
      <c r="AO52" s="211" t="str">
        <f t="shared" si="126"/>
        <v xml:space="preserve"> </v>
      </c>
      <c r="AP52" s="175">
        <f t="shared" si="48"/>
        <v>0</v>
      </c>
      <c r="AQ52" s="176" t="str">
        <f t="shared" si="49"/>
        <v xml:space="preserve"> </v>
      </c>
      <c r="AS52" s="172">
        <v>10</v>
      </c>
      <c r="AT52" s="226"/>
      <c r="AU52" s="173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4" t="str">
        <f t="shared" si="4"/>
        <v xml:space="preserve"> </v>
      </c>
      <c r="BA52" s="211" t="str">
        <f>IF(AW52=0," ",VLOOKUP(AW52,PROTOKOL!$A:$E,5,FALSE))</f>
        <v xml:space="preserve"> </v>
      </c>
      <c r="BB52" s="175" t="s">
        <v>133</v>
      </c>
      <c r="BC52" s="176" t="str">
        <f t="shared" si="50"/>
        <v xml:space="preserve"> </v>
      </c>
      <c r="BD52" s="216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4" t="str">
        <f t="shared" si="5"/>
        <v xml:space="preserve"> </v>
      </c>
      <c r="BJ52" s="175" t="str">
        <f>IF(BF52=0," ",VLOOKUP(BF52,PROTOKOL!$A:$E,5,FALSE))</f>
        <v xml:space="preserve"> </v>
      </c>
      <c r="BK52" s="211" t="str">
        <f t="shared" si="127"/>
        <v xml:space="preserve"> </v>
      </c>
      <c r="BL52" s="175">
        <f t="shared" si="52"/>
        <v>0</v>
      </c>
      <c r="BM52" s="176" t="str">
        <f t="shared" si="53"/>
        <v xml:space="preserve"> </v>
      </c>
      <c r="BO52" s="172">
        <v>10</v>
      </c>
      <c r="BP52" s="226"/>
      <c r="BQ52" s="173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4" t="str">
        <f t="shared" si="6"/>
        <v xml:space="preserve"> </v>
      </c>
      <c r="BW52" s="211" t="str">
        <f>IF(BS52=0," ",VLOOKUP(BS52,PROTOKOL!$A:$E,5,FALSE))</f>
        <v xml:space="preserve"> </v>
      </c>
      <c r="BX52" s="175" t="s">
        <v>133</v>
      </c>
      <c r="BY52" s="176" t="str">
        <f t="shared" si="54"/>
        <v xml:space="preserve"> </v>
      </c>
      <c r="BZ52" s="216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4" t="str">
        <f t="shared" si="7"/>
        <v xml:space="preserve"> </v>
      </c>
      <c r="CF52" s="175" t="str">
        <f>IF(CB52=0," ",VLOOKUP(CB52,PROTOKOL!$A:$E,5,FALSE))</f>
        <v xml:space="preserve"> </v>
      </c>
      <c r="CG52" s="211" t="str">
        <f t="shared" si="128"/>
        <v xml:space="preserve"> </v>
      </c>
      <c r="CH52" s="175">
        <f t="shared" si="56"/>
        <v>0</v>
      </c>
      <c r="CI52" s="176" t="str">
        <f t="shared" si="57"/>
        <v xml:space="preserve"> </v>
      </c>
      <c r="CK52" s="172">
        <v>10</v>
      </c>
      <c r="CL52" s="226"/>
      <c r="CM52" s="173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4" t="str">
        <f t="shared" si="8"/>
        <v xml:space="preserve"> </v>
      </c>
      <c r="CS52" s="211" t="str">
        <f>IF(CO52=0," ",VLOOKUP(CO52,PROTOKOL!$A:$E,5,FALSE))</f>
        <v xml:space="preserve"> </v>
      </c>
      <c r="CT52" s="175" t="s">
        <v>133</v>
      </c>
      <c r="CU52" s="176" t="str">
        <f t="shared" si="58"/>
        <v xml:space="preserve"> </v>
      </c>
      <c r="CV52" s="216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4" t="str">
        <f t="shared" si="9"/>
        <v xml:space="preserve"> </v>
      </c>
      <c r="DB52" s="175" t="str">
        <f>IF(CX52=0," ",VLOOKUP(CX52,PROTOKOL!$A:$E,5,FALSE))</f>
        <v xml:space="preserve"> </v>
      </c>
      <c r="DC52" s="211" t="str">
        <f t="shared" si="129"/>
        <v xml:space="preserve"> </v>
      </c>
      <c r="DD52" s="175">
        <f t="shared" si="60"/>
        <v>0</v>
      </c>
      <c r="DE52" s="176" t="str">
        <f t="shared" si="61"/>
        <v xml:space="preserve"> </v>
      </c>
      <c r="DG52" s="172">
        <v>10</v>
      </c>
      <c r="DH52" s="226"/>
      <c r="DI52" s="173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4" t="str">
        <f t="shared" si="10"/>
        <v xml:space="preserve"> </v>
      </c>
      <c r="DO52" s="211" t="str">
        <f>IF(DK52=0," ",VLOOKUP(DK52,PROTOKOL!$A:$E,5,FALSE))</f>
        <v xml:space="preserve"> </v>
      </c>
      <c r="DP52" s="175" t="s">
        <v>133</v>
      </c>
      <c r="DQ52" s="176" t="str">
        <f t="shared" si="62"/>
        <v xml:space="preserve"> </v>
      </c>
      <c r="DR52" s="216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4" t="str">
        <f t="shared" si="11"/>
        <v xml:space="preserve"> </v>
      </c>
      <c r="DX52" s="175" t="str">
        <f>IF(DT52=0," ",VLOOKUP(DT52,PROTOKOL!$A:$E,5,FALSE))</f>
        <v xml:space="preserve"> </v>
      </c>
      <c r="DY52" s="211" t="str">
        <f t="shared" si="130"/>
        <v xml:space="preserve"> </v>
      </c>
      <c r="DZ52" s="175">
        <f t="shared" si="64"/>
        <v>0</v>
      </c>
      <c r="EA52" s="176" t="str">
        <f t="shared" si="65"/>
        <v xml:space="preserve"> </v>
      </c>
      <c r="EC52" s="172">
        <v>10</v>
      </c>
      <c r="ED52" s="226"/>
      <c r="EE52" s="173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4" t="str">
        <f t="shared" si="12"/>
        <v xml:space="preserve"> </v>
      </c>
      <c r="EK52" s="211" t="str">
        <f>IF(EG52=0," ",VLOOKUP(EG52,PROTOKOL!$A:$E,5,FALSE))</f>
        <v xml:space="preserve"> </v>
      </c>
      <c r="EL52" s="175" t="s">
        <v>133</v>
      </c>
      <c r="EM52" s="176" t="str">
        <f t="shared" si="66"/>
        <v xml:space="preserve"> </v>
      </c>
      <c r="EN52" s="216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4" t="str">
        <f t="shared" si="13"/>
        <v xml:space="preserve"> </v>
      </c>
      <c r="ET52" s="175" t="str">
        <f>IF(EP52=0," ",VLOOKUP(EP52,PROTOKOL!$A:$E,5,FALSE))</f>
        <v xml:space="preserve"> </v>
      </c>
      <c r="EU52" s="211" t="str">
        <f t="shared" si="145"/>
        <v xml:space="preserve"> </v>
      </c>
      <c r="EV52" s="175">
        <f t="shared" si="68"/>
        <v>0</v>
      </c>
      <c r="EW52" s="176" t="str">
        <f t="shared" si="69"/>
        <v xml:space="preserve"> </v>
      </c>
      <c r="EY52" s="172">
        <v>10</v>
      </c>
      <c r="EZ52" s="226"/>
      <c r="FA52" s="173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4" t="str">
        <f t="shared" si="14"/>
        <v xml:space="preserve"> </v>
      </c>
      <c r="FG52" s="211" t="str">
        <f>IF(FC52=0," ",VLOOKUP(FC52,PROTOKOL!$A:$E,5,FALSE))</f>
        <v xml:space="preserve"> </v>
      </c>
      <c r="FH52" s="175" t="s">
        <v>133</v>
      </c>
      <c r="FI52" s="176" t="str">
        <f t="shared" si="70"/>
        <v xml:space="preserve"> </v>
      </c>
      <c r="FJ52" s="216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4" t="str">
        <f t="shared" si="15"/>
        <v xml:space="preserve"> </v>
      </c>
      <c r="FP52" s="175" t="str">
        <f>IF(FL52=0," ",VLOOKUP(FL52,PROTOKOL!$A:$E,5,FALSE))</f>
        <v xml:space="preserve"> </v>
      </c>
      <c r="FQ52" s="211" t="str">
        <f t="shared" si="131"/>
        <v xml:space="preserve"> </v>
      </c>
      <c r="FR52" s="175">
        <f t="shared" si="72"/>
        <v>0</v>
      </c>
      <c r="FS52" s="176" t="str">
        <f t="shared" si="73"/>
        <v xml:space="preserve"> </v>
      </c>
      <c r="FU52" s="172">
        <v>10</v>
      </c>
      <c r="FV52" s="226"/>
      <c r="FW52" s="173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4" t="str">
        <f t="shared" si="16"/>
        <v xml:space="preserve"> </v>
      </c>
      <c r="GC52" s="211" t="str">
        <f>IF(FY52=0," ",VLOOKUP(FY52,PROTOKOL!$A:$E,5,FALSE))</f>
        <v xml:space="preserve"> </v>
      </c>
      <c r="GD52" s="175" t="s">
        <v>133</v>
      </c>
      <c r="GE52" s="176" t="str">
        <f t="shared" si="74"/>
        <v xml:space="preserve"> </v>
      </c>
      <c r="GF52" s="216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4" t="str">
        <f t="shared" si="17"/>
        <v xml:space="preserve"> </v>
      </c>
      <c r="GL52" s="175" t="str">
        <f>IF(GH52=0," ",VLOOKUP(GH52,PROTOKOL!$A:$E,5,FALSE))</f>
        <v xml:space="preserve"> </v>
      </c>
      <c r="GM52" s="211" t="str">
        <f t="shared" si="132"/>
        <v xml:space="preserve"> </v>
      </c>
      <c r="GN52" s="175">
        <f t="shared" si="76"/>
        <v>0</v>
      </c>
      <c r="GO52" s="176" t="str">
        <f t="shared" si="77"/>
        <v xml:space="preserve"> </v>
      </c>
      <c r="GQ52" s="172">
        <v>10</v>
      </c>
      <c r="GR52" s="226"/>
      <c r="GS52" s="173" t="str">
        <f>IF(GU52=0," ",VLOOKUP(GU52,PROTOKOL!$A:$F,6,FALSE))</f>
        <v>WNZL. LAV. VE DUV. ASMA KLZ</v>
      </c>
      <c r="GT52" s="43">
        <v>33</v>
      </c>
      <c r="GU52" s="43">
        <v>1</v>
      </c>
      <c r="GV52" s="43"/>
      <c r="GW52" s="42">
        <f>IF(GU52=0," ",(VLOOKUP(GU52,PROTOKOL!$A$1:$E$29,2,FALSE))*GV52)</f>
        <v>0</v>
      </c>
      <c r="GX52" s="174">
        <f t="shared" si="18"/>
        <v>33</v>
      </c>
      <c r="GY52" s="211">
        <f>IF(GU52=0," ",VLOOKUP(GU52,PROTOKOL!$A:$E,5,FALSE))</f>
        <v>0.4731321546052632</v>
      </c>
      <c r="GZ52" s="175" t="s">
        <v>133</v>
      </c>
      <c r="HA52" s="176">
        <f t="shared" si="78"/>
        <v>15.613361101973686</v>
      </c>
      <c r="HB52" s="216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4" t="str">
        <f t="shared" si="19"/>
        <v xml:space="preserve"> </v>
      </c>
      <c r="HH52" s="175" t="str">
        <f>IF(HD52=0," ",VLOOKUP(HD52,PROTOKOL!$A:$E,5,FALSE))</f>
        <v xml:space="preserve"> </v>
      </c>
      <c r="HI52" s="211" t="str">
        <f t="shared" si="133"/>
        <v xml:space="preserve"> </v>
      </c>
      <c r="HJ52" s="175">
        <f t="shared" si="80"/>
        <v>0</v>
      </c>
      <c r="HK52" s="176" t="str">
        <f t="shared" si="81"/>
        <v xml:space="preserve"> </v>
      </c>
      <c r="HM52" s="172">
        <v>10</v>
      </c>
      <c r="HN52" s="226"/>
      <c r="HO52" s="173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4" t="str">
        <f t="shared" si="20"/>
        <v xml:space="preserve"> </v>
      </c>
      <c r="HU52" s="211" t="str">
        <f>IF(HQ52=0," ",VLOOKUP(HQ52,PROTOKOL!$A:$E,5,FALSE))</f>
        <v xml:space="preserve"> </v>
      </c>
      <c r="HV52" s="175" t="s">
        <v>133</v>
      </c>
      <c r="HW52" s="176" t="str">
        <f t="shared" si="82"/>
        <v xml:space="preserve"> </v>
      </c>
      <c r="HX52" s="216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4" t="str">
        <f t="shared" si="21"/>
        <v xml:space="preserve"> </v>
      </c>
      <c r="ID52" s="175" t="str">
        <f>IF(HZ52=0," ",VLOOKUP(HZ52,PROTOKOL!$A:$E,5,FALSE))</f>
        <v xml:space="preserve"> </v>
      </c>
      <c r="IE52" s="211" t="str">
        <f t="shared" si="134"/>
        <v xml:space="preserve"> </v>
      </c>
      <c r="IF52" s="175">
        <f t="shared" si="84"/>
        <v>0</v>
      </c>
      <c r="IG52" s="176" t="str">
        <f t="shared" si="85"/>
        <v xml:space="preserve"> </v>
      </c>
      <c r="II52" s="172">
        <v>10</v>
      </c>
      <c r="IJ52" s="226"/>
      <c r="IK52" s="173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4" t="str">
        <f t="shared" si="22"/>
        <v xml:space="preserve"> </v>
      </c>
      <c r="IQ52" s="211" t="str">
        <f>IF(IM52=0," ",VLOOKUP(IM52,PROTOKOL!$A:$E,5,FALSE))</f>
        <v xml:space="preserve"> </v>
      </c>
      <c r="IR52" s="175" t="s">
        <v>133</v>
      </c>
      <c r="IS52" s="176" t="str">
        <f t="shared" si="86"/>
        <v xml:space="preserve"> </v>
      </c>
      <c r="IT52" s="216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4" t="str">
        <f t="shared" si="23"/>
        <v xml:space="preserve"> </v>
      </c>
      <c r="IZ52" s="175" t="str">
        <f>IF(IV52=0," ",VLOOKUP(IV52,PROTOKOL!$A:$E,5,FALSE))</f>
        <v xml:space="preserve"> </v>
      </c>
      <c r="JA52" s="211" t="str">
        <f t="shared" si="135"/>
        <v xml:space="preserve"> </v>
      </c>
      <c r="JB52" s="175">
        <f t="shared" si="88"/>
        <v>0</v>
      </c>
      <c r="JC52" s="176" t="str">
        <f t="shared" si="89"/>
        <v xml:space="preserve"> </v>
      </c>
      <c r="JE52" s="172">
        <v>10</v>
      </c>
      <c r="JF52" s="226"/>
      <c r="JG52" s="173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4" t="str">
        <f t="shared" si="24"/>
        <v xml:space="preserve"> </v>
      </c>
      <c r="JM52" s="211" t="str">
        <f>IF(JI52=0," ",VLOOKUP(JI52,PROTOKOL!$A:$E,5,FALSE))</f>
        <v xml:space="preserve"> </v>
      </c>
      <c r="JN52" s="175" t="s">
        <v>133</v>
      </c>
      <c r="JO52" s="176" t="str">
        <f t="shared" si="90"/>
        <v xml:space="preserve"> </v>
      </c>
      <c r="JP52" s="216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4" t="str">
        <f t="shared" si="25"/>
        <v xml:space="preserve"> </v>
      </c>
      <c r="JV52" s="175" t="str">
        <f>IF(JR52=0," ",VLOOKUP(JR52,PROTOKOL!$A:$E,5,FALSE))</f>
        <v xml:space="preserve"> </v>
      </c>
      <c r="JW52" s="211" t="str">
        <f t="shared" si="136"/>
        <v xml:space="preserve"> </v>
      </c>
      <c r="JX52" s="175">
        <f t="shared" si="92"/>
        <v>0</v>
      </c>
      <c r="JY52" s="176" t="str">
        <f t="shared" si="93"/>
        <v xml:space="preserve"> </v>
      </c>
      <c r="KA52" s="172">
        <v>10</v>
      </c>
      <c r="KB52" s="226"/>
      <c r="KC52" s="173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4" t="str">
        <f t="shared" si="26"/>
        <v xml:space="preserve"> </v>
      </c>
      <c r="KI52" s="211" t="str">
        <f>IF(KE52=0," ",VLOOKUP(KE52,PROTOKOL!$A:$E,5,FALSE))</f>
        <v xml:space="preserve"> </v>
      </c>
      <c r="KJ52" s="175" t="s">
        <v>133</v>
      </c>
      <c r="KK52" s="176" t="str">
        <f t="shared" si="94"/>
        <v xml:space="preserve"> </v>
      </c>
      <c r="KL52" s="216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4" t="str">
        <f t="shared" si="27"/>
        <v xml:space="preserve"> </v>
      </c>
      <c r="KR52" s="175" t="str">
        <f>IF(KN52=0," ",VLOOKUP(KN52,PROTOKOL!$A:$E,5,FALSE))</f>
        <v xml:space="preserve"> </v>
      </c>
      <c r="KS52" s="211" t="str">
        <f t="shared" si="137"/>
        <v xml:space="preserve"> </v>
      </c>
      <c r="KT52" s="175">
        <f t="shared" si="96"/>
        <v>0</v>
      </c>
      <c r="KU52" s="176" t="str">
        <f t="shared" si="97"/>
        <v xml:space="preserve"> </v>
      </c>
      <c r="KW52" s="172">
        <v>10</v>
      </c>
      <c r="KX52" s="226"/>
      <c r="KY52" s="173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4" t="str">
        <f t="shared" si="28"/>
        <v xml:space="preserve"> </v>
      </c>
      <c r="LE52" s="211" t="str">
        <f>IF(LA52=0," ",VLOOKUP(LA52,PROTOKOL!$A:$E,5,FALSE))</f>
        <v xml:space="preserve"> </v>
      </c>
      <c r="LF52" s="175" t="s">
        <v>133</v>
      </c>
      <c r="LG52" s="176" t="str">
        <f t="shared" si="98"/>
        <v xml:space="preserve"> </v>
      </c>
      <c r="LH52" s="216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4" t="str">
        <f t="shared" si="29"/>
        <v xml:space="preserve"> </v>
      </c>
      <c r="LN52" s="175" t="str">
        <f>IF(LJ52=0," ",VLOOKUP(LJ52,PROTOKOL!$A:$E,5,FALSE))</f>
        <v xml:space="preserve"> </v>
      </c>
      <c r="LO52" s="211" t="str">
        <f t="shared" si="138"/>
        <v xml:space="preserve"> </v>
      </c>
      <c r="LP52" s="175">
        <f t="shared" si="100"/>
        <v>0</v>
      </c>
      <c r="LQ52" s="176" t="str">
        <f t="shared" si="101"/>
        <v xml:space="preserve"> </v>
      </c>
      <c r="LS52" s="172">
        <v>10</v>
      </c>
      <c r="LT52" s="226"/>
      <c r="LU52" s="173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4" t="str">
        <f t="shared" si="30"/>
        <v xml:space="preserve"> </v>
      </c>
      <c r="MA52" s="211" t="str">
        <f>IF(LW52=0," ",VLOOKUP(LW52,PROTOKOL!$A:$E,5,FALSE))</f>
        <v xml:space="preserve"> </v>
      </c>
      <c r="MB52" s="175" t="s">
        <v>133</v>
      </c>
      <c r="MC52" s="176" t="str">
        <f t="shared" si="102"/>
        <v xml:space="preserve"> </v>
      </c>
      <c r="MD52" s="216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4" t="str">
        <f t="shared" si="31"/>
        <v xml:space="preserve"> </v>
      </c>
      <c r="MJ52" s="175" t="str">
        <f>IF(MF52=0," ",VLOOKUP(MF52,PROTOKOL!$A:$E,5,FALSE))</f>
        <v xml:space="preserve"> </v>
      </c>
      <c r="MK52" s="211" t="str">
        <f t="shared" si="139"/>
        <v xml:space="preserve"> </v>
      </c>
      <c r="ML52" s="175">
        <f t="shared" si="104"/>
        <v>0</v>
      </c>
      <c r="MM52" s="176" t="str">
        <f t="shared" si="105"/>
        <v xml:space="preserve"> </v>
      </c>
      <c r="MO52" s="172">
        <v>10</v>
      </c>
      <c r="MP52" s="226"/>
      <c r="MQ52" s="173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4" t="str">
        <f t="shared" si="32"/>
        <v xml:space="preserve"> </v>
      </c>
      <c r="MW52" s="211" t="str">
        <f>IF(MS52=0," ",VLOOKUP(MS52,PROTOKOL!$A:$E,5,FALSE))</f>
        <v xml:space="preserve"> </v>
      </c>
      <c r="MX52" s="175" t="s">
        <v>133</v>
      </c>
      <c r="MY52" s="176" t="str">
        <f t="shared" si="106"/>
        <v xml:space="preserve"> </v>
      </c>
      <c r="MZ52" s="216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4" t="str">
        <f t="shared" si="33"/>
        <v xml:space="preserve"> </v>
      </c>
      <c r="NF52" s="175" t="str">
        <f>IF(NB52=0," ",VLOOKUP(NB52,PROTOKOL!$A:$E,5,FALSE))</f>
        <v xml:space="preserve"> </v>
      </c>
      <c r="NG52" s="211" t="str">
        <f t="shared" si="140"/>
        <v xml:space="preserve"> </v>
      </c>
      <c r="NH52" s="175">
        <f t="shared" si="108"/>
        <v>0</v>
      </c>
      <c r="NI52" s="176" t="str">
        <f t="shared" si="109"/>
        <v xml:space="preserve"> </v>
      </c>
      <c r="NK52" s="172">
        <v>10</v>
      </c>
      <c r="NL52" s="226"/>
      <c r="NM52" s="173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4" t="str">
        <f t="shared" si="34"/>
        <v xml:space="preserve"> </v>
      </c>
      <c r="NS52" s="211" t="str">
        <f>IF(NO52=0," ",VLOOKUP(NO52,PROTOKOL!$A:$E,5,FALSE))</f>
        <v xml:space="preserve"> </v>
      </c>
      <c r="NT52" s="175" t="s">
        <v>133</v>
      </c>
      <c r="NU52" s="176" t="str">
        <f t="shared" si="110"/>
        <v xml:space="preserve"> </v>
      </c>
      <c r="NV52" s="216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4" t="str">
        <f t="shared" si="35"/>
        <v xml:space="preserve"> </v>
      </c>
      <c r="OB52" s="175" t="str">
        <f>IF(NX52=0," ",VLOOKUP(NX52,PROTOKOL!$A:$E,5,FALSE))</f>
        <v xml:space="preserve"> </v>
      </c>
      <c r="OC52" s="211" t="str">
        <f t="shared" si="141"/>
        <v xml:space="preserve"> </v>
      </c>
      <c r="OD52" s="175">
        <f t="shared" si="112"/>
        <v>0</v>
      </c>
      <c r="OE52" s="176" t="str">
        <f t="shared" si="113"/>
        <v xml:space="preserve"> </v>
      </c>
      <c r="OG52" s="172">
        <v>10</v>
      </c>
      <c r="OH52" s="226"/>
      <c r="OI52" s="173" t="str">
        <f>IF(OK52=0," ",VLOOKUP(OK52,PROTOKOL!$A:$F,6,FALSE))</f>
        <v>KOKU TESTİ</v>
      </c>
      <c r="OJ52" s="43">
        <v>1</v>
      </c>
      <c r="OK52" s="43">
        <v>17</v>
      </c>
      <c r="OL52" s="43">
        <v>1</v>
      </c>
      <c r="OM52" s="42">
        <f>IF(OK52=0," ",(VLOOKUP(OK52,PROTOKOL!$A$1:$E$29,2,FALSE))*OL52)</f>
        <v>0</v>
      </c>
      <c r="ON52" s="174">
        <f t="shared" si="36"/>
        <v>1</v>
      </c>
      <c r="OO52" s="211" t="e">
        <f>IF(OK52=0," ",VLOOKUP(OK52,PROTOKOL!$A:$E,5,FALSE))</f>
        <v>#DIV/0!</v>
      </c>
      <c r="OP52" s="175" t="s">
        <v>133</v>
      </c>
      <c r="OQ52" s="176" t="e">
        <f>IF(OK52=0," ",(OO52*ON52))/7.5*1</f>
        <v>#DIV/0!</v>
      </c>
      <c r="OR52" s="216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4" t="str">
        <f t="shared" si="37"/>
        <v xml:space="preserve"> </v>
      </c>
      <c r="OX52" s="175" t="str">
        <f>IF(OT52=0," ",VLOOKUP(OT52,PROTOKOL!$A:$E,5,FALSE))</f>
        <v xml:space="preserve"> </v>
      </c>
      <c r="OY52" s="211" t="str">
        <f t="shared" si="142"/>
        <v xml:space="preserve"> </v>
      </c>
      <c r="OZ52" s="175">
        <f t="shared" si="116"/>
        <v>0</v>
      </c>
      <c r="PA52" s="176" t="str">
        <f t="shared" si="117"/>
        <v xml:space="preserve"> </v>
      </c>
      <c r="PC52" s="172">
        <v>10</v>
      </c>
      <c r="PD52" s="226"/>
      <c r="PE52" s="173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4" t="str">
        <f t="shared" si="38"/>
        <v xml:space="preserve"> </v>
      </c>
      <c r="PK52" s="211" t="str">
        <f>IF(PG52=0," ",VLOOKUP(PG52,PROTOKOL!$A:$E,5,FALSE))</f>
        <v xml:space="preserve"> </v>
      </c>
      <c r="PL52" s="175" t="s">
        <v>133</v>
      </c>
      <c r="PM52" s="176" t="str">
        <f t="shared" si="118"/>
        <v xml:space="preserve"> </v>
      </c>
      <c r="PN52" s="216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4" t="str">
        <f t="shared" si="39"/>
        <v xml:space="preserve"> </v>
      </c>
      <c r="PT52" s="175" t="str">
        <f>IF(PP52=0," ",VLOOKUP(PP52,PROTOKOL!$A:$E,5,FALSE))</f>
        <v xml:space="preserve"> </v>
      </c>
      <c r="PU52" s="211" t="str">
        <f t="shared" si="143"/>
        <v xml:space="preserve"> </v>
      </c>
      <c r="PV52" s="175">
        <f t="shared" si="120"/>
        <v>0</v>
      </c>
      <c r="PW52" s="176" t="str">
        <f t="shared" si="121"/>
        <v xml:space="preserve"> </v>
      </c>
      <c r="PY52" s="172">
        <v>10</v>
      </c>
      <c r="PZ52" s="226"/>
      <c r="QA52" s="173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4" t="str">
        <f t="shared" si="40"/>
        <v xml:space="preserve"> </v>
      </c>
      <c r="QG52" s="211" t="str">
        <f>IF(QC52=0," ",VLOOKUP(QC52,PROTOKOL!$A:$E,5,FALSE))</f>
        <v xml:space="preserve"> </v>
      </c>
      <c r="QH52" s="175" t="s">
        <v>133</v>
      </c>
      <c r="QI52" s="176" t="str">
        <f t="shared" si="122"/>
        <v xml:space="preserve"> </v>
      </c>
      <c r="QJ52" s="216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4" t="str">
        <f t="shared" si="41"/>
        <v xml:space="preserve"> </v>
      </c>
      <c r="QP52" s="175" t="str">
        <f>IF(QL52=0," ",VLOOKUP(QL52,PROTOKOL!$A:$E,5,FALSE))</f>
        <v xml:space="preserve"> </v>
      </c>
      <c r="QQ52" s="211" t="str">
        <f t="shared" si="144"/>
        <v xml:space="preserve"> </v>
      </c>
      <c r="QR52" s="175">
        <f t="shared" si="124"/>
        <v>0</v>
      </c>
      <c r="QS52" s="176" t="str">
        <f t="shared" si="125"/>
        <v xml:space="preserve"> </v>
      </c>
    </row>
    <row r="53" spans="1:461" ht="13.8">
      <c r="A53" s="172">
        <v>11</v>
      </c>
      <c r="B53" s="224">
        <v>11</v>
      </c>
      <c r="C53" s="173" t="str">
        <f>IF(E53=0," ",VLOOKUP(E53,PROTOKOL!$A:$F,6,FALSE))</f>
        <v>VAKUM TEST</v>
      </c>
      <c r="D53" s="43">
        <v>233</v>
      </c>
      <c r="E53" s="43">
        <v>4</v>
      </c>
      <c r="F53" s="43">
        <v>7.5</v>
      </c>
      <c r="G53" s="42">
        <f>IF(E53=0," ",(VLOOKUP(E53,PROTOKOL!$A$1:$E$29,2,FALSE))*F53)</f>
        <v>150</v>
      </c>
      <c r="H53" s="174">
        <f t="shared" si="0"/>
        <v>83</v>
      </c>
      <c r="I53" s="211">
        <f>IF(E53=0," ",VLOOKUP(E53,PROTOKOL!$A:$E,5,FALSE))</f>
        <v>0.44947554687499996</v>
      </c>
      <c r="J53" s="175" t="s">
        <v>133</v>
      </c>
      <c r="K53" s="176">
        <f t="shared" si="42"/>
        <v>37.306470390624995</v>
      </c>
      <c r="L53" s="216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4" t="str">
        <f t="shared" si="1"/>
        <v xml:space="preserve"> </v>
      </c>
      <c r="R53" s="175" t="str">
        <f>IF(N53=0," ",VLOOKUP(N53,PROTOKOL!$A:$E,5,FALSE))</f>
        <v xml:space="preserve"> </v>
      </c>
      <c r="S53" s="211" t="str">
        <f t="shared" si="43"/>
        <v xml:space="preserve"> </v>
      </c>
      <c r="T53" s="175">
        <f t="shared" si="44"/>
        <v>0</v>
      </c>
      <c r="U53" s="176" t="str">
        <f t="shared" si="45"/>
        <v xml:space="preserve"> </v>
      </c>
      <c r="W53" s="172">
        <v>11</v>
      </c>
      <c r="X53" s="224">
        <v>11</v>
      </c>
      <c r="Y53" s="173" t="str">
        <f>IF(AA53=0," ",VLOOKUP(AA53,PROTOKOL!$A:$F,6,FALSE))</f>
        <v>SIZDIRMAZLIK TAMİR</v>
      </c>
      <c r="Z53" s="43">
        <v>108</v>
      </c>
      <c r="AA53" s="43">
        <v>12</v>
      </c>
      <c r="AB53" s="43">
        <v>7.5</v>
      </c>
      <c r="AC53" s="42">
        <f>IF(AA53=0," ",(VLOOKUP(AA53,PROTOKOL!$A$1:$E$29,2,FALSE))*AB53)</f>
        <v>78</v>
      </c>
      <c r="AD53" s="174">
        <f t="shared" si="2"/>
        <v>30</v>
      </c>
      <c r="AE53" s="211">
        <f>IF(AA53=0," ",VLOOKUP(AA53,PROTOKOL!$A:$E,5,FALSE))</f>
        <v>0.8561438988095238</v>
      </c>
      <c r="AF53" s="175" t="s">
        <v>133</v>
      </c>
      <c r="AG53" s="176">
        <f t="shared" si="46"/>
        <v>25.684316964285713</v>
      </c>
      <c r="AH53" s="216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4" t="str">
        <f t="shared" si="3"/>
        <v xml:space="preserve"> </v>
      </c>
      <c r="AN53" s="175" t="str">
        <f>IF(AJ53=0," ",VLOOKUP(AJ53,PROTOKOL!$A:$E,5,FALSE))</f>
        <v xml:space="preserve"> </v>
      </c>
      <c r="AO53" s="211" t="str">
        <f t="shared" si="126"/>
        <v xml:space="preserve"> </v>
      </c>
      <c r="AP53" s="175">
        <f t="shared" si="48"/>
        <v>0</v>
      </c>
      <c r="AQ53" s="176" t="str">
        <f t="shared" si="49"/>
        <v xml:space="preserve"> </v>
      </c>
      <c r="AS53" s="172">
        <v>11</v>
      </c>
      <c r="AT53" s="224">
        <v>11</v>
      </c>
      <c r="AU53" s="173" t="str">
        <f>IF(AW53=0," ",VLOOKUP(AW53,PROTOKOL!$A:$F,6,FALSE))</f>
        <v>VAKUM TEST</v>
      </c>
      <c r="AV53" s="43">
        <v>194</v>
      </c>
      <c r="AW53" s="43">
        <v>4</v>
      </c>
      <c r="AX53" s="43">
        <v>6</v>
      </c>
      <c r="AY53" s="42">
        <f>IF(AW53=0," ",(VLOOKUP(AW53,PROTOKOL!$A$1:$E$29,2,FALSE))*AX53)</f>
        <v>120</v>
      </c>
      <c r="AZ53" s="174">
        <f t="shared" si="4"/>
        <v>74</v>
      </c>
      <c r="BA53" s="211">
        <f>IF(AW53=0," ",VLOOKUP(AW53,PROTOKOL!$A:$E,5,FALSE))</f>
        <v>0.44947554687499996</v>
      </c>
      <c r="BB53" s="175" t="s">
        <v>133</v>
      </c>
      <c r="BC53" s="176">
        <f t="shared" si="50"/>
        <v>33.261190468749994</v>
      </c>
      <c r="BD53" s="216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4" t="str">
        <f t="shared" si="5"/>
        <v xml:space="preserve"> </v>
      </c>
      <c r="BJ53" s="175" t="str">
        <f>IF(BF53=0," ",VLOOKUP(BF53,PROTOKOL!$A:$E,5,FALSE))</f>
        <v xml:space="preserve"> </v>
      </c>
      <c r="BK53" s="211" t="str">
        <f t="shared" si="127"/>
        <v xml:space="preserve"> </v>
      </c>
      <c r="BL53" s="175">
        <f t="shared" si="52"/>
        <v>0</v>
      </c>
      <c r="BM53" s="176" t="str">
        <f t="shared" si="53"/>
        <v xml:space="preserve"> </v>
      </c>
      <c r="BO53" s="172">
        <v>11</v>
      </c>
      <c r="BP53" s="224">
        <v>11</v>
      </c>
      <c r="BQ53" s="173" t="str">
        <f>IF(BS53=0," ",VLOOKUP(BS53,PROTOKOL!$A:$F,6,FALSE))</f>
        <v>WNZL. LAV. VE DUV. ASMA KLZ</v>
      </c>
      <c r="BR53" s="43">
        <v>232</v>
      </c>
      <c r="BS53" s="43">
        <v>1</v>
      </c>
      <c r="BT53" s="43">
        <v>7.5</v>
      </c>
      <c r="BU53" s="42">
        <f>IF(BS53=0," ",(VLOOKUP(BS53,PROTOKOL!$A$1:$E$29,2,FALSE))*BT53)</f>
        <v>144</v>
      </c>
      <c r="BV53" s="174">
        <f t="shared" si="6"/>
        <v>88</v>
      </c>
      <c r="BW53" s="211">
        <f>IF(BS53=0," ",VLOOKUP(BS53,PROTOKOL!$A:$E,5,FALSE))</f>
        <v>0.4731321546052632</v>
      </c>
      <c r="BX53" s="175" t="s">
        <v>133</v>
      </c>
      <c r="BY53" s="176">
        <f t="shared" si="54"/>
        <v>41.635629605263162</v>
      </c>
      <c r="BZ53" s="216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4" t="str">
        <f t="shared" si="7"/>
        <v xml:space="preserve"> </v>
      </c>
      <c r="CF53" s="175" t="str">
        <f>IF(CB53=0," ",VLOOKUP(CB53,PROTOKOL!$A:$E,5,FALSE))</f>
        <v xml:space="preserve"> </v>
      </c>
      <c r="CG53" s="211" t="str">
        <f t="shared" si="128"/>
        <v xml:space="preserve"> </v>
      </c>
      <c r="CH53" s="175">
        <f t="shared" si="56"/>
        <v>0</v>
      </c>
      <c r="CI53" s="176" t="str">
        <f t="shared" si="57"/>
        <v xml:space="preserve"> </v>
      </c>
      <c r="CK53" s="172">
        <v>11</v>
      </c>
      <c r="CL53" s="224">
        <v>11</v>
      </c>
      <c r="CM53" s="173" t="str">
        <f>IF(CO53=0," ",VLOOKUP(CO53,PROTOKOL!$A:$F,6,FALSE))</f>
        <v>DEPO ÜRÜN KONTROL</v>
      </c>
      <c r="CN53" s="43">
        <v>1</v>
      </c>
      <c r="CO53" s="43">
        <v>24</v>
      </c>
      <c r="CP53" s="43">
        <v>7.5</v>
      </c>
      <c r="CQ53" s="42">
        <f>IF(CO53=0," ",(VLOOKUP(CO53,PROTOKOL!$A$1:$E$29,2,FALSE))*CP53)</f>
        <v>0</v>
      </c>
      <c r="CR53" s="174">
        <f t="shared" si="8"/>
        <v>1</v>
      </c>
      <c r="CS53" s="211" t="e">
        <f>IF(CO53=0," ",VLOOKUP(CO53,PROTOKOL!$A:$E,5,FALSE))</f>
        <v>#DIV/0!</v>
      </c>
      <c r="CT53" s="175" t="s">
        <v>133</v>
      </c>
      <c r="CU53" s="176" t="e">
        <f>IF(CO53=0," ",(CS53*CR53))/7.5*7.5</f>
        <v>#DIV/0!</v>
      </c>
      <c r="CV53" s="216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4" t="str">
        <f t="shared" si="9"/>
        <v xml:space="preserve"> </v>
      </c>
      <c r="DB53" s="175" t="str">
        <f>IF(CX53=0," ",VLOOKUP(CX53,PROTOKOL!$A:$E,5,FALSE))</f>
        <v xml:space="preserve"> </v>
      </c>
      <c r="DC53" s="211" t="str">
        <f t="shared" si="129"/>
        <v xml:space="preserve"> </v>
      </c>
      <c r="DD53" s="175">
        <f t="shared" si="60"/>
        <v>0</v>
      </c>
      <c r="DE53" s="176" t="str">
        <f t="shared" si="61"/>
        <v xml:space="preserve"> </v>
      </c>
      <c r="DG53" s="172">
        <v>11</v>
      </c>
      <c r="DH53" s="224">
        <v>11</v>
      </c>
      <c r="DI53" s="173" t="str">
        <f>IF(DK53=0," ",VLOOKUP(DK53,PROTOKOL!$A:$F,6,FALSE))</f>
        <v>VAKUM TEST</v>
      </c>
      <c r="DJ53" s="43">
        <v>233</v>
      </c>
      <c r="DK53" s="43">
        <v>4</v>
      </c>
      <c r="DL53" s="43">
        <v>7.5</v>
      </c>
      <c r="DM53" s="42">
        <f>IF(DK53=0," ",(VLOOKUP(DK53,PROTOKOL!$A$1:$E$29,2,FALSE))*DL53)</f>
        <v>150</v>
      </c>
      <c r="DN53" s="174">
        <f t="shared" si="10"/>
        <v>83</v>
      </c>
      <c r="DO53" s="211">
        <f>IF(DK53=0," ",VLOOKUP(DK53,PROTOKOL!$A:$E,5,FALSE))</f>
        <v>0.44947554687499996</v>
      </c>
      <c r="DP53" s="175" t="s">
        <v>133</v>
      </c>
      <c r="DQ53" s="176">
        <f t="shared" si="62"/>
        <v>37.306470390624995</v>
      </c>
      <c r="DR53" s="216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4" t="str">
        <f t="shared" si="11"/>
        <v xml:space="preserve"> </v>
      </c>
      <c r="DX53" s="175" t="str">
        <f>IF(DT53=0," ",VLOOKUP(DT53,PROTOKOL!$A:$E,5,FALSE))</f>
        <v xml:space="preserve"> </v>
      </c>
      <c r="DY53" s="211" t="str">
        <f t="shared" si="130"/>
        <v xml:space="preserve"> </v>
      </c>
      <c r="DZ53" s="175">
        <f t="shared" si="64"/>
        <v>0</v>
      </c>
      <c r="EA53" s="176" t="str">
        <f t="shared" si="65"/>
        <v xml:space="preserve"> </v>
      </c>
      <c r="EC53" s="172">
        <v>11</v>
      </c>
      <c r="ED53" s="224">
        <v>11</v>
      </c>
      <c r="EE53" s="173" t="str">
        <f>IF(EG53=0," ",VLOOKUP(EG53,PROTOKOL!$A:$F,6,FALSE))</f>
        <v>SIZDIRMAZLIK TAMİR</v>
      </c>
      <c r="EF53" s="43">
        <v>105</v>
      </c>
      <c r="EG53" s="43">
        <v>12</v>
      </c>
      <c r="EH53" s="43">
        <v>6</v>
      </c>
      <c r="EI53" s="42">
        <f>IF(EG53=0," ",(VLOOKUP(EG53,PROTOKOL!$A$1:$E$29,2,FALSE))*EH53)</f>
        <v>62.400000000000006</v>
      </c>
      <c r="EJ53" s="174">
        <f t="shared" si="12"/>
        <v>42.599999999999994</v>
      </c>
      <c r="EK53" s="211">
        <f>IF(EG53=0," ",VLOOKUP(EG53,PROTOKOL!$A:$E,5,FALSE))</f>
        <v>0.8561438988095238</v>
      </c>
      <c r="EL53" s="175" t="s">
        <v>133</v>
      </c>
      <c r="EM53" s="176">
        <f t="shared" si="66"/>
        <v>36.471730089285707</v>
      </c>
      <c r="EN53" s="216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4" t="str">
        <f t="shared" si="13"/>
        <v xml:space="preserve"> </v>
      </c>
      <c r="ET53" s="175" t="str">
        <f>IF(EP53=0," ",VLOOKUP(EP53,PROTOKOL!$A:$E,5,FALSE))</f>
        <v xml:space="preserve"> </v>
      </c>
      <c r="EU53" s="211" t="str">
        <f t="shared" si="145"/>
        <v xml:space="preserve"> </v>
      </c>
      <c r="EV53" s="175">
        <f t="shared" si="68"/>
        <v>0</v>
      </c>
      <c r="EW53" s="176" t="str">
        <f t="shared" si="69"/>
        <v xml:space="preserve"> </v>
      </c>
      <c r="EY53" s="172">
        <v>11</v>
      </c>
      <c r="EZ53" s="224">
        <v>11</v>
      </c>
      <c r="FA53" s="173" t="s">
        <v>36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4" t="str">
        <f t="shared" si="14"/>
        <v xml:space="preserve"> </v>
      </c>
      <c r="FG53" s="211" t="str">
        <f>IF(FC53=0," ",VLOOKUP(FC53,PROTOKOL!$A:$E,5,FALSE))</f>
        <v xml:space="preserve"> </v>
      </c>
      <c r="FH53" s="175" t="s">
        <v>133</v>
      </c>
      <c r="FI53" s="176" t="str">
        <f t="shared" si="70"/>
        <v xml:space="preserve"> </v>
      </c>
      <c r="FJ53" s="216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4" t="str">
        <f t="shared" si="15"/>
        <v xml:space="preserve"> </v>
      </c>
      <c r="FP53" s="175" t="str">
        <f>IF(FL53=0," ",VLOOKUP(FL53,PROTOKOL!$A:$E,5,FALSE))</f>
        <v xml:space="preserve"> </v>
      </c>
      <c r="FQ53" s="211" t="str">
        <f t="shared" si="131"/>
        <v xml:space="preserve"> </v>
      </c>
      <c r="FR53" s="175">
        <f t="shared" si="72"/>
        <v>0</v>
      </c>
      <c r="FS53" s="176" t="str">
        <f t="shared" si="73"/>
        <v xml:space="preserve"> </v>
      </c>
      <c r="FU53" s="172">
        <v>11</v>
      </c>
      <c r="FV53" s="224">
        <v>11</v>
      </c>
      <c r="FW53" s="173" t="str">
        <f>IF(FY53=0," ",VLOOKUP(FY53,PROTOKOL!$A:$F,6,FALSE))</f>
        <v>SIZDIRMAZLIK TAMİR</v>
      </c>
      <c r="FX53" s="43">
        <v>108</v>
      </c>
      <c r="FY53" s="43">
        <v>12</v>
      </c>
      <c r="FZ53" s="43">
        <v>7.5</v>
      </c>
      <c r="GA53" s="42">
        <f>IF(FY53=0," ",(VLOOKUP(FY53,PROTOKOL!$A$1:$E$29,2,FALSE))*FZ53)</f>
        <v>78</v>
      </c>
      <c r="GB53" s="174">
        <f t="shared" si="16"/>
        <v>30</v>
      </c>
      <c r="GC53" s="211">
        <f>IF(FY53=0," ",VLOOKUP(FY53,PROTOKOL!$A:$E,5,FALSE))</f>
        <v>0.8561438988095238</v>
      </c>
      <c r="GD53" s="175" t="s">
        <v>133</v>
      </c>
      <c r="GE53" s="176">
        <f t="shared" si="74"/>
        <v>25.684316964285713</v>
      </c>
      <c r="GF53" s="216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4" t="str">
        <f t="shared" si="17"/>
        <v xml:space="preserve"> </v>
      </c>
      <c r="GL53" s="175" t="str">
        <f>IF(GH53=0," ",VLOOKUP(GH53,PROTOKOL!$A:$E,5,FALSE))</f>
        <v xml:space="preserve"> </v>
      </c>
      <c r="GM53" s="211" t="str">
        <f t="shared" si="132"/>
        <v xml:space="preserve"> </v>
      </c>
      <c r="GN53" s="175">
        <f t="shared" si="76"/>
        <v>0</v>
      </c>
      <c r="GO53" s="176" t="str">
        <f t="shared" si="77"/>
        <v xml:space="preserve"> </v>
      </c>
      <c r="GQ53" s="172">
        <v>11</v>
      </c>
      <c r="GR53" s="224">
        <v>11</v>
      </c>
      <c r="GS53" s="173" t="s">
        <v>36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4" t="str">
        <f t="shared" si="18"/>
        <v xml:space="preserve"> </v>
      </c>
      <c r="GY53" s="211" t="str">
        <f>IF(GU53=0," ",VLOOKUP(GU53,PROTOKOL!$A:$E,5,FALSE))</f>
        <v xml:space="preserve"> </v>
      </c>
      <c r="GZ53" s="175" t="s">
        <v>133</v>
      </c>
      <c r="HA53" s="176" t="str">
        <f t="shared" si="78"/>
        <v xml:space="preserve"> </v>
      </c>
      <c r="HB53" s="216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4" t="str">
        <f t="shared" si="19"/>
        <v xml:space="preserve"> </v>
      </c>
      <c r="HH53" s="175" t="str">
        <f>IF(HD53=0," ",VLOOKUP(HD53,PROTOKOL!$A:$E,5,FALSE))</f>
        <v xml:space="preserve"> </v>
      </c>
      <c r="HI53" s="211" t="str">
        <f t="shared" si="133"/>
        <v xml:space="preserve"> </v>
      </c>
      <c r="HJ53" s="175">
        <f t="shared" si="80"/>
        <v>0</v>
      </c>
      <c r="HK53" s="176" t="str">
        <f t="shared" si="81"/>
        <v xml:space="preserve"> </v>
      </c>
      <c r="HM53" s="172">
        <v>11</v>
      </c>
      <c r="HN53" s="224">
        <v>11</v>
      </c>
      <c r="HO53" s="173" t="str">
        <f>IF(HQ53=0," ",VLOOKUP(HQ53,PROTOKOL!$A:$F,6,FALSE))</f>
        <v>VAKUM TEST</v>
      </c>
      <c r="HP53" s="43">
        <v>235</v>
      </c>
      <c r="HQ53" s="43">
        <v>4</v>
      </c>
      <c r="HR53" s="43">
        <v>7.5</v>
      </c>
      <c r="HS53" s="42">
        <f>IF(HQ53=0," ",(VLOOKUP(HQ53,PROTOKOL!$A$1:$E$29,2,FALSE))*HR53)</f>
        <v>150</v>
      </c>
      <c r="HT53" s="174">
        <f t="shared" si="20"/>
        <v>85</v>
      </c>
      <c r="HU53" s="211">
        <f>IF(HQ53=0," ",VLOOKUP(HQ53,PROTOKOL!$A:$E,5,FALSE))</f>
        <v>0.44947554687499996</v>
      </c>
      <c r="HV53" s="175" t="s">
        <v>133</v>
      </c>
      <c r="HW53" s="176">
        <f t="shared" si="82"/>
        <v>38.205421484374995</v>
      </c>
      <c r="HX53" s="216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4" t="str">
        <f t="shared" si="21"/>
        <v xml:space="preserve"> </v>
      </c>
      <c r="ID53" s="175" t="str">
        <f>IF(HZ53=0," ",VLOOKUP(HZ53,PROTOKOL!$A:$E,5,FALSE))</f>
        <v xml:space="preserve"> </v>
      </c>
      <c r="IE53" s="211" t="str">
        <f t="shared" si="134"/>
        <v xml:space="preserve"> </v>
      </c>
      <c r="IF53" s="175">
        <f t="shared" si="84"/>
        <v>0</v>
      </c>
      <c r="IG53" s="176" t="str">
        <f t="shared" si="85"/>
        <v xml:space="preserve"> </v>
      </c>
      <c r="II53" s="172">
        <v>11</v>
      </c>
      <c r="IJ53" s="224">
        <v>11</v>
      </c>
      <c r="IK53" s="173" t="s">
        <v>36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4" t="str">
        <f t="shared" si="22"/>
        <v xml:space="preserve"> </v>
      </c>
      <c r="IQ53" s="211" t="str">
        <f>IF(IM53=0," ",VLOOKUP(IM53,PROTOKOL!$A:$E,5,FALSE))</f>
        <v xml:space="preserve"> </v>
      </c>
      <c r="IR53" s="175" t="s">
        <v>133</v>
      </c>
      <c r="IS53" s="176" t="str">
        <f t="shared" si="86"/>
        <v xml:space="preserve"> </v>
      </c>
      <c r="IT53" s="216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4" t="str">
        <f t="shared" si="23"/>
        <v xml:space="preserve"> </v>
      </c>
      <c r="IZ53" s="175" t="str">
        <f>IF(IV53=0," ",VLOOKUP(IV53,PROTOKOL!$A:$E,5,FALSE))</f>
        <v xml:space="preserve"> </v>
      </c>
      <c r="JA53" s="211" t="str">
        <f t="shared" si="135"/>
        <v xml:space="preserve"> </v>
      </c>
      <c r="JB53" s="175">
        <f t="shared" si="88"/>
        <v>0</v>
      </c>
      <c r="JC53" s="176" t="str">
        <f t="shared" si="89"/>
        <v xml:space="preserve"> </v>
      </c>
      <c r="JE53" s="172">
        <v>11</v>
      </c>
      <c r="JF53" s="224">
        <v>11</v>
      </c>
      <c r="JG53" s="173" t="str">
        <f>IF(JI53=0," ",VLOOKUP(JI53,PROTOKOL!$A:$F,6,FALSE))</f>
        <v>VAKUM TEST</v>
      </c>
      <c r="JH53" s="43">
        <v>122</v>
      </c>
      <c r="JI53" s="43">
        <v>4</v>
      </c>
      <c r="JJ53" s="43">
        <v>4</v>
      </c>
      <c r="JK53" s="42">
        <f>IF(JI53=0," ",(VLOOKUP(JI53,PROTOKOL!$A$1:$E$29,2,FALSE))*JJ53)</f>
        <v>80</v>
      </c>
      <c r="JL53" s="174">
        <f t="shared" si="24"/>
        <v>42</v>
      </c>
      <c r="JM53" s="211">
        <f>IF(JI53=0," ",VLOOKUP(JI53,PROTOKOL!$A:$E,5,FALSE))</f>
        <v>0.44947554687499996</v>
      </c>
      <c r="JN53" s="175" t="s">
        <v>133</v>
      </c>
      <c r="JO53" s="176">
        <f t="shared" si="90"/>
        <v>18.877972968749997</v>
      </c>
      <c r="JP53" s="216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4" t="str">
        <f t="shared" si="25"/>
        <v xml:space="preserve"> </v>
      </c>
      <c r="JV53" s="175" t="str">
        <f>IF(JR53=0," ",VLOOKUP(JR53,PROTOKOL!$A:$E,5,FALSE))</f>
        <v xml:space="preserve"> </v>
      </c>
      <c r="JW53" s="211" t="str">
        <f t="shared" si="136"/>
        <v xml:space="preserve"> </v>
      </c>
      <c r="JX53" s="175">
        <f t="shared" si="92"/>
        <v>0</v>
      </c>
      <c r="JY53" s="176" t="str">
        <f t="shared" si="93"/>
        <v xml:space="preserve"> </v>
      </c>
      <c r="KA53" s="172">
        <v>11</v>
      </c>
      <c r="KB53" s="224">
        <v>11</v>
      </c>
      <c r="KC53" s="173" t="s">
        <v>36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4" t="str">
        <f t="shared" si="26"/>
        <v xml:space="preserve"> </v>
      </c>
      <c r="KI53" s="211" t="str">
        <f>IF(KE53=0," ",VLOOKUP(KE53,PROTOKOL!$A:$E,5,FALSE))</f>
        <v xml:space="preserve"> </v>
      </c>
      <c r="KJ53" s="175" t="s">
        <v>133</v>
      </c>
      <c r="KK53" s="176" t="str">
        <f t="shared" si="94"/>
        <v xml:space="preserve"> </v>
      </c>
      <c r="KL53" s="216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4" t="str">
        <f t="shared" si="27"/>
        <v xml:space="preserve"> </v>
      </c>
      <c r="KR53" s="175" t="str">
        <f>IF(KN53=0," ",VLOOKUP(KN53,PROTOKOL!$A:$E,5,FALSE))</f>
        <v xml:space="preserve"> </v>
      </c>
      <c r="KS53" s="211" t="str">
        <f t="shared" si="137"/>
        <v xml:space="preserve"> </v>
      </c>
      <c r="KT53" s="175">
        <f t="shared" si="96"/>
        <v>0</v>
      </c>
      <c r="KU53" s="176" t="str">
        <f t="shared" si="97"/>
        <v xml:space="preserve"> </v>
      </c>
      <c r="KW53" s="172">
        <v>11</v>
      </c>
      <c r="KX53" s="224">
        <v>11</v>
      </c>
      <c r="KY53" s="173" t="str">
        <f>IF(LA53=0," ",VLOOKUP(LA53,PROTOKOL!$A:$F,6,FALSE))</f>
        <v>TAH.BORU MONTAJ</v>
      </c>
      <c r="KZ53" s="43">
        <v>158</v>
      </c>
      <c r="LA53" s="43">
        <v>3</v>
      </c>
      <c r="LB53" s="43">
        <v>7.5</v>
      </c>
      <c r="LC53" s="42">
        <f>IF(LA53=0," ",(VLOOKUP(LA53,PROTOKOL!$A$1:$E$29,2,FALSE))*LB53)</f>
        <v>98</v>
      </c>
      <c r="LD53" s="174">
        <f t="shared" si="28"/>
        <v>60</v>
      </c>
      <c r="LE53" s="211">
        <f>IF(LA53=0," ",VLOOKUP(LA53,PROTOKOL!$A:$E,5,FALSE))</f>
        <v>0.69150084134615386</v>
      </c>
      <c r="LF53" s="175" t="s">
        <v>133</v>
      </c>
      <c r="LG53" s="176">
        <f t="shared" si="98"/>
        <v>41.490050480769234</v>
      </c>
      <c r="LH53" s="216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4" t="str">
        <f t="shared" si="29"/>
        <v xml:space="preserve"> </v>
      </c>
      <c r="LN53" s="175" t="str">
        <f>IF(LJ53=0," ",VLOOKUP(LJ53,PROTOKOL!$A:$E,5,FALSE))</f>
        <v xml:space="preserve"> </v>
      </c>
      <c r="LO53" s="211" t="str">
        <f t="shared" si="138"/>
        <v xml:space="preserve"> </v>
      </c>
      <c r="LP53" s="175">
        <f t="shared" si="100"/>
        <v>0</v>
      </c>
      <c r="LQ53" s="176" t="str">
        <f t="shared" si="101"/>
        <v xml:space="preserve"> </v>
      </c>
      <c r="LS53" s="172">
        <v>11</v>
      </c>
      <c r="LT53" s="224">
        <v>11</v>
      </c>
      <c r="LU53" s="173" t="str">
        <f>IF(LW53=0," ",VLOOKUP(LW53,PROTOKOL!$A:$F,6,FALSE))</f>
        <v>PANTOGRAF LAVABO TAŞLAMA</v>
      </c>
      <c r="LV53" s="43">
        <v>101</v>
      </c>
      <c r="LW53" s="43">
        <v>9</v>
      </c>
      <c r="LX53" s="43">
        <v>7.5</v>
      </c>
      <c r="LY53" s="42">
        <f>IF(LW53=0," ",(VLOOKUP(LW53,PROTOKOL!$A$1:$E$29,2,FALSE))*LX53)</f>
        <v>65</v>
      </c>
      <c r="LZ53" s="174">
        <f t="shared" si="30"/>
        <v>36</v>
      </c>
      <c r="MA53" s="211">
        <f>IF(LW53=0," ",VLOOKUP(LW53,PROTOKOL!$A:$E,5,FALSE))</f>
        <v>1.0273726785714283</v>
      </c>
      <c r="MB53" s="175" t="s">
        <v>133</v>
      </c>
      <c r="MC53" s="176">
        <f t="shared" si="102"/>
        <v>36.985416428571419</v>
      </c>
      <c r="MD53" s="216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4" t="str">
        <f t="shared" si="31"/>
        <v xml:space="preserve"> </v>
      </c>
      <c r="MJ53" s="175" t="str">
        <f>IF(MF53=0," ",VLOOKUP(MF53,PROTOKOL!$A:$E,5,FALSE))</f>
        <v xml:space="preserve"> </v>
      </c>
      <c r="MK53" s="211" t="str">
        <f t="shared" si="139"/>
        <v xml:space="preserve"> </v>
      </c>
      <c r="ML53" s="175">
        <f t="shared" si="104"/>
        <v>0</v>
      </c>
      <c r="MM53" s="176" t="str">
        <f t="shared" si="105"/>
        <v xml:space="preserve"> </v>
      </c>
      <c r="MO53" s="172">
        <v>11</v>
      </c>
      <c r="MP53" s="224">
        <v>11</v>
      </c>
      <c r="MQ53" s="173" t="str">
        <f>IF(MS53=0," ",VLOOKUP(MS53,PROTOKOL!$A:$F,6,FALSE))</f>
        <v>PANTOGRAF LAVABO TAŞLAMA</v>
      </c>
      <c r="MR53" s="43">
        <v>92</v>
      </c>
      <c r="MS53" s="43">
        <v>9</v>
      </c>
      <c r="MT53" s="43">
        <v>7</v>
      </c>
      <c r="MU53" s="42">
        <f>IF(MS53=0," ",(VLOOKUP(MS53,PROTOKOL!$A$1:$E$29,2,FALSE))*MT53)</f>
        <v>60.666666666666664</v>
      </c>
      <c r="MV53" s="174">
        <f t="shared" si="32"/>
        <v>31.333333333333336</v>
      </c>
      <c r="MW53" s="211">
        <f>IF(MS53=0," ",VLOOKUP(MS53,PROTOKOL!$A:$E,5,FALSE))</f>
        <v>1.0273726785714283</v>
      </c>
      <c r="MX53" s="175" t="s">
        <v>133</v>
      </c>
      <c r="MY53" s="176">
        <f t="shared" si="106"/>
        <v>32.19101059523809</v>
      </c>
      <c r="MZ53" s="216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4" t="str">
        <f t="shared" si="33"/>
        <v xml:space="preserve"> </v>
      </c>
      <c r="NF53" s="175" t="str">
        <f>IF(NB53=0," ",VLOOKUP(NB53,PROTOKOL!$A:$E,5,FALSE))</f>
        <v xml:space="preserve"> </v>
      </c>
      <c r="NG53" s="211" t="str">
        <f t="shared" si="140"/>
        <v xml:space="preserve"> </v>
      </c>
      <c r="NH53" s="175">
        <f t="shared" si="108"/>
        <v>0</v>
      </c>
      <c r="NI53" s="176" t="str">
        <f t="shared" si="109"/>
        <v xml:space="preserve"> </v>
      </c>
      <c r="NK53" s="172">
        <v>11</v>
      </c>
      <c r="NL53" s="224">
        <v>11</v>
      </c>
      <c r="NM53" s="173" t="str">
        <f>IF(NO53=0," ",VLOOKUP(NO53,PROTOKOL!$A:$F,6,FALSE))</f>
        <v>WNZL. LAV. VE DUV. ASMA KLZ</v>
      </c>
      <c r="NN53" s="43">
        <v>225</v>
      </c>
      <c r="NO53" s="43">
        <v>1</v>
      </c>
      <c r="NP53" s="43">
        <v>7.5</v>
      </c>
      <c r="NQ53" s="42">
        <f>IF(NO53=0," ",(VLOOKUP(NO53,PROTOKOL!$A$1:$E$29,2,FALSE))*NP53)</f>
        <v>144</v>
      </c>
      <c r="NR53" s="174">
        <f t="shared" si="34"/>
        <v>81</v>
      </c>
      <c r="NS53" s="211">
        <f>IF(NO53=0," ",VLOOKUP(NO53,PROTOKOL!$A:$E,5,FALSE))</f>
        <v>0.4731321546052632</v>
      </c>
      <c r="NT53" s="175" t="s">
        <v>133</v>
      </c>
      <c r="NU53" s="176">
        <f t="shared" si="110"/>
        <v>38.323704523026322</v>
      </c>
      <c r="NV53" s="216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4" t="str">
        <f t="shared" si="35"/>
        <v xml:space="preserve"> </v>
      </c>
      <c r="OB53" s="175" t="str">
        <f>IF(NX53=0," ",VLOOKUP(NX53,PROTOKOL!$A:$E,5,FALSE))</f>
        <v xml:space="preserve"> </v>
      </c>
      <c r="OC53" s="211" t="str">
        <f t="shared" si="141"/>
        <v xml:space="preserve"> </v>
      </c>
      <c r="OD53" s="175">
        <f t="shared" si="112"/>
        <v>0</v>
      </c>
      <c r="OE53" s="176" t="str">
        <f t="shared" si="113"/>
        <v xml:space="preserve"> </v>
      </c>
      <c r="OG53" s="172">
        <v>11</v>
      </c>
      <c r="OH53" s="224">
        <v>11</v>
      </c>
      <c r="OI53" s="173" t="str">
        <f>IF(OK53=0," ",VLOOKUP(OK53,PROTOKOL!$A:$F,6,FALSE))</f>
        <v>VAKUM TEST</v>
      </c>
      <c r="OJ53" s="43">
        <v>231</v>
      </c>
      <c r="OK53" s="43">
        <v>4</v>
      </c>
      <c r="OL53" s="43">
        <v>7.5</v>
      </c>
      <c r="OM53" s="42">
        <f>IF(OK53=0," ",(VLOOKUP(OK53,PROTOKOL!$A$1:$E$29,2,FALSE))*OL53)</f>
        <v>150</v>
      </c>
      <c r="ON53" s="174">
        <f t="shared" si="36"/>
        <v>81</v>
      </c>
      <c r="OO53" s="211">
        <f>IF(OK53=0," ",VLOOKUP(OK53,PROTOKOL!$A:$E,5,FALSE))</f>
        <v>0.44947554687499996</v>
      </c>
      <c r="OP53" s="175" t="s">
        <v>133</v>
      </c>
      <c r="OQ53" s="176">
        <f t="shared" si="114"/>
        <v>36.407519296874995</v>
      </c>
      <c r="OR53" s="216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4" t="str">
        <f t="shared" si="37"/>
        <v xml:space="preserve"> </v>
      </c>
      <c r="OX53" s="175" t="str">
        <f>IF(OT53=0," ",VLOOKUP(OT53,PROTOKOL!$A:$E,5,FALSE))</f>
        <v xml:space="preserve"> </v>
      </c>
      <c r="OY53" s="211" t="str">
        <f t="shared" si="142"/>
        <v xml:space="preserve"> </v>
      </c>
      <c r="OZ53" s="175">
        <f t="shared" si="116"/>
        <v>0</v>
      </c>
      <c r="PA53" s="176" t="str">
        <f t="shared" si="117"/>
        <v xml:space="preserve"> </v>
      </c>
      <c r="PC53" s="172">
        <v>11</v>
      </c>
      <c r="PD53" s="224">
        <v>11</v>
      </c>
      <c r="PE53" s="173" t="str">
        <f>IF(PG53=0," ",VLOOKUP(PG53,PROTOKOL!$A:$F,6,FALSE))</f>
        <v>VAKUM TEST</v>
      </c>
      <c r="PF53" s="43">
        <v>160</v>
      </c>
      <c r="PG53" s="43">
        <v>4</v>
      </c>
      <c r="PH53" s="43">
        <v>5</v>
      </c>
      <c r="PI53" s="42">
        <f>IF(PG53=0," ",(VLOOKUP(PG53,PROTOKOL!$A$1:$E$29,2,FALSE))*PH53)</f>
        <v>100</v>
      </c>
      <c r="PJ53" s="174">
        <f t="shared" si="38"/>
        <v>60</v>
      </c>
      <c r="PK53" s="211">
        <f>IF(PG53=0," ",VLOOKUP(PG53,PROTOKOL!$A:$E,5,FALSE))</f>
        <v>0.44947554687499996</v>
      </c>
      <c r="PL53" s="175" t="s">
        <v>133</v>
      </c>
      <c r="PM53" s="176">
        <f t="shared" si="118"/>
        <v>26.968532812499998</v>
      </c>
      <c r="PN53" s="216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4" t="str">
        <f t="shared" si="39"/>
        <v xml:space="preserve"> </v>
      </c>
      <c r="PT53" s="175" t="str">
        <f>IF(PP53=0," ",VLOOKUP(PP53,PROTOKOL!$A:$E,5,FALSE))</f>
        <v xml:space="preserve"> </v>
      </c>
      <c r="PU53" s="211" t="str">
        <f t="shared" si="143"/>
        <v xml:space="preserve"> </v>
      </c>
      <c r="PV53" s="175">
        <f t="shared" si="120"/>
        <v>0</v>
      </c>
      <c r="PW53" s="176" t="str">
        <f t="shared" si="121"/>
        <v xml:space="preserve"> </v>
      </c>
      <c r="PY53" s="172">
        <v>11</v>
      </c>
      <c r="PZ53" s="224">
        <v>11</v>
      </c>
      <c r="QA53" s="173" t="str">
        <f>IF(QC53=0," ",VLOOKUP(QC53,PROTOKOL!$A:$F,6,FALSE))</f>
        <v>WNZL. LAV. VE DUV. ASMA KLZ</v>
      </c>
      <c r="QB53" s="43">
        <v>40</v>
      </c>
      <c r="QC53" s="43">
        <v>1</v>
      </c>
      <c r="QD53" s="43">
        <v>1.5</v>
      </c>
      <c r="QE53" s="42">
        <f>IF(QC53=0," ",(VLOOKUP(QC53,PROTOKOL!$A$1:$E$29,2,FALSE))*QD53)</f>
        <v>28.799999999999997</v>
      </c>
      <c r="QF53" s="174">
        <f t="shared" si="40"/>
        <v>11.200000000000003</v>
      </c>
      <c r="QG53" s="211">
        <f>IF(QC53=0," ",VLOOKUP(QC53,PROTOKOL!$A:$E,5,FALSE))</f>
        <v>0.4731321546052632</v>
      </c>
      <c r="QH53" s="175" t="s">
        <v>133</v>
      </c>
      <c r="QI53" s="176">
        <f t="shared" si="122"/>
        <v>5.2990801315789495</v>
      </c>
      <c r="QJ53" s="216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4" t="str">
        <f t="shared" si="41"/>
        <v xml:space="preserve"> </v>
      </c>
      <c r="QP53" s="175" t="str">
        <f>IF(QL53=0," ",VLOOKUP(QL53,PROTOKOL!$A:$E,5,FALSE))</f>
        <v xml:space="preserve"> </v>
      </c>
      <c r="QQ53" s="211" t="str">
        <f t="shared" si="144"/>
        <v xml:space="preserve"> </v>
      </c>
      <c r="QR53" s="175">
        <f t="shared" si="124"/>
        <v>0</v>
      </c>
      <c r="QS53" s="176" t="str">
        <f t="shared" si="125"/>
        <v xml:space="preserve"> </v>
      </c>
    </row>
    <row r="54" spans="1:461" ht="13.8">
      <c r="A54" s="172">
        <v>11</v>
      </c>
      <c r="B54" s="225"/>
      <c r="C54" s="173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4" t="str">
        <f t="shared" si="0"/>
        <v xml:space="preserve"> </v>
      </c>
      <c r="I54" s="211" t="str">
        <f>IF(E54=0," ",VLOOKUP(E54,PROTOKOL!$A:$E,5,FALSE))</f>
        <v xml:space="preserve"> </v>
      </c>
      <c r="J54" s="175" t="s">
        <v>133</v>
      </c>
      <c r="K54" s="176" t="str">
        <f t="shared" si="42"/>
        <v xml:space="preserve"> </v>
      </c>
      <c r="L54" s="216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4" t="str">
        <f t="shared" si="1"/>
        <v xml:space="preserve"> </v>
      </c>
      <c r="R54" s="175" t="str">
        <f>IF(N54=0," ",VLOOKUP(N54,PROTOKOL!$A:$E,5,FALSE))</f>
        <v xml:space="preserve"> </v>
      </c>
      <c r="S54" s="211" t="str">
        <f t="shared" si="43"/>
        <v xml:space="preserve"> </v>
      </c>
      <c r="T54" s="175">
        <f t="shared" si="44"/>
        <v>0</v>
      </c>
      <c r="U54" s="176" t="str">
        <f t="shared" si="45"/>
        <v xml:space="preserve"> </v>
      </c>
      <c r="W54" s="172">
        <v>11</v>
      </c>
      <c r="X54" s="225"/>
      <c r="Y54" s="173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4" t="str">
        <f t="shared" si="2"/>
        <v xml:space="preserve"> </v>
      </c>
      <c r="AE54" s="211" t="str">
        <f>IF(AA54=0," ",VLOOKUP(AA54,PROTOKOL!$A:$E,5,FALSE))</f>
        <v xml:space="preserve"> </v>
      </c>
      <c r="AF54" s="175" t="s">
        <v>133</v>
      </c>
      <c r="AG54" s="176" t="str">
        <f t="shared" si="46"/>
        <v xml:space="preserve"> </v>
      </c>
      <c r="AH54" s="216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4" t="str">
        <f t="shared" si="3"/>
        <v xml:space="preserve"> </v>
      </c>
      <c r="AN54" s="175" t="str">
        <f>IF(AJ54=0," ",VLOOKUP(AJ54,PROTOKOL!$A:$E,5,FALSE))</f>
        <v xml:space="preserve"> </v>
      </c>
      <c r="AO54" s="211" t="str">
        <f t="shared" si="126"/>
        <v xml:space="preserve"> </v>
      </c>
      <c r="AP54" s="175">
        <f t="shared" si="48"/>
        <v>0</v>
      </c>
      <c r="AQ54" s="176" t="str">
        <f t="shared" si="49"/>
        <v xml:space="preserve"> </v>
      </c>
      <c r="AS54" s="172">
        <v>11</v>
      </c>
      <c r="AT54" s="225"/>
      <c r="AU54" s="173" t="str">
        <f>IF(AW54=0," ",VLOOKUP(AW54,PROTOKOL!$A:$F,6,FALSE))</f>
        <v>PERDE KESME SULU SİST.</v>
      </c>
      <c r="AV54" s="43">
        <v>30</v>
      </c>
      <c r="AW54" s="43">
        <v>8</v>
      </c>
      <c r="AX54" s="43">
        <v>1.5</v>
      </c>
      <c r="AY54" s="42">
        <f>IF(AW54=0," ",(VLOOKUP(AW54,PROTOKOL!$A$1:$E$29,2,FALSE))*AX54)</f>
        <v>19.600000000000001</v>
      </c>
      <c r="AZ54" s="174">
        <f t="shared" si="4"/>
        <v>10.399999999999999</v>
      </c>
      <c r="BA54" s="211">
        <f>IF(AW54=0," ",VLOOKUP(AW54,PROTOKOL!$A:$E,5,FALSE))</f>
        <v>0.69150084134615386</v>
      </c>
      <c r="BB54" s="175" t="s">
        <v>133</v>
      </c>
      <c r="BC54" s="176">
        <f t="shared" si="50"/>
        <v>7.1916087499999994</v>
      </c>
      <c r="BD54" s="216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4" t="str">
        <f t="shared" si="5"/>
        <v xml:space="preserve"> </v>
      </c>
      <c r="BJ54" s="175" t="str">
        <f>IF(BF54=0," ",VLOOKUP(BF54,PROTOKOL!$A:$E,5,FALSE))</f>
        <v xml:space="preserve"> </v>
      </c>
      <c r="BK54" s="211" t="str">
        <f t="shared" si="127"/>
        <v xml:space="preserve"> </v>
      </c>
      <c r="BL54" s="175">
        <f t="shared" si="52"/>
        <v>0</v>
      </c>
      <c r="BM54" s="176" t="str">
        <f t="shared" si="53"/>
        <v xml:space="preserve"> </v>
      </c>
      <c r="BO54" s="172">
        <v>11</v>
      </c>
      <c r="BP54" s="225"/>
      <c r="BQ54" s="173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4" t="str">
        <f t="shared" si="6"/>
        <v xml:space="preserve"> </v>
      </c>
      <c r="BW54" s="211" t="str">
        <f>IF(BS54=0," ",VLOOKUP(BS54,PROTOKOL!$A:$E,5,FALSE))</f>
        <v xml:space="preserve"> </v>
      </c>
      <c r="BX54" s="175" t="s">
        <v>133</v>
      </c>
      <c r="BY54" s="176" t="str">
        <f t="shared" si="54"/>
        <v xml:space="preserve"> </v>
      </c>
      <c r="BZ54" s="216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4" t="str">
        <f t="shared" si="7"/>
        <v xml:space="preserve"> </v>
      </c>
      <c r="CF54" s="175" t="str">
        <f>IF(CB54=0," ",VLOOKUP(CB54,PROTOKOL!$A:$E,5,FALSE))</f>
        <v xml:space="preserve"> </v>
      </c>
      <c r="CG54" s="211" t="str">
        <f t="shared" si="128"/>
        <v xml:space="preserve"> </v>
      </c>
      <c r="CH54" s="175">
        <f t="shared" si="56"/>
        <v>0</v>
      </c>
      <c r="CI54" s="176" t="str">
        <f t="shared" si="57"/>
        <v xml:space="preserve"> </v>
      </c>
      <c r="CK54" s="172">
        <v>11</v>
      </c>
      <c r="CL54" s="225"/>
      <c r="CM54" s="173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4" t="str">
        <f t="shared" si="8"/>
        <v xml:space="preserve"> </v>
      </c>
      <c r="CS54" s="211" t="str">
        <f>IF(CO54=0," ",VLOOKUP(CO54,PROTOKOL!$A:$E,5,FALSE))</f>
        <v xml:space="preserve"> </v>
      </c>
      <c r="CT54" s="175" t="s">
        <v>133</v>
      </c>
      <c r="CU54" s="176" t="str">
        <f t="shared" si="58"/>
        <v xml:space="preserve"> </v>
      </c>
      <c r="CV54" s="216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4" t="str">
        <f t="shared" si="9"/>
        <v xml:space="preserve"> </v>
      </c>
      <c r="DB54" s="175" t="str">
        <f>IF(CX54=0," ",VLOOKUP(CX54,PROTOKOL!$A:$E,5,FALSE))</f>
        <v xml:space="preserve"> </v>
      </c>
      <c r="DC54" s="211" t="str">
        <f t="shared" si="129"/>
        <v xml:space="preserve"> </v>
      </c>
      <c r="DD54" s="175">
        <f t="shared" si="60"/>
        <v>0</v>
      </c>
      <c r="DE54" s="176" t="str">
        <f t="shared" si="61"/>
        <v xml:space="preserve"> </v>
      </c>
      <c r="DG54" s="172">
        <v>11</v>
      </c>
      <c r="DH54" s="225"/>
      <c r="DI54" s="173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4" t="str">
        <f t="shared" si="10"/>
        <v xml:space="preserve"> </v>
      </c>
      <c r="DO54" s="211" t="str">
        <f>IF(DK54=0," ",VLOOKUP(DK54,PROTOKOL!$A:$E,5,FALSE))</f>
        <v xml:space="preserve"> </v>
      </c>
      <c r="DP54" s="175" t="s">
        <v>133</v>
      </c>
      <c r="DQ54" s="176" t="str">
        <f t="shared" si="62"/>
        <v xml:space="preserve"> </v>
      </c>
      <c r="DR54" s="216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4" t="str">
        <f t="shared" si="11"/>
        <v xml:space="preserve"> </v>
      </c>
      <c r="DX54" s="175" t="str">
        <f>IF(DT54=0," ",VLOOKUP(DT54,PROTOKOL!$A:$E,5,FALSE))</f>
        <v xml:space="preserve"> </v>
      </c>
      <c r="DY54" s="211" t="str">
        <f t="shared" si="130"/>
        <v xml:space="preserve"> </v>
      </c>
      <c r="DZ54" s="175">
        <f t="shared" si="64"/>
        <v>0</v>
      </c>
      <c r="EA54" s="176" t="str">
        <f t="shared" si="65"/>
        <v xml:space="preserve"> </v>
      </c>
      <c r="EC54" s="172">
        <v>11</v>
      </c>
      <c r="ED54" s="225"/>
      <c r="EE54" s="173" t="str">
        <f>IF(EG54=0," ",VLOOKUP(EG54,PROTOKOL!$A:$F,6,FALSE))</f>
        <v>ÜRÜN KONTROL</v>
      </c>
      <c r="EF54" s="43">
        <v>1</v>
      </c>
      <c r="EG54" s="43">
        <v>20</v>
      </c>
      <c r="EH54" s="43">
        <v>1.5</v>
      </c>
      <c r="EI54" s="42">
        <f>IF(EG54=0," ",(VLOOKUP(EG54,PROTOKOL!$A$1:$E$29,2,FALSE))*EH54)</f>
        <v>0</v>
      </c>
      <c r="EJ54" s="174">
        <f t="shared" si="12"/>
        <v>1</v>
      </c>
      <c r="EK54" s="211" t="e">
        <f>IF(EG54=0," ",VLOOKUP(EG54,PROTOKOL!$A:$E,5,FALSE))</f>
        <v>#DIV/0!</v>
      </c>
      <c r="EL54" s="175" t="s">
        <v>133</v>
      </c>
      <c r="EM54" s="176" t="e">
        <f>IF(EG54=0," ",(EK54*EJ54))/7.5*1.5</f>
        <v>#DIV/0!</v>
      </c>
      <c r="EN54" s="216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4" t="str">
        <f t="shared" si="13"/>
        <v xml:space="preserve"> </v>
      </c>
      <c r="ET54" s="175" t="str">
        <f>IF(EP54=0," ",VLOOKUP(EP54,PROTOKOL!$A:$E,5,FALSE))</f>
        <v xml:space="preserve"> </v>
      </c>
      <c r="EU54" s="211" t="str">
        <f t="shared" si="145"/>
        <v xml:space="preserve"> </v>
      </c>
      <c r="EV54" s="175">
        <f t="shared" si="68"/>
        <v>0</v>
      </c>
      <c r="EW54" s="176" t="str">
        <f t="shared" si="69"/>
        <v xml:space="preserve"> </v>
      </c>
      <c r="EY54" s="172">
        <v>11</v>
      </c>
      <c r="EZ54" s="225"/>
      <c r="FA54" s="173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4" t="str">
        <f t="shared" si="14"/>
        <v xml:space="preserve"> </v>
      </c>
      <c r="FG54" s="211" t="str">
        <f>IF(FC54=0," ",VLOOKUP(FC54,PROTOKOL!$A:$E,5,FALSE))</f>
        <v xml:space="preserve"> </v>
      </c>
      <c r="FH54" s="175" t="s">
        <v>133</v>
      </c>
      <c r="FI54" s="176" t="str">
        <f t="shared" si="70"/>
        <v xml:space="preserve"> </v>
      </c>
      <c r="FJ54" s="216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4" t="str">
        <f t="shared" si="15"/>
        <v xml:space="preserve"> </v>
      </c>
      <c r="FP54" s="175" t="str">
        <f>IF(FL54=0," ",VLOOKUP(FL54,PROTOKOL!$A:$E,5,FALSE))</f>
        <v xml:space="preserve"> </v>
      </c>
      <c r="FQ54" s="211" t="str">
        <f t="shared" si="131"/>
        <v xml:space="preserve"> </v>
      </c>
      <c r="FR54" s="175">
        <f t="shared" si="72"/>
        <v>0</v>
      </c>
      <c r="FS54" s="176" t="str">
        <f t="shared" si="73"/>
        <v xml:space="preserve"> </v>
      </c>
      <c r="FU54" s="172">
        <v>11</v>
      </c>
      <c r="FV54" s="225"/>
      <c r="FW54" s="173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4" t="str">
        <f t="shared" si="16"/>
        <v xml:space="preserve"> </v>
      </c>
      <c r="GC54" s="211" t="str">
        <f>IF(FY54=0," ",VLOOKUP(FY54,PROTOKOL!$A:$E,5,FALSE))</f>
        <v xml:space="preserve"> </v>
      </c>
      <c r="GD54" s="175" t="s">
        <v>133</v>
      </c>
      <c r="GE54" s="176" t="str">
        <f t="shared" si="74"/>
        <v xml:space="preserve"> </v>
      </c>
      <c r="GF54" s="216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4" t="str">
        <f t="shared" si="17"/>
        <v xml:space="preserve"> </v>
      </c>
      <c r="GL54" s="175" t="str">
        <f>IF(GH54=0," ",VLOOKUP(GH54,PROTOKOL!$A:$E,5,FALSE))</f>
        <v xml:space="preserve"> </v>
      </c>
      <c r="GM54" s="211" t="str">
        <f t="shared" si="132"/>
        <v xml:space="preserve"> </v>
      </c>
      <c r="GN54" s="175">
        <f t="shared" si="76"/>
        <v>0</v>
      </c>
      <c r="GO54" s="176" t="str">
        <f t="shared" si="77"/>
        <v xml:space="preserve"> </v>
      </c>
      <c r="GQ54" s="172">
        <v>11</v>
      </c>
      <c r="GR54" s="225"/>
      <c r="GS54" s="173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4" t="str">
        <f t="shared" si="18"/>
        <v xml:space="preserve"> </v>
      </c>
      <c r="GY54" s="211" t="str">
        <f>IF(GU54=0," ",VLOOKUP(GU54,PROTOKOL!$A:$E,5,FALSE))</f>
        <v xml:space="preserve"> </v>
      </c>
      <c r="GZ54" s="175" t="s">
        <v>133</v>
      </c>
      <c r="HA54" s="176" t="str">
        <f t="shared" si="78"/>
        <v xml:space="preserve"> </v>
      </c>
      <c r="HB54" s="216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4" t="str">
        <f t="shared" si="19"/>
        <v xml:space="preserve"> </v>
      </c>
      <c r="HH54" s="175" t="str">
        <f>IF(HD54=0," ",VLOOKUP(HD54,PROTOKOL!$A:$E,5,FALSE))</f>
        <v xml:space="preserve"> </v>
      </c>
      <c r="HI54" s="211" t="str">
        <f t="shared" si="133"/>
        <v xml:space="preserve"> </v>
      </c>
      <c r="HJ54" s="175">
        <f t="shared" si="80"/>
        <v>0</v>
      </c>
      <c r="HK54" s="176" t="str">
        <f t="shared" si="81"/>
        <v xml:space="preserve"> </v>
      </c>
      <c r="HM54" s="172">
        <v>11</v>
      </c>
      <c r="HN54" s="225"/>
      <c r="HO54" s="173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4" t="str">
        <f t="shared" si="20"/>
        <v xml:space="preserve"> </v>
      </c>
      <c r="HU54" s="211" t="str">
        <f>IF(HQ54=0," ",VLOOKUP(HQ54,PROTOKOL!$A:$E,5,FALSE))</f>
        <v xml:space="preserve"> </v>
      </c>
      <c r="HV54" s="175" t="s">
        <v>133</v>
      </c>
      <c r="HW54" s="176" t="str">
        <f t="shared" si="82"/>
        <v xml:space="preserve"> </v>
      </c>
      <c r="HX54" s="216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4" t="str">
        <f t="shared" si="21"/>
        <v xml:space="preserve"> </v>
      </c>
      <c r="ID54" s="175" t="str">
        <f>IF(HZ54=0," ",VLOOKUP(HZ54,PROTOKOL!$A:$E,5,FALSE))</f>
        <v xml:space="preserve"> </v>
      </c>
      <c r="IE54" s="211" t="str">
        <f t="shared" si="134"/>
        <v xml:space="preserve"> </v>
      </c>
      <c r="IF54" s="175">
        <f t="shared" si="84"/>
        <v>0</v>
      </c>
      <c r="IG54" s="176" t="str">
        <f t="shared" si="85"/>
        <v xml:space="preserve"> </v>
      </c>
      <c r="II54" s="172">
        <v>11</v>
      </c>
      <c r="IJ54" s="225"/>
      <c r="IK54" s="173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4" t="str">
        <f t="shared" si="22"/>
        <v xml:space="preserve"> </v>
      </c>
      <c r="IQ54" s="211" t="str">
        <f>IF(IM54=0," ",VLOOKUP(IM54,PROTOKOL!$A:$E,5,FALSE))</f>
        <v xml:space="preserve"> </v>
      </c>
      <c r="IR54" s="175" t="s">
        <v>133</v>
      </c>
      <c r="IS54" s="176" t="str">
        <f t="shared" si="86"/>
        <v xml:space="preserve"> </v>
      </c>
      <c r="IT54" s="216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4" t="str">
        <f t="shared" si="23"/>
        <v xml:space="preserve"> </v>
      </c>
      <c r="IZ54" s="175" t="str">
        <f>IF(IV54=0," ",VLOOKUP(IV54,PROTOKOL!$A:$E,5,FALSE))</f>
        <v xml:space="preserve"> </v>
      </c>
      <c r="JA54" s="211" t="str">
        <f t="shared" si="135"/>
        <v xml:space="preserve"> </v>
      </c>
      <c r="JB54" s="175">
        <f t="shared" si="88"/>
        <v>0</v>
      </c>
      <c r="JC54" s="176" t="str">
        <f t="shared" si="89"/>
        <v xml:space="preserve"> </v>
      </c>
      <c r="JE54" s="172">
        <v>11</v>
      </c>
      <c r="JF54" s="225"/>
      <c r="JG54" s="173" t="str">
        <f>IF(JI54=0," ",VLOOKUP(JI54,PROTOKOL!$A:$F,6,FALSE))</f>
        <v>PERDE KESME SULU SİST.</v>
      </c>
      <c r="JH54" s="43">
        <v>40</v>
      </c>
      <c r="JI54" s="43">
        <v>8</v>
      </c>
      <c r="JJ54" s="43">
        <v>2</v>
      </c>
      <c r="JK54" s="42">
        <f>IF(JI54=0," ",(VLOOKUP(JI54,PROTOKOL!$A$1:$E$29,2,FALSE))*JJ54)</f>
        <v>26.133333333333333</v>
      </c>
      <c r="JL54" s="174">
        <f t="shared" si="24"/>
        <v>13.866666666666667</v>
      </c>
      <c r="JM54" s="211">
        <f>IF(JI54=0," ",VLOOKUP(JI54,PROTOKOL!$A:$E,5,FALSE))</f>
        <v>0.69150084134615386</v>
      </c>
      <c r="JN54" s="175" t="s">
        <v>133</v>
      </c>
      <c r="JO54" s="176">
        <f t="shared" si="90"/>
        <v>9.5888116666666665</v>
      </c>
      <c r="JP54" s="216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4" t="str">
        <f t="shared" si="25"/>
        <v xml:space="preserve"> </v>
      </c>
      <c r="JV54" s="175" t="str">
        <f>IF(JR54=0," ",VLOOKUP(JR54,PROTOKOL!$A:$E,5,FALSE))</f>
        <v xml:space="preserve"> </v>
      </c>
      <c r="JW54" s="211" t="str">
        <f t="shared" si="136"/>
        <v xml:space="preserve"> </v>
      </c>
      <c r="JX54" s="175">
        <f t="shared" si="92"/>
        <v>0</v>
      </c>
      <c r="JY54" s="176" t="str">
        <f t="shared" si="93"/>
        <v xml:space="preserve"> </v>
      </c>
      <c r="KA54" s="172">
        <v>11</v>
      </c>
      <c r="KB54" s="225"/>
      <c r="KC54" s="173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4" t="str">
        <f t="shared" si="26"/>
        <v xml:space="preserve"> </v>
      </c>
      <c r="KI54" s="211" t="str">
        <f>IF(KE54=0," ",VLOOKUP(KE54,PROTOKOL!$A:$E,5,FALSE))</f>
        <v xml:space="preserve"> </v>
      </c>
      <c r="KJ54" s="175" t="s">
        <v>133</v>
      </c>
      <c r="KK54" s="176" t="str">
        <f t="shared" si="94"/>
        <v xml:space="preserve"> </v>
      </c>
      <c r="KL54" s="216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4" t="str">
        <f t="shared" si="27"/>
        <v xml:space="preserve"> </v>
      </c>
      <c r="KR54" s="175" t="str">
        <f>IF(KN54=0," ",VLOOKUP(KN54,PROTOKOL!$A:$E,5,FALSE))</f>
        <v xml:space="preserve"> </v>
      </c>
      <c r="KS54" s="211" t="str">
        <f t="shared" si="137"/>
        <v xml:space="preserve"> </v>
      </c>
      <c r="KT54" s="175">
        <f t="shared" si="96"/>
        <v>0</v>
      </c>
      <c r="KU54" s="176" t="str">
        <f t="shared" si="97"/>
        <v xml:space="preserve"> </v>
      </c>
      <c r="KW54" s="172">
        <v>11</v>
      </c>
      <c r="KX54" s="225"/>
      <c r="KY54" s="173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4" t="str">
        <f t="shared" si="28"/>
        <v xml:space="preserve"> </v>
      </c>
      <c r="LE54" s="211" t="str">
        <f>IF(LA54=0," ",VLOOKUP(LA54,PROTOKOL!$A:$E,5,FALSE))</f>
        <v xml:space="preserve"> </v>
      </c>
      <c r="LF54" s="175" t="s">
        <v>133</v>
      </c>
      <c r="LG54" s="176" t="str">
        <f t="shared" si="98"/>
        <v xml:space="preserve"> </v>
      </c>
      <c r="LH54" s="216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4" t="str">
        <f t="shared" si="29"/>
        <v xml:space="preserve"> </v>
      </c>
      <c r="LN54" s="175" t="str">
        <f>IF(LJ54=0," ",VLOOKUP(LJ54,PROTOKOL!$A:$E,5,FALSE))</f>
        <v xml:space="preserve"> </v>
      </c>
      <c r="LO54" s="211" t="str">
        <f t="shared" si="138"/>
        <v xml:space="preserve"> </v>
      </c>
      <c r="LP54" s="175">
        <f t="shared" si="100"/>
        <v>0</v>
      </c>
      <c r="LQ54" s="176" t="str">
        <f t="shared" si="101"/>
        <v xml:space="preserve"> </v>
      </c>
      <c r="LS54" s="172">
        <v>11</v>
      </c>
      <c r="LT54" s="225"/>
      <c r="LU54" s="173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4" t="str">
        <f t="shared" si="30"/>
        <v xml:space="preserve"> </v>
      </c>
      <c r="MA54" s="211" t="str">
        <f>IF(LW54=0," ",VLOOKUP(LW54,PROTOKOL!$A:$E,5,FALSE))</f>
        <v xml:space="preserve"> </v>
      </c>
      <c r="MB54" s="175" t="s">
        <v>133</v>
      </c>
      <c r="MC54" s="176" t="str">
        <f t="shared" si="102"/>
        <v xml:space="preserve"> </v>
      </c>
      <c r="MD54" s="216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4" t="str">
        <f t="shared" si="31"/>
        <v xml:space="preserve"> </v>
      </c>
      <c r="MJ54" s="175" t="str">
        <f>IF(MF54=0," ",VLOOKUP(MF54,PROTOKOL!$A:$E,5,FALSE))</f>
        <v xml:space="preserve"> </v>
      </c>
      <c r="MK54" s="211" t="str">
        <f t="shared" si="139"/>
        <v xml:space="preserve"> </v>
      </c>
      <c r="ML54" s="175">
        <f t="shared" si="104"/>
        <v>0</v>
      </c>
      <c r="MM54" s="176" t="str">
        <f t="shared" si="105"/>
        <v xml:space="preserve"> </v>
      </c>
      <c r="MO54" s="172">
        <v>11</v>
      </c>
      <c r="MP54" s="225"/>
      <c r="MQ54" s="173" t="str">
        <f>IF(MS54=0," ",VLOOKUP(MS54,PROTOKOL!$A:$F,6,FALSE))</f>
        <v>ÜRÜN KONTROL</v>
      </c>
      <c r="MR54" s="43">
        <v>1</v>
      </c>
      <c r="MS54" s="43">
        <v>20</v>
      </c>
      <c r="MT54" s="43">
        <v>0.5</v>
      </c>
      <c r="MU54" s="42">
        <f>IF(MS54=0," ",(VLOOKUP(MS54,PROTOKOL!$A$1:$E$29,2,FALSE))*MT54)</f>
        <v>0</v>
      </c>
      <c r="MV54" s="174">
        <f t="shared" si="32"/>
        <v>1</v>
      </c>
      <c r="MW54" s="211" t="e">
        <f>IF(MS54=0," ",VLOOKUP(MS54,PROTOKOL!$A:$E,5,FALSE))</f>
        <v>#DIV/0!</v>
      </c>
      <c r="MX54" s="175" t="s">
        <v>133</v>
      </c>
      <c r="MY54" s="176" t="e">
        <f>IF(MS54=0," ",(MW54*MV54))/7.5*0.5</f>
        <v>#DIV/0!</v>
      </c>
      <c r="MZ54" s="216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4" t="str">
        <f t="shared" si="33"/>
        <v xml:space="preserve"> </v>
      </c>
      <c r="NF54" s="175" t="str">
        <f>IF(NB54=0," ",VLOOKUP(NB54,PROTOKOL!$A:$E,5,FALSE))</f>
        <v xml:space="preserve"> </v>
      </c>
      <c r="NG54" s="211" t="str">
        <f t="shared" si="140"/>
        <v xml:space="preserve"> </v>
      </c>
      <c r="NH54" s="175">
        <f t="shared" si="108"/>
        <v>0</v>
      </c>
      <c r="NI54" s="176" t="str">
        <f t="shared" si="109"/>
        <v xml:space="preserve"> </v>
      </c>
      <c r="NK54" s="172">
        <v>11</v>
      </c>
      <c r="NL54" s="225"/>
      <c r="NM54" s="173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4" t="str">
        <f t="shared" si="34"/>
        <v xml:space="preserve"> </v>
      </c>
      <c r="NS54" s="211" t="str">
        <f>IF(NO54=0," ",VLOOKUP(NO54,PROTOKOL!$A:$E,5,FALSE))</f>
        <v xml:space="preserve"> </v>
      </c>
      <c r="NT54" s="175" t="s">
        <v>133</v>
      </c>
      <c r="NU54" s="176" t="str">
        <f t="shared" si="110"/>
        <v xml:space="preserve"> </v>
      </c>
      <c r="NV54" s="216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4" t="str">
        <f t="shared" si="35"/>
        <v xml:space="preserve"> </v>
      </c>
      <c r="OB54" s="175" t="str">
        <f>IF(NX54=0," ",VLOOKUP(NX54,PROTOKOL!$A:$E,5,FALSE))</f>
        <v xml:space="preserve"> </v>
      </c>
      <c r="OC54" s="211" t="str">
        <f t="shared" si="141"/>
        <v xml:space="preserve"> </v>
      </c>
      <c r="OD54" s="175">
        <f t="shared" si="112"/>
        <v>0</v>
      </c>
      <c r="OE54" s="176" t="str">
        <f t="shared" si="113"/>
        <v xml:space="preserve"> </v>
      </c>
      <c r="OG54" s="172">
        <v>11</v>
      </c>
      <c r="OH54" s="225"/>
      <c r="OI54" s="173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4" t="str">
        <f t="shared" si="36"/>
        <v xml:space="preserve"> </v>
      </c>
      <c r="OO54" s="211" t="str">
        <f>IF(OK54=0," ",VLOOKUP(OK54,PROTOKOL!$A:$E,5,FALSE))</f>
        <v xml:space="preserve"> </v>
      </c>
      <c r="OP54" s="175" t="s">
        <v>133</v>
      </c>
      <c r="OQ54" s="176" t="str">
        <f t="shared" si="114"/>
        <v xml:space="preserve"> </v>
      </c>
      <c r="OR54" s="216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4" t="str">
        <f t="shared" si="37"/>
        <v xml:space="preserve"> </v>
      </c>
      <c r="OX54" s="175" t="str">
        <f>IF(OT54=0," ",VLOOKUP(OT54,PROTOKOL!$A:$E,5,FALSE))</f>
        <v xml:space="preserve"> </v>
      </c>
      <c r="OY54" s="211" t="str">
        <f t="shared" si="142"/>
        <v xml:space="preserve"> </v>
      </c>
      <c r="OZ54" s="175">
        <f t="shared" si="116"/>
        <v>0</v>
      </c>
      <c r="PA54" s="176" t="str">
        <f t="shared" si="117"/>
        <v xml:space="preserve"> </v>
      </c>
      <c r="PC54" s="172">
        <v>11</v>
      </c>
      <c r="PD54" s="225"/>
      <c r="PE54" s="173" t="str">
        <f>IF(PG54=0," ",VLOOKUP(PG54,PROTOKOL!$A:$F,6,FALSE))</f>
        <v>PERDE KESME SULU SİST.</v>
      </c>
      <c r="PF54" s="43">
        <v>50</v>
      </c>
      <c r="PG54" s="43">
        <v>8</v>
      </c>
      <c r="PH54" s="43">
        <v>2.5</v>
      </c>
      <c r="PI54" s="42">
        <f>IF(PG54=0," ",(VLOOKUP(PG54,PROTOKOL!$A$1:$E$29,2,FALSE))*PH54)</f>
        <v>32.666666666666664</v>
      </c>
      <c r="PJ54" s="174">
        <f t="shared" si="38"/>
        <v>17.333333333333336</v>
      </c>
      <c r="PK54" s="211">
        <f>IF(PG54=0," ",VLOOKUP(PG54,PROTOKOL!$A:$E,5,FALSE))</f>
        <v>0.69150084134615386</v>
      </c>
      <c r="PL54" s="175" t="s">
        <v>133</v>
      </c>
      <c r="PM54" s="176">
        <f t="shared" si="118"/>
        <v>11.986014583333334</v>
      </c>
      <c r="PN54" s="216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4" t="str">
        <f t="shared" si="39"/>
        <v xml:space="preserve"> </v>
      </c>
      <c r="PT54" s="175" t="str">
        <f>IF(PP54=0," ",VLOOKUP(PP54,PROTOKOL!$A:$E,5,FALSE))</f>
        <v xml:space="preserve"> </v>
      </c>
      <c r="PU54" s="211" t="str">
        <f t="shared" si="143"/>
        <v xml:space="preserve"> </v>
      </c>
      <c r="PV54" s="175">
        <f t="shared" si="120"/>
        <v>0</v>
      </c>
      <c r="PW54" s="176" t="str">
        <f t="shared" si="121"/>
        <v xml:space="preserve"> </v>
      </c>
      <c r="PY54" s="172">
        <v>11</v>
      </c>
      <c r="PZ54" s="225"/>
      <c r="QA54" s="173" t="str">
        <f>IF(QC54=0," ",VLOOKUP(QC54,PROTOKOL!$A:$F,6,FALSE))</f>
        <v>PANTOGRAF LAVABO TAŞLAMA</v>
      </c>
      <c r="QB54" s="43">
        <v>67</v>
      </c>
      <c r="QC54" s="43">
        <v>9</v>
      </c>
      <c r="QD54" s="43">
        <v>5</v>
      </c>
      <c r="QE54" s="42">
        <f>IF(QC54=0," ",(VLOOKUP(QC54,PROTOKOL!$A$1:$E$29,2,FALSE))*QD54)</f>
        <v>43.333333333333329</v>
      </c>
      <c r="QF54" s="174">
        <f t="shared" si="40"/>
        <v>23.666666666666671</v>
      </c>
      <c r="QG54" s="211">
        <f>IF(QC54=0," ",VLOOKUP(QC54,PROTOKOL!$A:$E,5,FALSE))</f>
        <v>1.0273726785714283</v>
      </c>
      <c r="QH54" s="175" t="s">
        <v>133</v>
      </c>
      <c r="QI54" s="176">
        <f t="shared" si="122"/>
        <v>24.314486726190477</v>
      </c>
      <c r="QJ54" s="216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4" t="str">
        <f t="shared" si="41"/>
        <v xml:space="preserve"> </v>
      </c>
      <c r="QP54" s="175" t="str">
        <f>IF(QL54=0," ",VLOOKUP(QL54,PROTOKOL!$A:$E,5,FALSE))</f>
        <v xml:space="preserve"> </v>
      </c>
      <c r="QQ54" s="211" t="str">
        <f t="shared" si="144"/>
        <v xml:space="preserve"> </v>
      </c>
      <c r="QR54" s="175">
        <f t="shared" si="124"/>
        <v>0</v>
      </c>
      <c r="QS54" s="176" t="str">
        <f t="shared" si="125"/>
        <v xml:space="preserve"> </v>
      </c>
    </row>
    <row r="55" spans="1:461" ht="13.8">
      <c r="A55" s="172">
        <v>11</v>
      </c>
      <c r="B55" s="226"/>
      <c r="C55" s="173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4" t="str">
        <f t="shared" si="0"/>
        <v xml:space="preserve"> </v>
      </c>
      <c r="I55" s="211" t="str">
        <f>IF(E55=0," ",VLOOKUP(E55,PROTOKOL!$A:$E,5,FALSE))</f>
        <v xml:space="preserve"> </v>
      </c>
      <c r="J55" s="175" t="s">
        <v>133</v>
      </c>
      <c r="K55" s="176" t="str">
        <f t="shared" si="42"/>
        <v xml:space="preserve"> </v>
      </c>
      <c r="L55" s="216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4" t="str">
        <f t="shared" si="1"/>
        <v xml:space="preserve"> </v>
      </c>
      <c r="R55" s="175" t="str">
        <f>IF(N55=0," ",VLOOKUP(N55,PROTOKOL!$A:$E,5,FALSE))</f>
        <v xml:space="preserve"> </v>
      </c>
      <c r="S55" s="211" t="str">
        <f t="shared" si="43"/>
        <v xml:space="preserve"> </v>
      </c>
      <c r="T55" s="175">
        <f t="shared" si="44"/>
        <v>0</v>
      </c>
      <c r="U55" s="176" t="str">
        <f t="shared" si="45"/>
        <v xml:space="preserve"> </v>
      </c>
      <c r="W55" s="172">
        <v>11</v>
      </c>
      <c r="X55" s="226"/>
      <c r="Y55" s="173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4" t="str">
        <f t="shared" si="2"/>
        <v xml:space="preserve"> </v>
      </c>
      <c r="AE55" s="211" t="str">
        <f>IF(AA55=0," ",VLOOKUP(AA55,PROTOKOL!$A:$E,5,FALSE))</f>
        <v xml:space="preserve"> </v>
      </c>
      <c r="AF55" s="175" t="s">
        <v>133</v>
      </c>
      <c r="AG55" s="176" t="str">
        <f t="shared" si="46"/>
        <v xml:space="preserve"> </v>
      </c>
      <c r="AH55" s="216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4" t="str">
        <f t="shared" si="3"/>
        <v xml:space="preserve"> </v>
      </c>
      <c r="AN55" s="175" t="str">
        <f>IF(AJ55=0," ",VLOOKUP(AJ55,PROTOKOL!$A:$E,5,FALSE))</f>
        <v xml:space="preserve"> </v>
      </c>
      <c r="AO55" s="211" t="str">
        <f t="shared" si="126"/>
        <v xml:space="preserve"> </v>
      </c>
      <c r="AP55" s="175">
        <f t="shared" si="48"/>
        <v>0</v>
      </c>
      <c r="AQ55" s="176" t="str">
        <f t="shared" si="49"/>
        <v xml:space="preserve"> </v>
      </c>
      <c r="AS55" s="172">
        <v>11</v>
      </c>
      <c r="AT55" s="226"/>
      <c r="AU55" s="173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4" t="str">
        <f t="shared" si="4"/>
        <v xml:space="preserve"> </v>
      </c>
      <c r="BA55" s="211" t="str">
        <f>IF(AW55=0," ",VLOOKUP(AW55,PROTOKOL!$A:$E,5,FALSE))</f>
        <v xml:space="preserve"> </v>
      </c>
      <c r="BB55" s="175" t="s">
        <v>133</v>
      </c>
      <c r="BC55" s="176" t="str">
        <f t="shared" si="50"/>
        <v xml:space="preserve"> </v>
      </c>
      <c r="BD55" s="216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4" t="str">
        <f t="shared" si="5"/>
        <v xml:space="preserve"> </v>
      </c>
      <c r="BJ55" s="175" t="str">
        <f>IF(BF55=0," ",VLOOKUP(BF55,PROTOKOL!$A:$E,5,FALSE))</f>
        <v xml:space="preserve"> </v>
      </c>
      <c r="BK55" s="211" t="str">
        <f t="shared" si="127"/>
        <v xml:space="preserve"> </v>
      </c>
      <c r="BL55" s="175">
        <f t="shared" si="52"/>
        <v>0</v>
      </c>
      <c r="BM55" s="176" t="str">
        <f t="shared" si="53"/>
        <v xml:space="preserve"> </v>
      </c>
      <c r="BO55" s="172">
        <v>11</v>
      </c>
      <c r="BP55" s="226"/>
      <c r="BQ55" s="173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4" t="str">
        <f t="shared" si="6"/>
        <v xml:space="preserve"> </v>
      </c>
      <c r="BW55" s="211" t="str">
        <f>IF(BS55=0," ",VLOOKUP(BS55,PROTOKOL!$A:$E,5,FALSE))</f>
        <v xml:space="preserve"> </v>
      </c>
      <c r="BX55" s="175" t="s">
        <v>133</v>
      </c>
      <c r="BY55" s="176" t="str">
        <f t="shared" si="54"/>
        <v xml:space="preserve"> </v>
      </c>
      <c r="BZ55" s="216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4" t="str">
        <f t="shared" si="7"/>
        <v xml:space="preserve"> </v>
      </c>
      <c r="CF55" s="175" t="str">
        <f>IF(CB55=0," ",VLOOKUP(CB55,PROTOKOL!$A:$E,5,FALSE))</f>
        <v xml:space="preserve"> </v>
      </c>
      <c r="CG55" s="211" t="str">
        <f t="shared" si="128"/>
        <v xml:space="preserve"> </v>
      </c>
      <c r="CH55" s="175">
        <f t="shared" si="56"/>
        <v>0</v>
      </c>
      <c r="CI55" s="176" t="str">
        <f t="shared" si="57"/>
        <v xml:space="preserve"> </v>
      </c>
      <c r="CK55" s="172">
        <v>11</v>
      </c>
      <c r="CL55" s="226"/>
      <c r="CM55" s="173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4" t="str">
        <f t="shared" si="8"/>
        <v xml:space="preserve"> </v>
      </c>
      <c r="CS55" s="211" t="str">
        <f>IF(CO55=0," ",VLOOKUP(CO55,PROTOKOL!$A:$E,5,FALSE))</f>
        <v xml:space="preserve"> </v>
      </c>
      <c r="CT55" s="175" t="s">
        <v>133</v>
      </c>
      <c r="CU55" s="176" t="str">
        <f t="shared" si="58"/>
        <v xml:space="preserve"> </v>
      </c>
      <c r="CV55" s="216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4" t="str">
        <f t="shared" si="9"/>
        <v xml:space="preserve"> </v>
      </c>
      <c r="DB55" s="175" t="str">
        <f>IF(CX55=0," ",VLOOKUP(CX55,PROTOKOL!$A:$E,5,FALSE))</f>
        <v xml:space="preserve"> </v>
      </c>
      <c r="DC55" s="211" t="str">
        <f t="shared" si="129"/>
        <v xml:space="preserve"> </v>
      </c>
      <c r="DD55" s="175">
        <f t="shared" si="60"/>
        <v>0</v>
      </c>
      <c r="DE55" s="176" t="str">
        <f t="shared" si="61"/>
        <v xml:space="preserve"> </v>
      </c>
      <c r="DG55" s="172">
        <v>11</v>
      </c>
      <c r="DH55" s="226"/>
      <c r="DI55" s="173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4" t="str">
        <f t="shared" si="10"/>
        <v xml:space="preserve"> </v>
      </c>
      <c r="DO55" s="211" t="str">
        <f>IF(DK55=0," ",VLOOKUP(DK55,PROTOKOL!$A:$E,5,FALSE))</f>
        <v xml:space="preserve"> </v>
      </c>
      <c r="DP55" s="175" t="s">
        <v>133</v>
      </c>
      <c r="DQ55" s="176" t="str">
        <f t="shared" si="62"/>
        <v xml:space="preserve"> </v>
      </c>
      <c r="DR55" s="216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4" t="str">
        <f t="shared" si="11"/>
        <v xml:space="preserve"> </v>
      </c>
      <c r="DX55" s="175" t="str">
        <f>IF(DT55=0," ",VLOOKUP(DT55,PROTOKOL!$A:$E,5,FALSE))</f>
        <v xml:space="preserve"> </v>
      </c>
      <c r="DY55" s="211" t="str">
        <f t="shared" si="130"/>
        <v xml:space="preserve"> </v>
      </c>
      <c r="DZ55" s="175">
        <f t="shared" si="64"/>
        <v>0</v>
      </c>
      <c r="EA55" s="176" t="str">
        <f t="shared" si="65"/>
        <v xml:space="preserve"> </v>
      </c>
      <c r="EC55" s="172">
        <v>11</v>
      </c>
      <c r="ED55" s="226"/>
      <c r="EE55" s="173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4" t="str">
        <f t="shared" si="12"/>
        <v xml:space="preserve"> </v>
      </c>
      <c r="EK55" s="211" t="str">
        <f>IF(EG55=0," ",VLOOKUP(EG55,PROTOKOL!$A:$E,5,FALSE))</f>
        <v xml:space="preserve"> </v>
      </c>
      <c r="EL55" s="175" t="s">
        <v>133</v>
      </c>
      <c r="EM55" s="176" t="str">
        <f t="shared" si="66"/>
        <v xml:space="preserve"> </v>
      </c>
      <c r="EN55" s="216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4" t="str">
        <f t="shared" si="13"/>
        <v xml:space="preserve"> </v>
      </c>
      <c r="ET55" s="175" t="str">
        <f>IF(EP55=0," ",VLOOKUP(EP55,PROTOKOL!$A:$E,5,FALSE))</f>
        <v xml:space="preserve"> </v>
      </c>
      <c r="EU55" s="211" t="str">
        <f t="shared" si="145"/>
        <v xml:space="preserve"> </v>
      </c>
      <c r="EV55" s="175">
        <f t="shared" si="68"/>
        <v>0</v>
      </c>
      <c r="EW55" s="176" t="str">
        <f t="shared" si="69"/>
        <v xml:space="preserve"> </v>
      </c>
      <c r="EY55" s="172">
        <v>11</v>
      </c>
      <c r="EZ55" s="226"/>
      <c r="FA55" s="173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4" t="str">
        <f t="shared" si="14"/>
        <v xml:space="preserve"> </v>
      </c>
      <c r="FG55" s="211" t="str">
        <f>IF(FC55=0," ",VLOOKUP(FC55,PROTOKOL!$A:$E,5,FALSE))</f>
        <v xml:space="preserve"> </v>
      </c>
      <c r="FH55" s="175" t="s">
        <v>133</v>
      </c>
      <c r="FI55" s="176" t="str">
        <f t="shared" si="70"/>
        <v xml:space="preserve"> </v>
      </c>
      <c r="FJ55" s="216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4" t="str">
        <f t="shared" si="15"/>
        <v xml:space="preserve"> </v>
      </c>
      <c r="FP55" s="175" t="str">
        <f>IF(FL55=0," ",VLOOKUP(FL55,PROTOKOL!$A:$E,5,FALSE))</f>
        <v xml:space="preserve"> </v>
      </c>
      <c r="FQ55" s="211" t="str">
        <f t="shared" si="131"/>
        <v xml:space="preserve"> </v>
      </c>
      <c r="FR55" s="175">
        <f t="shared" si="72"/>
        <v>0</v>
      </c>
      <c r="FS55" s="176" t="str">
        <f t="shared" si="73"/>
        <v xml:space="preserve"> </v>
      </c>
      <c r="FU55" s="172">
        <v>11</v>
      </c>
      <c r="FV55" s="226"/>
      <c r="FW55" s="173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4" t="str">
        <f t="shared" si="16"/>
        <v xml:space="preserve"> </v>
      </c>
      <c r="GC55" s="211" t="str">
        <f>IF(FY55=0," ",VLOOKUP(FY55,PROTOKOL!$A:$E,5,FALSE))</f>
        <v xml:space="preserve"> </v>
      </c>
      <c r="GD55" s="175" t="s">
        <v>133</v>
      </c>
      <c r="GE55" s="176" t="str">
        <f t="shared" si="74"/>
        <v xml:space="preserve"> </v>
      </c>
      <c r="GF55" s="216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4" t="str">
        <f t="shared" si="17"/>
        <v xml:space="preserve"> </v>
      </c>
      <c r="GL55" s="175" t="str">
        <f>IF(GH55=0," ",VLOOKUP(GH55,PROTOKOL!$A:$E,5,FALSE))</f>
        <v xml:space="preserve"> </v>
      </c>
      <c r="GM55" s="211" t="str">
        <f t="shared" si="132"/>
        <v xml:space="preserve"> </v>
      </c>
      <c r="GN55" s="175">
        <f t="shared" si="76"/>
        <v>0</v>
      </c>
      <c r="GO55" s="176" t="str">
        <f t="shared" si="77"/>
        <v xml:space="preserve"> </v>
      </c>
      <c r="GQ55" s="172">
        <v>11</v>
      </c>
      <c r="GR55" s="226"/>
      <c r="GS55" s="173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4" t="str">
        <f t="shared" si="18"/>
        <v xml:space="preserve"> </v>
      </c>
      <c r="GY55" s="211" t="str">
        <f>IF(GU55=0," ",VLOOKUP(GU55,PROTOKOL!$A:$E,5,FALSE))</f>
        <v xml:space="preserve"> </v>
      </c>
      <c r="GZ55" s="175" t="s">
        <v>133</v>
      </c>
      <c r="HA55" s="176" t="str">
        <f t="shared" si="78"/>
        <v xml:space="preserve"> </v>
      </c>
      <c r="HB55" s="216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4" t="str">
        <f t="shared" si="19"/>
        <v xml:space="preserve"> </v>
      </c>
      <c r="HH55" s="175" t="str">
        <f>IF(HD55=0," ",VLOOKUP(HD55,PROTOKOL!$A:$E,5,FALSE))</f>
        <v xml:space="preserve"> </v>
      </c>
      <c r="HI55" s="211" t="str">
        <f t="shared" si="133"/>
        <v xml:space="preserve"> </v>
      </c>
      <c r="HJ55" s="175">
        <f t="shared" si="80"/>
        <v>0</v>
      </c>
      <c r="HK55" s="176" t="str">
        <f t="shared" si="81"/>
        <v xml:space="preserve"> </v>
      </c>
      <c r="HM55" s="172">
        <v>11</v>
      </c>
      <c r="HN55" s="226"/>
      <c r="HO55" s="173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4" t="str">
        <f t="shared" si="20"/>
        <v xml:space="preserve"> </v>
      </c>
      <c r="HU55" s="211" t="str">
        <f>IF(HQ55=0," ",VLOOKUP(HQ55,PROTOKOL!$A:$E,5,FALSE))</f>
        <v xml:space="preserve"> </v>
      </c>
      <c r="HV55" s="175" t="s">
        <v>133</v>
      </c>
      <c r="HW55" s="176" t="str">
        <f t="shared" si="82"/>
        <v xml:space="preserve"> </v>
      </c>
      <c r="HX55" s="216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4" t="str">
        <f t="shared" si="21"/>
        <v xml:space="preserve"> </v>
      </c>
      <c r="ID55" s="175" t="str">
        <f>IF(HZ55=0," ",VLOOKUP(HZ55,PROTOKOL!$A:$E,5,FALSE))</f>
        <v xml:space="preserve"> </v>
      </c>
      <c r="IE55" s="211" t="str">
        <f t="shared" si="134"/>
        <v xml:space="preserve"> </v>
      </c>
      <c r="IF55" s="175">
        <f t="shared" si="84"/>
        <v>0</v>
      </c>
      <c r="IG55" s="176" t="str">
        <f t="shared" si="85"/>
        <v xml:space="preserve"> </v>
      </c>
      <c r="II55" s="172">
        <v>11</v>
      </c>
      <c r="IJ55" s="226"/>
      <c r="IK55" s="173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4" t="str">
        <f t="shared" si="22"/>
        <v xml:space="preserve"> </v>
      </c>
      <c r="IQ55" s="211" t="str">
        <f>IF(IM55=0," ",VLOOKUP(IM55,PROTOKOL!$A:$E,5,FALSE))</f>
        <v xml:space="preserve"> </v>
      </c>
      <c r="IR55" s="175" t="s">
        <v>133</v>
      </c>
      <c r="IS55" s="176" t="str">
        <f t="shared" si="86"/>
        <v xml:space="preserve"> </v>
      </c>
      <c r="IT55" s="216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4" t="str">
        <f t="shared" si="23"/>
        <v xml:space="preserve"> </v>
      </c>
      <c r="IZ55" s="175" t="str">
        <f>IF(IV55=0," ",VLOOKUP(IV55,PROTOKOL!$A:$E,5,FALSE))</f>
        <v xml:space="preserve"> </v>
      </c>
      <c r="JA55" s="211" t="str">
        <f t="shared" si="135"/>
        <v xml:space="preserve"> </v>
      </c>
      <c r="JB55" s="175">
        <f t="shared" si="88"/>
        <v>0</v>
      </c>
      <c r="JC55" s="176" t="str">
        <f t="shared" si="89"/>
        <v xml:space="preserve"> </v>
      </c>
      <c r="JE55" s="172">
        <v>11</v>
      </c>
      <c r="JF55" s="226"/>
      <c r="JG55" s="173" t="str">
        <f>IF(JI55=0," ",VLOOKUP(JI55,PROTOKOL!$A:$F,6,FALSE))</f>
        <v>KOKU TESTİ</v>
      </c>
      <c r="JH55" s="43">
        <v>1</v>
      </c>
      <c r="JI55" s="43">
        <v>17</v>
      </c>
      <c r="JJ55" s="43">
        <v>1.5</v>
      </c>
      <c r="JK55" s="42">
        <f>IF(JI55=0," ",(VLOOKUP(JI55,PROTOKOL!$A$1:$E$29,2,FALSE))*JJ55)</f>
        <v>0</v>
      </c>
      <c r="JL55" s="174">
        <f t="shared" si="24"/>
        <v>1</v>
      </c>
      <c r="JM55" s="211" t="e">
        <f>IF(JI55=0," ",VLOOKUP(JI55,PROTOKOL!$A:$E,5,FALSE))</f>
        <v>#DIV/0!</v>
      </c>
      <c r="JN55" s="175" t="s">
        <v>133</v>
      </c>
      <c r="JO55" s="176" t="e">
        <f>IF(JI55=0," ",(JM55*JL55))/7.5*1.5</f>
        <v>#DIV/0!</v>
      </c>
      <c r="JP55" s="216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4" t="str">
        <f t="shared" si="25"/>
        <v xml:space="preserve"> </v>
      </c>
      <c r="JV55" s="175" t="str">
        <f>IF(JR55=0," ",VLOOKUP(JR55,PROTOKOL!$A:$E,5,FALSE))</f>
        <v xml:space="preserve"> </v>
      </c>
      <c r="JW55" s="211" t="str">
        <f t="shared" si="136"/>
        <v xml:space="preserve"> </v>
      </c>
      <c r="JX55" s="175">
        <f t="shared" si="92"/>
        <v>0</v>
      </c>
      <c r="JY55" s="176" t="str">
        <f t="shared" si="93"/>
        <v xml:space="preserve"> </v>
      </c>
      <c r="KA55" s="172">
        <v>11</v>
      </c>
      <c r="KB55" s="226"/>
      <c r="KC55" s="173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4" t="str">
        <f t="shared" si="26"/>
        <v xml:space="preserve"> </v>
      </c>
      <c r="KI55" s="211" t="str">
        <f>IF(KE55=0," ",VLOOKUP(KE55,PROTOKOL!$A:$E,5,FALSE))</f>
        <v xml:space="preserve"> </v>
      </c>
      <c r="KJ55" s="175" t="s">
        <v>133</v>
      </c>
      <c r="KK55" s="176" t="str">
        <f t="shared" si="94"/>
        <v xml:space="preserve"> </v>
      </c>
      <c r="KL55" s="216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4" t="str">
        <f t="shared" si="27"/>
        <v xml:space="preserve"> </v>
      </c>
      <c r="KR55" s="175" t="str">
        <f>IF(KN55=0," ",VLOOKUP(KN55,PROTOKOL!$A:$E,5,FALSE))</f>
        <v xml:space="preserve"> </v>
      </c>
      <c r="KS55" s="211" t="str">
        <f t="shared" si="137"/>
        <v xml:space="preserve"> </v>
      </c>
      <c r="KT55" s="175">
        <f t="shared" si="96"/>
        <v>0</v>
      </c>
      <c r="KU55" s="176" t="str">
        <f t="shared" si="97"/>
        <v xml:space="preserve"> </v>
      </c>
      <c r="KW55" s="172">
        <v>11</v>
      </c>
      <c r="KX55" s="226"/>
      <c r="KY55" s="173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4" t="str">
        <f t="shared" si="28"/>
        <v xml:space="preserve"> </v>
      </c>
      <c r="LE55" s="211" t="str">
        <f>IF(LA55=0," ",VLOOKUP(LA55,PROTOKOL!$A:$E,5,FALSE))</f>
        <v xml:space="preserve"> </v>
      </c>
      <c r="LF55" s="175" t="s">
        <v>133</v>
      </c>
      <c r="LG55" s="176" t="str">
        <f t="shared" si="98"/>
        <v xml:space="preserve"> </v>
      </c>
      <c r="LH55" s="216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4" t="str">
        <f t="shared" si="29"/>
        <v xml:space="preserve"> </v>
      </c>
      <c r="LN55" s="175" t="str">
        <f>IF(LJ55=0," ",VLOOKUP(LJ55,PROTOKOL!$A:$E,5,FALSE))</f>
        <v xml:space="preserve"> </v>
      </c>
      <c r="LO55" s="211" t="str">
        <f t="shared" si="138"/>
        <v xml:space="preserve"> </v>
      </c>
      <c r="LP55" s="175">
        <f t="shared" si="100"/>
        <v>0</v>
      </c>
      <c r="LQ55" s="176" t="str">
        <f t="shared" si="101"/>
        <v xml:space="preserve"> </v>
      </c>
      <c r="LS55" s="172">
        <v>11</v>
      </c>
      <c r="LT55" s="226"/>
      <c r="LU55" s="173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4" t="str">
        <f t="shared" si="30"/>
        <v xml:space="preserve"> </v>
      </c>
      <c r="MA55" s="211" t="str">
        <f>IF(LW55=0," ",VLOOKUP(LW55,PROTOKOL!$A:$E,5,FALSE))</f>
        <v xml:space="preserve"> </v>
      </c>
      <c r="MB55" s="175" t="s">
        <v>133</v>
      </c>
      <c r="MC55" s="176" t="str">
        <f t="shared" si="102"/>
        <v xml:space="preserve"> </v>
      </c>
      <c r="MD55" s="216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4" t="str">
        <f t="shared" si="31"/>
        <v xml:space="preserve"> </v>
      </c>
      <c r="MJ55" s="175" t="str">
        <f>IF(MF55=0," ",VLOOKUP(MF55,PROTOKOL!$A:$E,5,FALSE))</f>
        <v xml:space="preserve"> </v>
      </c>
      <c r="MK55" s="211" t="str">
        <f t="shared" si="139"/>
        <v xml:space="preserve"> </v>
      </c>
      <c r="ML55" s="175">
        <f t="shared" si="104"/>
        <v>0</v>
      </c>
      <c r="MM55" s="176" t="str">
        <f t="shared" si="105"/>
        <v xml:space="preserve"> </v>
      </c>
      <c r="MO55" s="172">
        <v>11</v>
      </c>
      <c r="MP55" s="226"/>
      <c r="MQ55" s="173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4" t="str">
        <f t="shared" si="32"/>
        <v xml:space="preserve"> </v>
      </c>
      <c r="MW55" s="211" t="str">
        <f>IF(MS55=0," ",VLOOKUP(MS55,PROTOKOL!$A:$E,5,FALSE))</f>
        <v xml:space="preserve"> </v>
      </c>
      <c r="MX55" s="175" t="s">
        <v>133</v>
      </c>
      <c r="MY55" s="176" t="str">
        <f t="shared" si="106"/>
        <v xml:space="preserve"> </v>
      </c>
      <c r="MZ55" s="216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4" t="str">
        <f t="shared" si="33"/>
        <v xml:space="preserve"> </v>
      </c>
      <c r="NF55" s="175" t="str">
        <f>IF(NB55=0," ",VLOOKUP(NB55,PROTOKOL!$A:$E,5,FALSE))</f>
        <v xml:space="preserve"> </v>
      </c>
      <c r="NG55" s="211" t="str">
        <f t="shared" si="140"/>
        <v xml:space="preserve"> </v>
      </c>
      <c r="NH55" s="175">
        <f t="shared" si="108"/>
        <v>0</v>
      </c>
      <c r="NI55" s="176" t="str">
        <f t="shared" si="109"/>
        <v xml:space="preserve"> </v>
      </c>
      <c r="NK55" s="172">
        <v>11</v>
      </c>
      <c r="NL55" s="226"/>
      <c r="NM55" s="173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4" t="str">
        <f t="shared" si="34"/>
        <v xml:space="preserve"> </v>
      </c>
      <c r="NS55" s="211" t="str">
        <f>IF(NO55=0," ",VLOOKUP(NO55,PROTOKOL!$A:$E,5,FALSE))</f>
        <v xml:space="preserve"> </v>
      </c>
      <c r="NT55" s="175" t="s">
        <v>133</v>
      </c>
      <c r="NU55" s="176" t="str">
        <f t="shared" si="110"/>
        <v xml:space="preserve"> </v>
      </c>
      <c r="NV55" s="216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4" t="str">
        <f t="shared" si="35"/>
        <v xml:space="preserve"> </v>
      </c>
      <c r="OB55" s="175" t="str">
        <f>IF(NX55=0," ",VLOOKUP(NX55,PROTOKOL!$A:$E,5,FALSE))</f>
        <v xml:space="preserve"> </v>
      </c>
      <c r="OC55" s="211" t="str">
        <f t="shared" si="141"/>
        <v xml:space="preserve"> </v>
      </c>
      <c r="OD55" s="175">
        <f t="shared" si="112"/>
        <v>0</v>
      </c>
      <c r="OE55" s="176" t="str">
        <f t="shared" si="113"/>
        <v xml:space="preserve"> </v>
      </c>
      <c r="OG55" s="172">
        <v>11</v>
      </c>
      <c r="OH55" s="226"/>
      <c r="OI55" s="173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4" t="str">
        <f t="shared" si="36"/>
        <v xml:space="preserve"> </v>
      </c>
      <c r="OO55" s="211" t="str">
        <f>IF(OK55=0," ",VLOOKUP(OK55,PROTOKOL!$A:$E,5,FALSE))</f>
        <v xml:space="preserve"> </v>
      </c>
      <c r="OP55" s="175" t="s">
        <v>133</v>
      </c>
      <c r="OQ55" s="176" t="str">
        <f t="shared" si="114"/>
        <v xml:space="preserve"> </v>
      </c>
      <c r="OR55" s="216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4" t="str">
        <f t="shared" si="37"/>
        <v xml:space="preserve"> </v>
      </c>
      <c r="OX55" s="175" t="str">
        <f>IF(OT55=0," ",VLOOKUP(OT55,PROTOKOL!$A:$E,5,FALSE))</f>
        <v xml:space="preserve"> </v>
      </c>
      <c r="OY55" s="211" t="str">
        <f t="shared" si="142"/>
        <v xml:space="preserve"> </v>
      </c>
      <c r="OZ55" s="175">
        <f t="shared" si="116"/>
        <v>0</v>
      </c>
      <c r="PA55" s="176" t="str">
        <f t="shared" si="117"/>
        <v xml:space="preserve"> </v>
      </c>
      <c r="PC55" s="172">
        <v>11</v>
      </c>
      <c r="PD55" s="226"/>
      <c r="PE55" s="173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4" t="str">
        <f t="shared" si="38"/>
        <v xml:space="preserve"> </v>
      </c>
      <c r="PK55" s="211" t="str">
        <f>IF(PG55=0," ",VLOOKUP(PG55,PROTOKOL!$A:$E,5,FALSE))</f>
        <v xml:space="preserve"> </v>
      </c>
      <c r="PL55" s="175" t="s">
        <v>133</v>
      </c>
      <c r="PM55" s="176" t="str">
        <f t="shared" si="118"/>
        <v xml:space="preserve"> </v>
      </c>
      <c r="PN55" s="216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4" t="str">
        <f t="shared" si="39"/>
        <v xml:space="preserve"> </v>
      </c>
      <c r="PT55" s="175" t="str">
        <f>IF(PP55=0," ",VLOOKUP(PP55,PROTOKOL!$A:$E,5,FALSE))</f>
        <v xml:space="preserve"> </v>
      </c>
      <c r="PU55" s="211" t="str">
        <f t="shared" si="143"/>
        <v xml:space="preserve"> </v>
      </c>
      <c r="PV55" s="175">
        <f t="shared" si="120"/>
        <v>0</v>
      </c>
      <c r="PW55" s="176" t="str">
        <f t="shared" si="121"/>
        <v xml:space="preserve"> </v>
      </c>
      <c r="PY55" s="172">
        <v>11</v>
      </c>
      <c r="PZ55" s="226"/>
      <c r="QA55" s="173" t="str">
        <f>IF(QC55=0," ",VLOOKUP(QC55,PROTOKOL!$A:$F,6,FALSE))</f>
        <v>PERDE KESME SULU SİST.</v>
      </c>
      <c r="QB55" s="43">
        <v>10</v>
      </c>
      <c r="QC55" s="43">
        <v>8</v>
      </c>
      <c r="QD55" s="43">
        <v>1</v>
      </c>
      <c r="QE55" s="42">
        <f>IF(QC55=0," ",(VLOOKUP(QC55,PROTOKOL!$A$1:$E$29,2,FALSE))*QD55)</f>
        <v>13.066666666666666</v>
      </c>
      <c r="QF55" s="174">
        <f t="shared" si="40"/>
        <v>-3.0666666666666664</v>
      </c>
      <c r="QG55" s="211">
        <f>IF(QC55=0," ",VLOOKUP(QC55,PROTOKOL!$A:$E,5,FALSE))</f>
        <v>0.69150084134615386</v>
      </c>
      <c r="QH55" s="175" t="s">
        <v>133</v>
      </c>
      <c r="QI55" s="176">
        <f t="shared" si="122"/>
        <v>-2.1206025801282049</v>
      </c>
      <c r="QJ55" s="216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4" t="str">
        <f t="shared" si="41"/>
        <v xml:space="preserve"> </v>
      </c>
      <c r="QP55" s="175" t="str">
        <f>IF(QL55=0," ",VLOOKUP(QL55,PROTOKOL!$A:$E,5,FALSE))</f>
        <v xml:space="preserve"> </v>
      </c>
      <c r="QQ55" s="211" t="str">
        <f t="shared" si="144"/>
        <v xml:space="preserve"> </v>
      </c>
      <c r="QR55" s="175">
        <f t="shared" si="124"/>
        <v>0</v>
      </c>
      <c r="QS55" s="176" t="str">
        <f t="shared" si="125"/>
        <v xml:space="preserve"> </v>
      </c>
    </row>
    <row r="56" spans="1:461" ht="13.8">
      <c r="A56" s="172">
        <v>12</v>
      </c>
      <c r="B56" s="224">
        <v>12</v>
      </c>
      <c r="C56" s="173" t="s">
        <v>36</v>
      </c>
      <c r="D56" s="43"/>
      <c r="E56" s="43"/>
      <c r="F56" s="43"/>
      <c r="G56" s="42" t="str">
        <f>IF(E56=0," ",(VLOOKUP(E56,PROTOKOL!$A$1:$E$29,2,FALSE))*F56)</f>
        <v xml:space="preserve"> </v>
      </c>
      <c r="H56" s="174" t="str">
        <f t="shared" si="0"/>
        <v xml:space="preserve"> </v>
      </c>
      <c r="I56" s="211" t="str">
        <f>IF(E56=0," ",VLOOKUP(E56,PROTOKOL!$A:$E,5,FALSE))</f>
        <v xml:space="preserve"> </v>
      </c>
      <c r="J56" s="175" t="s">
        <v>133</v>
      </c>
      <c r="K56" s="176" t="str">
        <f t="shared" si="42"/>
        <v xml:space="preserve"> </v>
      </c>
      <c r="L56" s="216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4" t="str">
        <f t="shared" si="1"/>
        <v xml:space="preserve"> </v>
      </c>
      <c r="R56" s="175" t="str">
        <f>IF(N56=0," ",VLOOKUP(N56,PROTOKOL!$A:$E,5,FALSE))</f>
        <v xml:space="preserve"> </v>
      </c>
      <c r="S56" s="211" t="str">
        <f t="shared" si="43"/>
        <v xml:space="preserve"> </v>
      </c>
      <c r="T56" s="175">
        <f t="shared" si="44"/>
        <v>0</v>
      </c>
      <c r="U56" s="176" t="str">
        <f t="shared" si="45"/>
        <v xml:space="preserve"> </v>
      </c>
      <c r="W56" s="172">
        <v>12</v>
      </c>
      <c r="X56" s="224">
        <v>12</v>
      </c>
      <c r="Y56" s="173" t="s">
        <v>36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4" t="str">
        <f t="shared" si="2"/>
        <v xml:space="preserve"> </v>
      </c>
      <c r="AE56" s="211" t="str">
        <f>IF(AA56=0," ",VLOOKUP(AA56,PROTOKOL!$A:$E,5,FALSE))</f>
        <v xml:space="preserve"> </v>
      </c>
      <c r="AF56" s="175" t="s">
        <v>133</v>
      </c>
      <c r="AG56" s="176" t="str">
        <f t="shared" si="46"/>
        <v xml:space="preserve"> </v>
      </c>
      <c r="AH56" s="216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4" t="str">
        <f t="shared" si="3"/>
        <v xml:space="preserve"> </v>
      </c>
      <c r="AN56" s="175" t="str">
        <f>IF(AJ56=0," ",VLOOKUP(AJ56,PROTOKOL!$A:$E,5,FALSE))</f>
        <v xml:space="preserve"> </v>
      </c>
      <c r="AO56" s="211" t="str">
        <f t="shared" si="126"/>
        <v xml:space="preserve"> </v>
      </c>
      <c r="AP56" s="175">
        <f t="shared" si="48"/>
        <v>0</v>
      </c>
      <c r="AQ56" s="176" t="str">
        <f t="shared" si="49"/>
        <v xml:space="preserve"> </v>
      </c>
      <c r="AS56" s="172">
        <v>12</v>
      </c>
      <c r="AT56" s="224">
        <v>12</v>
      </c>
      <c r="AU56" s="173" t="str">
        <f>IF(AW56=0," ",VLOOKUP(AW56,PROTOKOL!$A:$F,6,FALSE))</f>
        <v>VAKUM TEST</v>
      </c>
      <c r="AV56" s="43">
        <v>238</v>
      </c>
      <c r="AW56" s="43">
        <v>4</v>
      </c>
      <c r="AX56" s="43">
        <v>7.5</v>
      </c>
      <c r="AY56" s="42">
        <f>IF(AW56=0," ",(VLOOKUP(AW56,PROTOKOL!$A$1:$E$29,2,FALSE))*AX56)</f>
        <v>150</v>
      </c>
      <c r="AZ56" s="174">
        <f t="shared" si="4"/>
        <v>88</v>
      </c>
      <c r="BA56" s="211">
        <f>IF(AW56=0," ",VLOOKUP(AW56,PROTOKOL!$A:$E,5,FALSE))</f>
        <v>0.44947554687499996</v>
      </c>
      <c r="BB56" s="175" t="s">
        <v>133</v>
      </c>
      <c r="BC56" s="176">
        <f t="shared" si="50"/>
        <v>39.553848124999995</v>
      </c>
      <c r="BD56" s="216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4" t="str">
        <f t="shared" si="5"/>
        <v xml:space="preserve"> </v>
      </c>
      <c r="BJ56" s="175" t="str">
        <f>IF(BF56=0," ",VLOOKUP(BF56,PROTOKOL!$A:$E,5,FALSE))</f>
        <v xml:space="preserve"> </v>
      </c>
      <c r="BK56" s="211" t="str">
        <f t="shared" si="127"/>
        <v xml:space="preserve"> </v>
      </c>
      <c r="BL56" s="175">
        <f t="shared" si="52"/>
        <v>0</v>
      </c>
      <c r="BM56" s="176" t="str">
        <f t="shared" si="53"/>
        <v xml:space="preserve"> </v>
      </c>
      <c r="BO56" s="172">
        <v>12</v>
      </c>
      <c r="BP56" s="224">
        <v>12</v>
      </c>
      <c r="BQ56" s="173" t="str">
        <f>IF(BS56=0," ",VLOOKUP(BS56,PROTOKOL!$A:$F,6,FALSE))</f>
        <v>WNZL. LAV. VE DUV. ASMA KLZ</v>
      </c>
      <c r="BR56" s="43">
        <v>247</v>
      </c>
      <c r="BS56" s="43">
        <v>1</v>
      </c>
      <c r="BT56" s="43">
        <v>7.5</v>
      </c>
      <c r="BU56" s="42">
        <f>IF(BS56=0," ",(VLOOKUP(BS56,PROTOKOL!$A$1:$E$29,2,FALSE))*BT56)</f>
        <v>144</v>
      </c>
      <c r="BV56" s="174">
        <f t="shared" si="6"/>
        <v>103</v>
      </c>
      <c r="BW56" s="211">
        <f>IF(BS56=0," ",VLOOKUP(BS56,PROTOKOL!$A:$E,5,FALSE))</f>
        <v>0.4731321546052632</v>
      </c>
      <c r="BX56" s="175" t="s">
        <v>133</v>
      </c>
      <c r="BY56" s="176">
        <f t="shared" si="54"/>
        <v>48.732611924342109</v>
      </c>
      <c r="BZ56" s="216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4" t="str">
        <f t="shared" si="7"/>
        <v xml:space="preserve"> </v>
      </c>
      <c r="CF56" s="175" t="str">
        <f>IF(CB56=0," ",VLOOKUP(CB56,PROTOKOL!$A:$E,5,FALSE))</f>
        <v xml:space="preserve"> </v>
      </c>
      <c r="CG56" s="211" t="str">
        <f t="shared" si="128"/>
        <v xml:space="preserve"> </v>
      </c>
      <c r="CH56" s="175">
        <f t="shared" si="56"/>
        <v>0</v>
      </c>
      <c r="CI56" s="176" t="str">
        <f t="shared" si="57"/>
        <v xml:space="preserve"> </v>
      </c>
      <c r="CK56" s="172">
        <v>12</v>
      </c>
      <c r="CL56" s="224">
        <v>12</v>
      </c>
      <c r="CM56" s="173" t="str">
        <f>IF(CO56=0," ",VLOOKUP(CO56,PROTOKOL!$A:$F,6,FALSE))</f>
        <v>PERDE KESME SULU SİST.</v>
      </c>
      <c r="CN56" s="43">
        <v>101</v>
      </c>
      <c r="CO56" s="43">
        <v>8</v>
      </c>
      <c r="CP56" s="43">
        <v>5</v>
      </c>
      <c r="CQ56" s="42">
        <f>IF(CO56=0," ",(VLOOKUP(CO56,PROTOKOL!$A$1:$E$29,2,FALSE))*CP56)</f>
        <v>65.333333333333329</v>
      </c>
      <c r="CR56" s="174">
        <f t="shared" si="8"/>
        <v>35.666666666666671</v>
      </c>
      <c r="CS56" s="211">
        <f>IF(CO56=0," ",VLOOKUP(CO56,PROTOKOL!$A:$E,5,FALSE))</f>
        <v>0.69150084134615386</v>
      </c>
      <c r="CT56" s="175" t="s">
        <v>133</v>
      </c>
      <c r="CU56" s="176">
        <f t="shared" si="58"/>
        <v>24.663530008012824</v>
      </c>
      <c r="CV56" s="216" t="str">
        <f>IF(CX56=0," ",VLOOKUP(CX56,PROTOKOL!$A:$F,6,FALSE))</f>
        <v>ÜRÜN KONTROL</v>
      </c>
      <c r="CW56" s="43">
        <v>1</v>
      </c>
      <c r="CX56" s="43">
        <v>20</v>
      </c>
      <c r="CY56" s="43">
        <v>2.5</v>
      </c>
      <c r="CZ56" s="91">
        <f>IF(CX56=0," ",(VLOOKUP(CX56,PROTOKOL!$A$1:$E$29,2,FALSE))*CY56)</f>
        <v>0</v>
      </c>
      <c r="DA56" s="174">
        <f t="shared" si="9"/>
        <v>1</v>
      </c>
      <c r="DB56" s="175" t="e">
        <f>IF(CX56=0," ",VLOOKUP(CX56,PROTOKOL!$A:$E,5,FALSE))</f>
        <v>#DIV/0!</v>
      </c>
      <c r="DC56" s="211" t="e">
        <f>IF(CX56=0," ",(DA56*DB56))/7.5*2.5</f>
        <v>#DIV/0!</v>
      </c>
      <c r="DD56" s="175">
        <f t="shared" si="60"/>
        <v>5</v>
      </c>
      <c r="DE56" s="176" t="e">
        <f t="shared" si="61"/>
        <v>#DIV/0!</v>
      </c>
      <c r="DG56" s="172">
        <v>12</v>
      </c>
      <c r="DH56" s="224">
        <v>12</v>
      </c>
      <c r="DI56" s="173" t="s">
        <v>36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4" t="str">
        <f t="shared" si="10"/>
        <v xml:space="preserve"> </v>
      </c>
      <c r="DO56" s="211" t="str">
        <f>IF(DK56=0," ",VLOOKUP(DK56,PROTOKOL!$A:$E,5,FALSE))</f>
        <v xml:space="preserve"> </v>
      </c>
      <c r="DP56" s="175" t="s">
        <v>133</v>
      </c>
      <c r="DQ56" s="176" t="str">
        <f t="shared" si="62"/>
        <v xml:space="preserve"> </v>
      </c>
      <c r="DR56" s="216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4" t="str">
        <f t="shared" si="11"/>
        <v xml:space="preserve"> </v>
      </c>
      <c r="DX56" s="175" t="str">
        <f>IF(DT56=0," ",VLOOKUP(DT56,PROTOKOL!$A:$E,5,FALSE))</f>
        <v xml:space="preserve"> </v>
      </c>
      <c r="DY56" s="211" t="str">
        <f t="shared" si="130"/>
        <v xml:space="preserve"> </v>
      </c>
      <c r="DZ56" s="175">
        <f t="shared" si="64"/>
        <v>0</v>
      </c>
      <c r="EA56" s="176" t="str">
        <f t="shared" si="65"/>
        <v xml:space="preserve"> </v>
      </c>
      <c r="EC56" s="172">
        <v>12</v>
      </c>
      <c r="ED56" s="224">
        <v>12</v>
      </c>
      <c r="EE56" s="173" t="str">
        <f>IF(EG56=0," ",VLOOKUP(EG56,PROTOKOL!$A:$F,6,FALSE))</f>
        <v>SIZDIRMAZLIK TAMİR</v>
      </c>
      <c r="EF56" s="43">
        <v>74</v>
      </c>
      <c r="EG56" s="43">
        <v>12</v>
      </c>
      <c r="EH56" s="43">
        <v>4.5</v>
      </c>
      <c r="EI56" s="42">
        <f>IF(EG56=0," ",(VLOOKUP(EG56,PROTOKOL!$A$1:$E$29,2,FALSE))*EH56)</f>
        <v>46.800000000000004</v>
      </c>
      <c r="EJ56" s="174">
        <f t="shared" si="12"/>
        <v>27.199999999999996</v>
      </c>
      <c r="EK56" s="211">
        <f>IF(EG56=0," ",VLOOKUP(EG56,PROTOKOL!$A:$E,5,FALSE))</f>
        <v>0.8561438988095238</v>
      </c>
      <c r="EL56" s="175" t="s">
        <v>133</v>
      </c>
      <c r="EM56" s="176">
        <f t="shared" si="66"/>
        <v>23.287114047619042</v>
      </c>
      <c r="EN56" s="216" t="str">
        <f>IF(EP56=0," ",VLOOKUP(EP56,PROTOKOL!$A:$F,6,FALSE))</f>
        <v>ÜRÜN KONTROL</v>
      </c>
      <c r="EO56" s="43">
        <v>1</v>
      </c>
      <c r="EP56" s="43">
        <v>20</v>
      </c>
      <c r="EQ56" s="43">
        <v>2.5</v>
      </c>
      <c r="ER56" s="91">
        <f>IF(EP56=0," ",(VLOOKUP(EP56,PROTOKOL!$A$1:$E$29,2,FALSE))*EQ56)</f>
        <v>0</v>
      </c>
      <c r="ES56" s="174">
        <f t="shared" si="13"/>
        <v>1</v>
      </c>
      <c r="ET56" s="175" t="e">
        <f>IF(EP56=0," ",VLOOKUP(EP56,PROTOKOL!$A:$E,5,FALSE))</f>
        <v>#DIV/0!</v>
      </c>
      <c r="EU56" s="211" t="e">
        <f>IF(EP56=0," ",(ES56*ET56))/7.5*2.5</f>
        <v>#DIV/0!</v>
      </c>
      <c r="EV56" s="175">
        <f t="shared" si="68"/>
        <v>5</v>
      </c>
      <c r="EW56" s="176" t="e">
        <f t="shared" si="69"/>
        <v>#DIV/0!</v>
      </c>
      <c r="EY56" s="172">
        <v>12</v>
      </c>
      <c r="EZ56" s="224">
        <v>12</v>
      </c>
      <c r="FA56" s="173" t="str">
        <f>IF(FC56=0," ",VLOOKUP(FC56,PROTOKOL!$A:$F,6,FALSE))</f>
        <v>VAKUM TEST</v>
      </c>
      <c r="FB56" s="43">
        <v>243</v>
      </c>
      <c r="FC56" s="43">
        <v>4</v>
      </c>
      <c r="FD56" s="43">
        <v>7.5</v>
      </c>
      <c r="FE56" s="42">
        <f>IF(FC56=0," ",(VLOOKUP(FC56,PROTOKOL!$A$1:$E$29,2,FALSE))*FD56)</f>
        <v>150</v>
      </c>
      <c r="FF56" s="174">
        <f t="shared" si="14"/>
        <v>93</v>
      </c>
      <c r="FG56" s="211">
        <f>IF(FC56=0," ",VLOOKUP(FC56,PROTOKOL!$A:$E,5,FALSE))</f>
        <v>0.44947554687499996</v>
      </c>
      <c r="FH56" s="175" t="s">
        <v>133</v>
      </c>
      <c r="FI56" s="176">
        <f t="shared" si="70"/>
        <v>41.801225859374995</v>
      </c>
      <c r="FJ56" s="216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4" t="str">
        <f t="shared" si="15"/>
        <v xml:space="preserve"> </v>
      </c>
      <c r="FP56" s="175" t="str">
        <f>IF(FL56=0," ",VLOOKUP(FL56,PROTOKOL!$A:$E,5,FALSE))</f>
        <v xml:space="preserve"> </v>
      </c>
      <c r="FQ56" s="211" t="str">
        <f t="shared" si="131"/>
        <v xml:space="preserve"> </v>
      </c>
      <c r="FR56" s="175">
        <f t="shared" si="72"/>
        <v>0</v>
      </c>
      <c r="FS56" s="176" t="str">
        <f t="shared" si="73"/>
        <v xml:space="preserve"> </v>
      </c>
      <c r="FU56" s="172">
        <v>12</v>
      </c>
      <c r="FV56" s="224">
        <v>12</v>
      </c>
      <c r="FW56" s="173" t="str">
        <f>IF(FY56=0," ",VLOOKUP(FY56,PROTOKOL!$A:$F,6,FALSE))</f>
        <v>SIZDIRMAZLIK TAMİR</v>
      </c>
      <c r="FX56" s="43">
        <v>120</v>
      </c>
      <c r="FY56" s="43">
        <v>12</v>
      </c>
      <c r="FZ56" s="43">
        <v>7.5</v>
      </c>
      <c r="GA56" s="42">
        <f>IF(FY56=0," ",(VLOOKUP(FY56,PROTOKOL!$A$1:$E$29,2,FALSE))*FZ56)</f>
        <v>78</v>
      </c>
      <c r="GB56" s="174">
        <f t="shared" si="16"/>
        <v>42</v>
      </c>
      <c r="GC56" s="211">
        <f>IF(FY56=0," ",VLOOKUP(FY56,PROTOKOL!$A:$E,5,FALSE))</f>
        <v>0.8561438988095238</v>
      </c>
      <c r="GD56" s="175" t="s">
        <v>133</v>
      </c>
      <c r="GE56" s="176">
        <f t="shared" si="74"/>
        <v>35.958043750000002</v>
      </c>
      <c r="GF56" s="216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4" t="str">
        <f t="shared" si="17"/>
        <v xml:space="preserve"> </v>
      </c>
      <c r="GL56" s="175" t="str">
        <f>IF(GH56=0," ",VLOOKUP(GH56,PROTOKOL!$A:$E,5,FALSE))</f>
        <v xml:space="preserve"> </v>
      </c>
      <c r="GM56" s="211" t="str">
        <f t="shared" si="132"/>
        <v xml:space="preserve"> </v>
      </c>
      <c r="GN56" s="175">
        <f t="shared" si="76"/>
        <v>0</v>
      </c>
      <c r="GO56" s="176" t="str">
        <f t="shared" si="77"/>
        <v xml:space="preserve"> </v>
      </c>
      <c r="GQ56" s="172">
        <v>12</v>
      </c>
      <c r="GR56" s="224">
        <v>12</v>
      </c>
      <c r="GS56" s="173" t="str">
        <f>IF(GU56=0," ",VLOOKUP(GU56,PROTOKOL!$A:$F,6,FALSE))</f>
        <v>EĞİTİM</v>
      </c>
      <c r="GT56" s="43">
        <v>1</v>
      </c>
      <c r="GU56" s="43">
        <v>19</v>
      </c>
      <c r="GV56" s="43">
        <v>4</v>
      </c>
      <c r="GW56" s="42">
        <f>IF(GU56=0," ",(VLOOKUP(GU56,PROTOKOL!$A$1:$E$29,2,FALSE))*GV56)</f>
        <v>0</v>
      </c>
      <c r="GX56" s="174">
        <f t="shared" si="18"/>
        <v>1</v>
      </c>
      <c r="GY56" s="211" t="e">
        <f>IF(GU56=0," ",VLOOKUP(GU56,PROTOKOL!$A:$E,5,FALSE))</f>
        <v>#DIV/0!</v>
      </c>
      <c r="GZ56" s="175" t="s">
        <v>133</v>
      </c>
      <c r="HA56" s="176" t="e">
        <f>IF(GU56=0," ",(GY56*GX56))/7.5*4</f>
        <v>#DIV/0!</v>
      </c>
      <c r="HB56" s="216" t="str">
        <f>IF(HD56=0," ",VLOOKUP(HD56,PROTOKOL!$A:$F,6,FALSE))</f>
        <v>ÜRÜN KONTROL</v>
      </c>
      <c r="HC56" s="43">
        <v>1</v>
      </c>
      <c r="HD56" s="43">
        <v>20</v>
      </c>
      <c r="HE56" s="43">
        <v>2.5</v>
      </c>
      <c r="HF56" s="91">
        <f>IF(HD56=0," ",(VLOOKUP(HD56,PROTOKOL!$A$1:$E$29,2,FALSE))*HE56)</f>
        <v>0</v>
      </c>
      <c r="HG56" s="174">
        <f t="shared" si="19"/>
        <v>1</v>
      </c>
      <c r="HH56" s="175" t="e">
        <f>IF(HD56=0," ",VLOOKUP(HD56,PROTOKOL!$A:$E,5,FALSE))</f>
        <v>#DIV/0!</v>
      </c>
      <c r="HI56" s="211" t="e">
        <f>IF(HD56=0," ",(HG56*HH56))/7.5*2.5</f>
        <v>#DIV/0!</v>
      </c>
      <c r="HJ56" s="175">
        <f t="shared" si="80"/>
        <v>5</v>
      </c>
      <c r="HK56" s="176" t="e">
        <f t="shared" si="81"/>
        <v>#DIV/0!</v>
      </c>
      <c r="HM56" s="172">
        <v>12</v>
      </c>
      <c r="HN56" s="224">
        <v>12</v>
      </c>
      <c r="HO56" s="173" t="str">
        <f>IF(HQ56=0," ",VLOOKUP(HQ56,PROTOKOL!$A:$F,6,FALSE))</f>
        <v>VAKUM TEST</v>
      </c>
      <c r="HP56" s="43">
        <v>237</v>
      </c>
      <c r="HQ56" s="43">
        <v>4</v>
      </c>
      <c r="HR56" s="43">
        <v>7.5</v>
      </c>
      <c r="HS56" s="42">
        <f>IF(HQ56=0," ",(VLOOKUP(HQ56,PROTOKOL!$A$1:$E$29,2,FALSE))*HR56)</f>
        <v>150</v>
      </c>
      <c r="HT56" s="174">
        <f t="shared" si="20"/>
        <v>87</v>
      </c>
      <c r="HU56" s="211">
        <f>IF(HQ56=0," ",VLOOKUP(HQ56,PROTOKOL!$A:$E,5,FALSE))</f>
        <v>0.44947554687499996</v>
      </c>
      <c r="HV56" s="175" t="s">
        <v>133</v>
      </c>
      <c r="HW56" s="176">
        <f t="shared" si="82"/>
        <v>39.104372578124995</v>
      </c>
      <c r="HX56" s="216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4" t="str">
        <f t="shared" si="21"/>
        <v xml:space="preserve"> </v>
      </c>
      <c r="ID56" s="175" t="str">
        <f>IF(HZ56=0," ",VLOOKUP(HZ56,PROTOKOL!$A:$E,5,FALSE))</f>
        <v xml:space="preserve"> </v>
      </c>
      <c r="IE56" s="211" t="str">
        <f t="shared" si="134"/>
        <v xml:space="preserve"> </v>
      </c>
      <c r="IF56" s="175">
        <f t="shared" si="84"/>
        <v>0</v>
      </c>
      <c r="IG56" s="176" t="str">
        <f t="shared" si="85"/>
        <v xml:space="preserve"> </v>
      </c>
      <c r="II56" s="172">
        <v>12</v>
      </c>
      <c r="IJ56" s="224">
        <v>12</v>
      </c>
      <c r="IK56" s="173" t="str">
        <f>IF(IM56=0," ",VLOOKUP(IM56,PROTOKOL!$A:$F,6,FALSE))</f>
        <v>VAKUM TEST</v>
      </c>
      <c r="IL56" s="43">
        <v>233</v>
      </c>
      <c r="IM56" s="43">
        <v>4</v>
      </c>
      <c r="IN56" s="43">
        <v>7.5</v>
      </c>
      <c r="IO56" s="42">
        <f>IF(IM56=0," ",(VLOOKUP(IM56,PROTOKOL!$A$1:$E$29,2,FALSE))*IN56)</f>
        <v>150</v>
      </c>
      <c r="IP56" s="174">
        <f t="shared" si="22"/>
        <v>83</v>
      </c>
      <c r="IQ56" s="211">
        <f>IF(IM56=0," ",VLOOKUP(IM56,PROTOKOL!$A:$E,5,FALSE))</f>
        <v>0.44947554687499996</v>
      </c>
      <c r="IR56" s="175" t="s">
        <v>133</v>
      </c>
      <c r="IS56" s="176">
        <f t="shared" si="86"/>
        <v>37.306470390624995</v>
      </c>
      <c r="IT56" s="216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4" t="str">
        <f t="shared" si="23"/>
        <v xml:space="preserve"> </v>
      </c>
      <c r="IZ56" s="175" t="str">
        <f>IF(IV56=0," ",VLOOKUP(IV56,PROTOKOL!$A:$E,5,FALSE))</f>
        <v xml:space="preserve"> </v>
      </c>
      <c r="JA56" s="211" t="str">
        <f t="shared" si="135"/>
        <v xml:space="preserve"> </v>
      </c>
      <c r="JB56" s="175">
        <f t="shared" si="88"/>
        <v>0</v>
      </c>
      <c r="JC56" s="176" t="str">
        <f t="shared" si="89"/>
        <v xml:space="preserve"> </v>
      </c>
      <c r="JE56" s="172">
        <v>12</v>
      </c>
      <c r="JF56" s="224">
        <v>12</v>
      </c>
      <c r="JG56" s="173" t="s">
        <v>36</v>
      </c>
      <c r="JH56" s="43">
        <v>27</v>
      </c>
      <c r="JI56" s="43">
        <v>8</v>
      </c>
      <c r="JJ56" s="43">
        <v>0.5</v>
      </c>
      <c r="JK56" s="42">
        <f>IF(JI56=0," ",(VLOOKUP(JI56,PROTOKOL!$A$1:$E$29,2,FALSE))*JJ56)</f>
        <v>6.5333333333333332</v>
      </c>
      <c r="JL56" s="174">
        <f t="shared" si="24"/>
        <v>20.466666666666669</v>
      </c>
      <c r="JM56" s="211">
        <f>IF(JI56=0," ",VLOOKUP(JI56,PROTOKOL!$A:$E,5,FALSE))</f>
        <v>0.69150084134615386</v>
      </c>
      <c r="JN56" s="175" t="s">
        <v>133</v>
      </c>
      <c r="JO56" s="176">
        <f t="shared" si="90"/>
        <v>14.152717219551283</v>
      </c>
      <c r="JP56" s="216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4" t="str">
        <f t="shared" si="25"/>
        <v xml:space="preserve"> </v>
      </c>
      <c r="JV56" s="175" t="str">
        <f>IF(JR56=0," ",VLOOKUP(JR56,PROTOKOL!$A:$E,5,FALSE))</f>
        <v xml:space="preserve"> </v>
      </c>
      <c r="JW56" s="211" t="str">
        <f t="shared" si="136"/>
        <v xml:space="preserve"> </v>
      </c>
      <c r="JX56" s="175">
        <f t="shared" si="92"/>
        <v>0</v>
      </c>
      <c r="JY56" s="176" t="str">
        <f t="shared" si="93"/>
        <v xml:space="preserve"> </v>
      </c>
      <c r="KA56" s="172">
        <v>12</v>
      </c>
      <c r="KB56" s="224">
        <v>12</v>
      </c>
      <c r="KC56" s="173" t="str">
        <f>IF(KE56=0," ",VLOOKUP(KE56,PROTOKOL!$A:$F,6,FALSE))</f>
        <v>VAKUM TEST</v>
      </c>
      <c r="KD56" s="43">
        <v>135</v>
      </c>
      <c r="KE56" s="43">
        <v>4</v>
      </c>
      <c r="KF56" s="43">
        <v>4.5</v>
      </c>
      <c r="KG56" s="42">
        <f>IF(KE56=0," ",(VLOOKUP(KE56,PROTOKOL!$A$1:$E$29,2,FALSE))*KF56)</f>
        <v>90</v>
      </c>
      <c r="KH56" s="174">
        <f t="shared" si="26"/>
        <v>45</v>
      </c>
      <c r="KI56" s="211">
        <f>IF(KE56=0," ",VLOOKUP(KE56,PROTOKOL!$A:$E,5,FALSE))</f>
        <v>0.44947554687499996</v>
      </c>
      <c r="KJ56" s="175" t="s">
        <v>133</v>
      </c>
      <c r="KK56" s="176">
        <f t="shared" si="94"/>
        <v>20.226399609374997</v>
      </c>
      <c r="KL56" s="216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4" t="str">
        <f t="shared" si="27"/>
        <v xml:space="preserve"> </v>
      </c>
      <c r="KR56" s="175" t="str">
        <f>IF(KN56=0," ",VLOOKUP(KN56,PROTOKOL!$A:$E,5,FALSE))</f>
        <v xml:space="preserve"> </v>
      </c>
      <c r="KS56" s="211" t="str">
        <f t="shared" si="137"/>
        <v xml:space="preserve"> </v>
      </c>
      <c r="KT56" s="175">
        <f t="shared" si="96"/>
        <v>0</v>
      </c>
      <c r="KU56" s="176" t="str">
        <f t="shared" si="97"/>
        <v xml:space="preserve"> </v>
      </c>
      <c r="KW56" s="172">
        <v>12</v>
      </c>
      <c r="KX56" s="224">
        <v>12</v>
      </c>
      <c r="KY56" s="173" t="s">
        <v>36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4" t="str">
        <f t="shared" si="28"/>
        <v xml:space="preserve"> </v>
      </c>
      <c r="LE56" s="211" t="str">
        <f>IF(LA56=0," ",VLOOKUP(LA56,PROTOKOL!$A:$E,5,FALSE))</f>
        <v xml:space="preserve"> </v>
      </c>
      <c r="LF56" s="175" t="s">
        <v>133</v>
      </c>
      <c r="LG56" s="176" t="str">
        <f t="shared" si="98"/>
        <v xml:space="preserve"> </v>
      </c>
      <c r="LH56" s="216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4" t="str">
        <f t="shared" si="29"/>
        <v xml:space="preserve"> </v>
      </c>
      <c r="LN56" s="175" t="str">
        <f>IF(LJ56=0," ",VLOOKUP(LJ56,PROTOKOL!$A:$E,5,FALSE))</f>
        <v xml:space="preserve"> </v>
      </c>
      <c r="LO56" s="211" t="str">
        <f t="shared" si="138"/>
        <v xml:space="preserve"> </v>
      </c>
      <c r="LP56" s="175">
        <f t="shared" si="100"/>
        <v>0</v>
      </c>
      <c r="LQ56" s="176" t="str">
        <f t="shared" si="101"/>
        <v xml:space="preserve"> </v>
      </c>
      <c r="LS56" s="172">
        <v>12</v>
      </c>
      <c r="LT56" s="224">
        <v>12</v>
      </c>
      <c r="LU56" s="173" t="str">
        <f>IF(LW56=0," ",VLOOKUP(LW56,PROTOKOL!$A:$F,6,FALSE))</f>
        <v>PANTOGRAF LAVABO TAŞLAMA</v>
      </c>
      <c r="LV56" s="43">
        <v>105</v>
      </c>
      <c r="LW56" s="43">
        <v>9</v>
      </c>
      <c r="LX56" s="43">
        <v>7.5</v>
      </c>
      <c r="LY56" s="42">
        <f>IF(LW56=0," ",(VLOOKUP(LW56,PROTOKOL!$A$1:$E$29,2,FALSE))*LX56)</f>
        <v>65</v>
      </c>
      <c r="LZ56" s="174">
        <f t="shared" si="30"/>
        <v>40</v>
      </c>
      <c r="MA56" s="211">
        <f>IF(LW56=0," ",VLOOKUP(LW56,PROTOKOL!$A:$E,5,FALSE))</f>
        <v>1.0273726785714283</v>
      </c>
      <c r="MB56" s="175" t="s">
        <v>133</v>
      </c>
      <c r="MC56" s="176">
        <f t="shared" si="102"/>
        <v>41.094907142857132</v>
      </c>
      <c r="MD56" s="216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4" t="str">
        <f t="shared" si="31"/>
        <v xml:space="preserve"> </v>
      </c>
      <c r="MJ56" s="175" t="str">
        <f>IF(MF56=0," ",VLOOKUP(MF56,PROTOKOL!$A:$E,5,FALSE))</f>
        <v xml:space="preserve"> </v>
      </c>
      <c r="MK56" s="211" t="str">
        <f t="shared" si="139"/>
        <v xml:space="preserve"> </v>
      </c>
      <c r="ML56" s="175">
        <f t="shared" si="104"/>
        <v>0</v>
      </c>
      <c r="MM56" s="176" t="str">
        <f t="shared" si="105"/>
        <v xml:space="preserve"> </v>
      </c>
      <c r="MO56" s="172">
        <v>12</v>
      </c>
      <c r="MP56" s="224">
        <v>12</v>
      </c>
      <c r="MQ56" s="173" t="str">
        <f>IF(MS56=0," ",VLOOKUP(MS56,PROTOKOL!$A:$F,6,FALSE))</f>
        <v>PANTOGRAF LAVABO TAŞLAMA</v>
      </c>
      <c r="MR56" s="43">
        <v>87</v>
      </c>
      <c r="MS56" s="43">
        <v>9</v>
      </c>
      <c r="MT56" s="43">
        <v>6.5</v>
      </c>
      <c r="MU56" s="42">
        <f>IF(MS56=0," ",(VLOOKUP(MS56,PROTOKOL!$A$1:$E$29,2,FALSE))*MT56)</f>
        <v>56.333333333333329</v>
      </c>
      <c r="MV56" s="174">
        <f t="shared" si="32"/>
        <v>30.666666666666671</v>
      </c>
      <c r="MW56" s="211">
        <f>IF(MS56=0," ",VLOOKUP(MS56,PROTOKOL!$A:$E,5,FALSE))</f>
        <v>1.0273726785714283</v>
      </c>
      <c r="MX56" s="175" t="s">
        <v>133</v>
      </c>
      <c r="MY56" s="176">
        <f t="shared" si="106"/>
        <v>31.506095476190474</v>
      </c>
      <c r="MZ56" s="216" t="str">
        <f>IF(NB56=0," ",VLOOKUP(NB56,PROTOKOL!$A:$F,6,FALSE))</f>
        <v>ÜRÜN KONTROL</v>
      </c>
      <c r="NA56" s="43">
        <v>1</v>
      </c>
      <c r="NB56" s="43">
        <v>20</v>
      </c>
      <c r="NC56" s="43">
        <v>2.5</v>
      </c>
      <c r="ND56" s="91">
        <f>IF(NB56=0," ",(VLOOKUP(NB56,PROTOKOL!$A$1:$E$29,2,FALSE))*NC56)</f>
        <v>0</v>
      </c>
      <c r="NE56" s="174">
        <f t="shared" si="33"/>
        <v>1</v>
      </c>
      <c r="NF56" s="175" t="e">
        <f>IF(NB56=0," ",VLOOKUP(NB56,PROTOKOL!$A:$E,5,FALSE))</f>
        <v>#DIV/0!</v>
      </c>
      <c r="NG56" s="211" t="e">
        <f>IF(NB56=0," ",(NE56*NF56))/7.5*2.5</f>
        <v>#DIV/0!</v>
      </c>
      <c r="NH56" s="175">
        <f t="shared" si="108"/>
        <v>5</v>
      </c>
      <c r="NI56" s="176" t="e">
        <f t="shared" si="109"/>
        <v>#DIV/0!</v>
      </c>
      <c r="NK56" s="172">
        <v>12</v>
      </c>
      <c r="NL56" s="224">
        <v>12</v>
      </c>
      <c r="NM56" s="173" t="str">
        <f>IF(NO56=0," ",VLOOKUP(NO56,PROTOKOL!$A:$F,6,FALSE))</f>
        <v>WNZL. LAV. VE DUV. ASMA KLZ</v>
      </c>
      <c r="NN56" s="43">
        <v>221</v>
      </c>
      <c r="NO56" s="43">
        <v>1</v>
      </c>
      <c r="NP56" s="43">
        <v>7.5</v>
      </c>
      <c r="NQ56" s="42">
        <f>IF(NO56=0," ",(VLOOKUP(NO56,PROTOKOL!$A$1:$E$29,2,FALSE))*NP56)</f>
        <v>144</v>
      </c>
      <c r="NR56" s="174">
        <f t="shared" si="34"/>
        <v>77</v>
      </c>
      <c r="NS56" s="211">
        <f>IF(NO56=0," ",VLOOKUP(NO56,PROTOKOL!$A:$E,5,FALSE))</f>
        <v>0.4731321546052632</v>
      </c>
      <c r="NT56" s="175" t="s">
        <v>133</v>
      </c>
      <c r="NU56" s="176">
        <f t="shared" si="110"/>
        <v>36.431175904605269</v>
      </c>
      <c r="NV56" s="216" t="str">
        <f>IF(NX56=0," ",VLOOKUP(NX56,PROTOKOL!$A:$F,6,FALSE))</f>
        <v>ÜRÜN KONTROL</v>
      </c>
      <c r="NW56" s="43">
        <v>1</v>
      </c>
      <c r="NX56" s="43">
        <v>20</v>
      </c>
      <c r="NY56" s="43">
        <v>2.5</v>
      </c>
      <c r="NZ56" s="91">
        <f>IF(NX56=0," ",(VLOOKUP(NX56,PROTOKOL!$A$1:$E$29,2,FALSE))*NY56)</f>
        <v>0</v>
      </c>
      <c r="OA56" s="174">
        <f t="shared" si="35"/>
        <v>1</v>
      </c>
      <c r="OB56" s="175" t="e">
        <f>IF(NX56=0," ",VLOOKUP(NX56,PROTOKOL!$A:$E,5,FALSE))</f>
        <v>#DIV/0!</v>
      </c>
      <c r="OC56" s="211" t="e">
        <f>IF(NX56=0," ",(OA56*OB56))/7.5*2.5</f>
        <v>#DIV/0!</v>
      </c>
      <c r="OD56" s="175">
        <f t="shared" si="112"/>
        <v>5</v>
      </c>
      <c r="OE56" s="176" t="e">
        <f t="shared" si="113"/>
        <v>#DIV/0!</v>
      </c>
      <c r="OG56" s="172">
        <v>12</v>
      </c>
      <c r="OH56" s="224">
        <v>12</v>
      </c>
      <c r="OI56" s="173" t="str">
        <f>IF(OK56=0," ",VLOOKUP(OK56,PROTOKOL!$A:$F,6,FALSE))</f>
        <v>VAKUM TEST</v>
      </c>
      <c r="OJ56" s="43">
        <v>154</v>
      </c>
      <c r="OK56" s="43">
        <v>4</v>
      </c>
      <c r="OL56" s="43">
        <v>5</v>
      </c>
      <c r="OM56" s="42">
        <f>IF(OK56=0," ",(VLOOKUP(OK56,PROTOKOL!$A$1:$E$29,2,FALSE))*OL56)</f>
        <v>100</v>
      </c>
      <c r="ON56" s="174">
        <f t="shared" si="36"/>
        <v>54</v>
      </c>
      <c r="OO56" s="211">
        <f>IF(OK56=0," ",VLOOKUP(OK56,PROTOKOL!$A:$E,5,FALSE))</f>
        <v>0.44947554687499996</v>
      </c>
      <c r="OP56" s="175" t="s">
        <v>133</v>
      </c>
      <c r="OQ56" s="176">
        <f t="shared" si="114"/>
        <v>24.271679531249998</v>
      </c>
      <c r="OR56" s="216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4" t="str">
        <f t="shared" si="37"/>
        <v xml:space="preserve"> </v>
      </c>
      <c r="OX56" s="175" t="str">
        <f>IF(OT56=0," ",VLOOKUP(OT56,PROTOKOL!$A:$E,5,FALSE))</f>
        <v xml:space="preserve"> </v>
      </c>
      <c r="OY56" s="211" t="str">
        <f t="shared" si="142"/>
        <v xml:space="preserve"> </v>
      </c>
      <c r="OZ56" s="175">
        <f t="shared" si="116"/>
        <v>0</v>
      </c>
      <c r="PA56" s="176" t="str">
        <f t="shared" si="117"/>
        <v xml:space="preserve"> </v>
      </c>
      <c r="PC56" s="172">
        <v>12</v>
      </c>
      <c r="PD56" s="224">
        <v>12</v>
      </c>
      <c r="PE56" s="173" t="s">
        <v>36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4" t="str">
        <f t="shared" si="38"/>
        <v xml:space="preserve"> </v>
      </c>
      <c r="PK56" s="211" t="str">
        <f>IF(PG56=0," ",VLOOKUP(PG56,PROTOKOL!$A:$E,5,FALSE))</f>
        <v xml:space="preserve"> </v>
      </c>
      <c r="PL56" s="175" t="s">
        <v>133</v>
      </c>
      <c r="PM56" s="176" t="str">
        <f t="shared" si="118"/>
        <v xml:space="preserve"> </v>
      </c>
      <c r="PN56" s="216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4" t="str">
        <f t="shared" si="39"/>
        <v xml:space="preserve"> </v>
      </c>
      <c r="PT56" s="175" t="str">
        <f>IF(PP56=0," ",VLOOKUP(PP56,PROTOKOL!$A:$E,5,FALSE))</f>
        <v xml:space="preserve"> </v>
      </c>
      <c r="PU56" s="211" t="str">
        <f t="shared" si="143"/>
        <v xml:space="preserve"> </v>
      </c>
      <c r="PV56" s="175">
        <f t="shared" si="120"/>
        <v>0</v>
      </c>
      <c r="PW56" s="176" t="str">
        <f t="shared" si="121"/>
        <v xml:space="preserve"> </v>
      </c>
      <c r="PY56" s="172">
        <v>12</v>
      </c>
      <c r="PZ56" s="224">
        <v>12</v>
      </c>
      <c r="QA56" s="173" t="s">
        <v>36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4" t="str">
        <f t="shared" si="40"/>
        <v xml:space="preserve"> </v>
      </c>
      <c r="QG56" s="211" t="str">
        <f>IF(QC56=0," ",VLOOKUP(QC56,PROTOKOL!$A:$E,5,FALSE))</f>
        <v xml:space="preserve"> </v>
      </c>
      <c r="QH56" s="175" t="s">
        <v>133</v>
      </c>
      <c r="QI56" s="176" t="str">
        <f t="shared" si="122"/>
        <v xml:space="preserve"> </v>
      </c>
      <c r="QJ56" s="216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4" t="str">
        <f t="shared" si="41"/>
        <v xml:space="preserve"> </v>
      </c>
      <c r="QP56" s="175" t="str">
        <f>IF(QL56=0," ",VLOOKUP(QL56,PROTOKOL!$A:$E,5,FALSE))</f>
        <v xml:space="preserve"> </v>
      </c>
      <c r="QQ56" s="211" t="str">
        <f t="shared" si="144"/>
        <v xml:space="preserve"> </v>
      </c>
      <c r="QR56" s="175">
        <f t="shared" si="124"/>
        <v>0</v>
      </c>
      <c r="QS56" s="176" t="str">
        <f t="shared" si="125"/>
        <v xml:space="preserve"> </v>
      </c>
    </row>
    <row r="57" spans="1:461" ht="13.8">
      <c r="A57" s="172">
        <v>12</v>
      </c>
      <c r="B57" s="225"/>
      <c r="C57" s="173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4" t="str">
        <f t="shared" si="0"/>
        <v xml:space="preserve"> </v>
      </c>
      <c r="I57" s="211" t="str">
        <f>IF(E57=0," ",VLOOKUP(E57,PROTOKOL!$A:$E,5,FALSE))</f>
        <v xml:space="preserve"> </v>
      </c>
      <c r="J57" s="175" t="s">
        <v>133</v>
      </c>
      <c r="K57" s="176" t="str">
        <f t="shared" si="42"/>
        <v xml:space="preserve"> </v>
      </c>
      <c r="L57" s="216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4" t="str">
        <f t="shared" si="1"/>
        <v xml:space="preserve"> </v>
      </c>
      <c r="R57" s="175" t="str">
        <f>IF(N57=0," ",VLOOKUP(N57,PROTOKOL!$A:$E,5,FALSE))</f>
        <v xml:space="preserve"> </v>
      </c>
      <c r="S57" s="211" t="str">
        <f t="shared" si="43"/>
        <v xml:space="preserve"> </v>
      </c>
      <c r="T57" s="175">
        <f t="shared" si="44"/>
        <v>0</v>
      </c>
      <c r="U57" s="176" t="str">
        <f t="shared" si="45"/>
        <v xml:space="preserve"> </v>
      </c>
      <c r="W57" s="172">
        <v>12</v>
      </c>
      <c r="X57" s="225"/>
      <c r="Y57" s="173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4" t="str">
        <f t="shared" si="2"/>
        <v xml:space="preserve"> </v>
      </c>
      <c r="AE57" s="211" t="str">
        <f>IF(AA57=0," ",VLOOKUP(AA57,PROTOKOL!$A:$E,5,FALSE))</f>
        <v xml:space="preserve"> </v>
      </c>
      <c r="AF57" s="175" t="s">
        <v>133</v>
      </c>
      <c r="AG57" s="176" t="str">
        <f t="shared" si="46"/>
        <v xml:space="preserve"> </v>
      </c>
      <c r="AH57" s="216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4" t="str">
        <f t="shared" si="3"/>
        <v xml:space="preserve"> </v>
      </c>
      <c r="AN57" s="175" t="str">
        <f>IF(AJ57=0," ",VLOOKUP(AJ57,PROTOKOL!$A:$E,5,FALSE))</f>
        <v xml:space="preserve"> </v>
      </c>
      <c r="AO57" s="211" t="str">
        <f t="shared" si="126"/>
        <v xml:space="preserve"> </v>
      </c>
      <c r="AP57" s="175">
        <f t="shared" si="48"/>
        <v>0</v>
      </c>
      <c r="AQ57" s="176" t="str">
        <f t="shared" si="49"/>
        <v xml:space="preserve"> </v>
      </c>
      <c r="AS57" s="172">
        <v>12</v>
      </c>
      <c r="AT57" s="225"/>
      <c r="AU57" s="173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4" t="str">
        <f t="shared" si="4"/>
        <v xml:space="preserve"> </v>
      </c>
      <c r="BA57" s="211" t="str">
        <f>IF(AW57=0," ",VLOOKUP(AW57,PROTOKOL!$A:$E,5,FALSE))</f>
        <v xml:space="preserve"> </v>
      </c>
      <c r="BB57" s="175" t="s">
        <v>133</v>
      </c>
      <c r="BC57" s="176" t="str">
        <f t="shared" si="50"/>
        <v xml:space="preserve"> </v>
      </c>
      <c r="BD57" s="216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4" t="str">
        <f t="shared" si="5"/>
        <v xml:space="preserve"> </v>
      </c>
      <c r="BJ57" s="175" t="str">
        <f>IF(BF57=0," ",VLOOKUP(BF57,PROTOKOL!$A:$E,5,FALSE))</f>
        <v xml:space="preserve"> </v>
      </c>
      <c r="BK57" s="211" t="str">
        <f t="shared" si="127"/>
        <v xml:space="preserve"> </v>
      </c>
      <c r="BL57" s="175">
        <f t="shared" si="52"/>
        <v>0</v>
      </c>
      <c r="BM57" s="176" t="str">
        <f t="shared" si="53"/>
        <v xml:space="preserve"> </v>
      </c>
      <c r="BO57" s="172">
        <v>12</v>
      </c>
      <c r="BP57" s="225"/>
      <c r="BQ57" s="173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4" t="str">
        <f t="shared" si="6"/>
        <v xml:space="preserve"> </v>
      </c>
      <c r="BW57" s="211" t="str">
        <f>IF(BS57=0," ",VLOOKUP(BS57,PROTOKOL!$A:$E,5,FALSE))</f>
        <v xml:space="preserve"> </v>
      </c>
      <c r="BX57" s="175" t="s">
        <v>133</v>
      </c>
      <c r="BY57" s="176" t="str">
        <f t="shared" si="54"/>
        <v xml:space="preserve"> </v>
      </c>
      <c r="BZ57" s="216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4" t="str">
        <f t="shared" si="7"/>
        <v xml:space="preserve"> </v>
      </c>
      <c r="CF57" s="175" t="str">
        <f>IF(CB57=0," ",VLOOKUP(CB57,PROTOKOL!$A:$E,5,FALSE))</f>
        <v xml:space="preserve"> </v>
      </c>
      <c r="CG57" s="211" t="str">
        <f t="shared" si="128"/>
        <v xml:space="preserve"> </v>
      </c>
      <c r="CH57" s="175">
        <f t="shared" si="56"/>
        <v>0</v>
      </c>
      <c r="CI57" s="176" t="str">
        <f t="shared" si="57"/>
        <v xml:space="preserve"> </v>
      </c>
      <c r="CK57" s="172">
        <v>12</v>
      </c>
      <c r="CL57" s="225"/>
      <c r="CM57" s="173" t="str">
        <f>IF(CO57=0," ",VLOOKUP(CO57,PROTOKOL!$A:$F,6,FALSE))</f>
        <v>KOKU TESTİ</v>
      </c>
      <c r="CN57" s="43">
        <v>1</v>
      </c>
      <c r="CO57" s="43">
        <v>17</v>
      </c>
      <c r="CP57" s="43">
        <v>1</v>
      </c>
      <c r="CQ57" s="42">
        <f>IF(CO57=0," ",(VLOOKUP(CO57,PROTOKOL!$A$1:$E$29,2,FALSE))*CP57)</f>
        <v>0</v>
      </c>
      <c r="CR57" s="174">
        <f t="shared" si="8"/>
        <v>1</v>
      </c>
      <c r="CS57" s="211" t="e">
        <f>IF(CO57=0," ",VLOOKUP(CO57,PROTOKOL!$A:$E,5,FALSE))</f>
        <v>#DIV/0!</v>
      </c>
      <c r="CT57" s="175" t="s">
        <v>133</v>
      </c>
      <c r="CU57" s="176" t="e">
        <f>IF(CO57=0," ",(CS57*CR57))/7.5*1</f>
        <v>#DIV/0!</v>
      </c>
      <c r="CV57" s="216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4" t="str">
        <f t="shared" si="9"/>
        <v xml:space="preserve"> </v>
      </c>
      <c r="DB57" s="175" t="str">
        <f>IF(CX57=0," ",VLOOKUP(CX57,PROTOKOL!$A:$E,5,FALSE))</f>
        <v xml:space="preserve"> </v>
      </c>
      <c r="DC57" s="211" t="str">
        <f t="shared" si="129"/>
        <v xml:space="preserve"> </v>
      </c>
      <c r="DD57" s="175">
        <f t="shared" si="60"/>
        <v>0</v>
      </c>
      <c r="DE57" s="176" t="str">
        <f t="shared" si="61"/>
        <v xml:space="preserve"> </v>
      </c>
      <c r="DG57" s="172">
        <v>12</v>
      </c>
      <c r="DH57" s="225"/>
      <c r="DI57" s="173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4" t="str">
        <f t="shared" si="10"/>
        <v xml:space="preserve"> </v>
      </c>
      <c r="DO57" s="211" t="str">
        <f>IF(DK57=0," ",VLOOKUP(DK57,PROTOKOL!$A:$E,5,FALSE))</f>
        <v xml:space="preserve"> </v>
      </c>
      <c r="DP57" s="175" t="s">
        <v>133</v>
      </c>
      <c r="DQ57" s="176" t="str">
        <f t="shared" si="62"/>
        <v xml:space="preserve"> </v>
      </c>
      <c r="DR57" s="216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4" t="str">
        <f t="shared" si="11"/>
        <v xml:space="preserve"> </v>
      </c>
      <c r="DX57" s="175" t="str">
        <f>IF(DT57=0," ",VLOOKUP(DT57,PROTOKOL!$A:$E,5,FALSE))</f>
        <v xml:space="preserve"> </v>
      </c>
      <c r="DY57" s="211" t="str">
        <f t="shared" si="130"/>
        <v xml:space="preserve"> </v>
      </c>
      <c r="DZ57" s="175">
        <f t="shared" si="64"/>
        <v>0</v>
      </c>
      <c r="EA57" s="176" t="str">
        <f t="shared" si="65"/>
        <v xml:space="preserve"> </v>
      </c>
      <c r="EC57" s="172">
        <v>12</v>
      </c>
      <c r="ED57" s="225"/>
      <c r="EE57" s="173" t="str">
        <f>IF(EG57=0," ",VLOOKUP(EG57,PROTOKOL!$A:$F,6,FALSE))</f>
        <v>ÜRÜN KONTROL</v>
      </c>
      <c r="EF57" s="43">
        <v>1</v>
      </c>
      <c r="EG57" s="43">
        <v>20</v>
      </c>
      <c r="EH57" s="43">
        <v>3</v>
      </c>
      <c r="EI57" s="42">
        <f>IF(EG57=0," ",(VLOOKUP(EG57,PROTOKOL!$A$1:$E$29,2,FALSE))*EH57)</f>
        <v>0</v>
      </c>
      <c r="EJ57" s="174">
        <f t="shared" si="12"/>
        <v>1</v>
      </c>
      <c r="EK57" s="211" t="e">
        <f>IF(EG57=0," ",VLOOKUP(EG57,PROTOKOL!$A:$E,5,FALSE))</f>
        <v>#DIV/0!</v>
      </c>
      <c r="EL57" s="175" t="s">
        <v>133</v>
      </c>
      <c r="EM57" s="176" t="e">
        <f>IF(EG57=0," ",(EK57*EJ57))/7.5*3</f>
        <v>#DIV/0!</v>
      </c>
      <c r="EN57" s="216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4" t="str">
        <f t="shared" si="13"/>
        <v xml:space="preserve"> </v>
      </c>
      <c r="ET57" s="175" t="str">
        <f>IF(EP57=0," ",VLOOKUP(EP57,PROTOKOL!$A:$E,5,FALSE))</f>
        <v xml:space="preserve"> </v>
      </c>
      <c r="EU57" s="211" t="str">
        <f t="shared" si="145"/>
        <v xml:space="preserve"> </v>
      </c>
      <c r="EV57" s="175">
        <f t="shared" si="68"/>
        <v>0</v>
      </c>
      <c r="EW57" s="176" t="str">
        <f t="shared" si="69"/>
        <v xml:space="preserve"> </v>
      </c>
      <c r="EY57" s="172">
        <v>12</v>
      </c>
      <c r="EZ57" s="225"/>
      <c r="FA57" s="173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4" t="str">
        <f t="shared" si="14"/>
        <v xml:space="preserve"> </v>
      </c>
      <c r="FG57" s="211" t="str">
        <f>IF(FC57=0," ",VLOOKUP(FC57,PROTOKOL!$A:$E,5,FALSE))</f>
        <v xml:space="preserve"> </v>
      </c>
      <c r="FH57" s="175" t="s">
        <v>133</v>
      </c>
      <c r="FI57" s="176" t="str">
        <f t="shared" si="70"/>
        <v xml:space="preserve"> </v>
      </c>
      <c r="FJ57" s="216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4" t="str">
        <f t="shared" si="15"/>
        <v xml:space="preserve"> </v>
      </c>
      <c r="FP57" s="175" t="str">
        <f>IF(FL57=0," ",VLOOKUP(FL57,PROTOKOL!$A:$E,5,FALSE))</f>
        <v xml:space="preserve"> </v>
      </c>
      <c r="FQ57" s="211" t="str">
        <f t="shared" si="131"/>
        <v xml:space="preserve"> </v>
      </c>
      <c r="FR57" s="175">
        <f t="shared" si="72"/>
        <v>0</v>
      </c>
      <c r="FS57" s="176" t="str">
        <f t="shared" si="73"/>
        <v xml:space="preserve"> </v>
      </c>
      <c r="FU57" s="172">
        <v>12</v>
      </c>
      <c r="FV57" s="225"/>
      <c r="FW57" s="173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4" t="str">
        <f t="shared" si="16"/>
        <v xml:space="preserve"> </v>
      </c>
      <c r="GC57" s="211" t="str">
        <f>IF(FY57=0," ",VLOOKUP(FY57,PROTOKOL!$A:$E,5,FALSE))</f>
        <v xml:space="preserve"> </v>
      </c>
      <c r="GD57" s="175" t="s">
        <v>133</v>
      </c>
      <c r="GE57" s="176" t="str">
        <f t="shared" si="74"/>
        <v xml:space="preserve"> </v>
      </c>
      <c r="GF57" s="216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4" t="str">
        <f t="shared" si="17"/>
        <v xml:space="preserve"> </v>
      </c>
      <c r="GL57" s="175" t="str">
        <f>IF(GH57=0," ",VLOOKUP(GH57,PROTOKOL!$A:$E,5,FALSE))</f>
        <v xml:space="preserve"> </v>
      </c>
      <c r="GM57" s="211" t="str">
        <f t="shared" si="132"/>
        <v xml:space="preserve"> </v>
      </c>
      <c r="GN57" s="175">
        <f t="shared" si="76"/>
        <v>0</v>
      </c>
      <c r="GO57" s="176" t="str">
        <f t="shared" si="77"/>
        <v xml:space="preserve"> </v>
      </c>
      <c r="GQ57" s="172">
        <v>12</v>
      </c>
      <c r="GR57" s="225"/>
      <c r="GS57" s="173" t="str">
        <f>IF(GU57=0," ",VLOOKUP(GU57,PROTOKOL!$A:$F,6,FALSE))</f>
        <v>WNZL. LAV. VE DUV. ASMA KLZ</v>
      </c>
      <c r="GT57" s="43">
        <v>64</v>
      </c>
      <c r="GU57" s="43">
        <v>1</v>
      </c>
      <c r="GV57" s="43"/>
      <c r="GW57" s="42">
        <f>IF(GU57=0," ",(VLOOKUP(GU57,PROTOKOL!$A$1:$E$29,2,FALSE))*GV57)</f>
        <v>0</v>
      </c>
      <c r="GX57" s="174">
        <f t="shared" si="18"/>
        <v>64</v>
      </c>
      <c r="GY57" s="211">
        <f>IF(GU57=0," ",VLOOKUP(GU57,PROTOKOL!$A:$E,5,FALSE))</f>
        <v>0.4731321546052632</v>
      </c>
      <c r="GZ57" s="175" t="s">
        <v>133</v>
      </c>
      <c r="HA57" s="176">
        <f t="shared" si="78"/>
        <v>30.280457894736845</v>
      </c>
      <c r="HB57" s="216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4" t="str">
        <f t="shared" si="19"/>
        <v xml:space="preserve"> </v>
      </c>
      <c r="HH57" s="175" t="str">
        <f>IF(HD57=0," ",VLOOKUP(HD57,PROTOKOL!$A:$E,5,FALSE))</f>
        <v xml:space="preserve"> </v>
      </c>
      <c r="HI57" s="211" t="str">
        <f t="shared" si="133"/>
        <v xml:space="preserve"> </v>
      </c>
      <c r="HJ57" s="175">
        <f t="shared" si="80"/>
        <v>0</v>
      </c>
      <c r="HK57" s="176" t="str">
        <f t="shared" si="81"/>
        <v xml:space="preserve"> </v>
      </c>
      <c r="HM57" s="172">
        <v>12</v>
      </c>
      <c r="HN57" s="225"/>
      <c r="HO57" s="173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4" t="str">
        <f t="shared" si="20"/>
        <v xml:space="preserve"> </v>
      </c>
      <c r="HU57" s="211" t="str">
        <f>IF(HQ57=0," ",VLOOKUP(HQ57,PROTOKOL!$A:$E,5,FALSE))</f>
        <v xml:space="preserve"> </v>
      </c>
      <c r="HV57" s="175" t="s">
        <v>133</v>
      </c>
      <c r="HW57" s="176" t="str">
        <f t="shared" si="82"/>
        <v xml:space="preserve"> </v>
      </c>
      <c r="HX57" s="216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4" t="str">
        <f t="shared" si="21"/>
        <v xml:space="preserve"> </v>
      </c>
      <c r="ID57" s="175" t="str">
        <f>IF(HZ57=0," ",VLOOKUP(HZ57,PROTOKOL!$A:$E,5,FALSE))</f>
        <v xml:space="preserve"> </v>
      </c>
      <c r="IE57" s="211" t="str">
        <f t="shared" si="134"/>
        <v xml:space="preserve"> </v>
      </c>
      <c r="IF57" s="175">
        <f t="shared" si="84"/>
        <v>0</v>
      </c>
      <c r="IG57" s="176" t="str">
        <f t="shared" si="85"/>
        <v xml:space="preserve"> </v>
      </c>
      <c r="II57" s="172">
        <v>12</v>
      </c>
      <c r="IJ57" s="225"/>
      <c r="IK57" s="173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4" t="str">
        <f t="shared" si="22"/>
        <v xml:space="preserve"> </v>
      </c>
      <c r="IQ57" s="211" t="str">
        <f>IF(IM57=0," ",VLOOKUP(IM57,PROTOKOL!$A:$E,5,FALSE))</f>
        <v xml:space="preserve"> </v>
      </c>
      <c r="IR57" s="175" t="s">
        <v>133</v>
      </c>
      <c r="IS57" s="176" t="str">
        <f t="shared" si="86"/>
        <v xml:space="preserve"> </v>
      </c>
      <c r="IT57" s="216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4" t="str">
        <f t="shared" si="23"/>
        <v xml:space="preserve"> </v>
      </c>
      <c r="IZ57" s="175" t="str">
        <f>IF(IV57=0," ",VLOOKUP(IV57,PROTOKOL!$A:$E,5,FALSE))</f>
        <v xml:space="preserve"> </v>
      </c>
      <c r="JA57" s="211" t="str">
        <f t="shared" si="135"/>
        <v xml:space="preserve"> </v>
      </c>
      <c r="JB57" s="175">
        <f t="shared" si="88"/>
        <v>0</v>
      </c>
      <c r="JC57" s="176" t="str">
        <f t="shared" si="89"/>
        <v xml:space="preserve"> </v>
      </c>
      <c r="JE57" s="172">
        <v>12</v>
      </c>
      <c r="JF57" s="225"/>
      <c r="JG57" s="173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4" t="str">
        <f t="shared" si="24"/>
        <v xml:space="preserve"> </v>
      </c>
      <c r="JM57" s="211" t="str">
        <f>IF(JI57=0," ",VLOOKUP(JI57,PROTOKOL!$A:$E,5,FALSE))</f>
        <v xml:space="preserve"> </v>
      </c>
      <c r="JN57" s="175" t="s">
        <v>133</v>
      </c>
      <c r="JO57" s="176" t="str">
        <f t="shared" si="90"/>
        <v xml:space="preserve"> </v>
      </c>
      <c r="JP57" s="216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4" t="str">
        <f t="shared" si="25"/>
        <v xml:space="preserve"> </v>
      </c>
      <c r="JV57" s="175" t="str">
        <f>IF(JR57=0," ",VLOOKUP(JR57,PROTOKOL!$A:$E,5,FALSE))</f>
        <v xml:space="preserve"> </v>
      </c>
      <c r="JW57" s="211" t="str">
        <f t="shared" si="136"/>
        <v xml:space="preserve"> </v>
      </c>
      <c r="JX57" s="175">
        <f t="shared" si="92"/>
        <v>0</v>
      </c>
      <c r="JY57" s="176" t="str">
        <f t="shared" si="93"/>
        <v xml:space="preserve"> </v>
      </c>
      <c r="KA57" s="172">
        <v>12</v>
      </c>
      <c r="KB57" s="225"/>
      <c r="KC57" s="173" t="str">
        <f>IF(KE57=0," ",VLOOKUP(KE57,PROTOKOL!$A:$F,6,FALSE))</f>
        <v>KOKU TESTİ</v>
      </c>
      <c r="KD57" s="43">
        <v>1</v>
      </c>
      <c r="KE57" s="43">
        <v>17</v>
      </c>
      <c r="KF57" s="43">
        <v>2.5</v>
      </c>
      <c r="KG57" s="42">
        <f>IF(KE57=0," ",(VLOOKUP(KE57,PROTOKOL!$A$1:$E$29,2,FALSE))*KF57)</f>
        <v>0</v>
      </c>
      <c r="KH57" s="174">
        <f t="shared" si="26"/>
        <v>1</v>
      </c>
      <c r="KI57" s="211" t="e">
        <f>IF(KE57=0," ",VLOOKUP(KE57,PROTOKOL!$A:$E,5,FALSE))</f>
        <v>#DIV/0!</v>
      </c>
      <c r="KJ57" s="175" t="s">
        <v>133</v>
      </c>
      <c r="KK57" s="176" t="e">
        <f>IF(KE57=0," ",(KI57*KH57))/7.5*2.5</f>
        <v>#DIV/0!</v>
      </c>
      <c r="KL57" s="216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4" t="str">
        <f t="shared" si="27"/>
        <v xml:space="preserve"> </v>
      </c>
      <c r="KR57" s="175" t="str">
        <f>IF(KN57=0," ",VLOOKUP(KN57,PROTOKOL!$A:$E,5,FALSE))</f>
        <v xml:space="preserve"> </v>
      </c>
      <c r="KS57" s="211" t="str">
        <f t="shared" si="137"/>
        <v xml:space="preserve"> </v>
      </c>
      <c r="KT57" s="175">
        <f t="shared" si="96"/>
        <v>0</v>
      </c>
      <c r="KU57" s="176" t="str">
        <f t="shared" si="97"/>
        <v xml:space="preserve"> </v>
      </c>
      <c r="KW57" s="172">
        <v>12</v>
      </c>
      <c r="KX57" s="225"/>
      <c r="KY57" s="173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4" t="str">
        <f t="shared" si="28"/>
        <v xml:space="preserve"> </v>
      </c>
      <c r="LE57" s="211" t="str">
        <f>IF(LA57=0," ",VLOOKUP(LA57,PROTOKOL!$A:$E,5,FALSE))</f>
        <v xml:space="preserve"> </v>
      </c>
      <c r="LF57" s="175" t="s">
        <v>133</v>
      </c>
      <c r="LG57" s="176" t="str">
        <f t="shared" si="98"/>
        <v xml:space="preserve"> </v>
      </c>
      <c r="LH57" s="216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4" t="str">
        <f t="shared" si="29"/>
        <v xml:space="preserve"> </v>
      </c>
      <c r="LN57" s="175" t="str">
        <f>IF(LJ57=0," ",VLOOKUP(LJ57,PROTOKOL!$A:$E,5,FALSE))</f>
        <v xml:space="preserve"> </v>
      </c>
      <c r="LO57" s="211" t="str">
        <f t="shared" si="138"/>
        <v xml:space="preserve"> </v>
      </c>
      <c r="LP57" s="175">
        <f t="shared" si="100"/>
        <v>0</v>
      </c>
      <c r="LQ57" s="176" t="str">
        <f t="shared" si="101"/>
        <v xml:space="preserve"> </v>
      </c>
      <c r="LS57" s="172">
        <v>12</v>
      </c>
      <c r="LT57" s="225"/>
      <c r="LU57" s="173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4" t="str">
        <f t="shared" si="30"/>
        <v xml:space="preserve"> </v>
      </c>
      <c r="MA57" s="211" t="str">
        <f>IF(LW57=0," ",VLOOKUP(LW57,PROTOKOL!$A:$E,5,FALSE))</f>
        <v xml:space="preserve"> </v>
      </c>
      <c r="MB57" s="175" t="s">
        <v>133</v>
      </c>
      <c r="MC57" s="176" t="str">
        <f t="shared" si="102"/>
        <v xml:space="preserve"> </v>
      </c>
      <c r="MD57" s="216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4" t="str">
        <f t="shared" si="31"/>
        <v xml:space="preserve"> </v>
      </c>
      <c r="MJ57" s="175" t="str">
        <f>IF(MF57=0," ",VLOOKUP(MF57,PROTOKOL!$A:$E,5,FALSE))</f>
        <v xml:space="preserve"> </v>
      </c>
      <c r="MK57" s="211" t="str">
        <f t="shared" si="139"/>
        <v xml:space="preserve"> </v>
      </c>
      <c r="ML57" s="175">
        <f t="shared" si="104"/>
        <v>0</v>
      </c>
      <c r="MM57" s="176" t="str">
        <f t="shared" si="105"/>
        <v xml:space="preserve"> </v>
      </c>
      <c r="MO57" s="172">
        <v>12</v>
      </c>
      <c r="MP57" s="225"/>
      <c r="MQ57" s="173" t="str">
        <f>IF(MS57=0," ",VLOOKUP(MS57,PROTOKOL!$A:$F,6,FALSE))</f>
        <v>VAKUM TEST</v>
      </c>
      <c r="MR57" s="43">
        <v>30</v>
      </c>
      <c r="MS57" s="43">
        <v>4</v>
      </c>
      <c r="MT57" s="43">
        <v>1</v>
      </c>
      <c r="MU57" s="42">
        <f>IF(MS57=0," ",(VLOOKUP(MS57,PROTOKOL!$A$1:$E$29,2,FALSE))*MT57)</f>
        <v>20</v>
      </c>
      <c r="MV57" s="174">
        <f t="shared" si="32"/>
        <v>10</v>
      </c>
      <c r="MW57" s="211">
        <f>IF(MS57=0," ",VLOOKUP(MS57,PROTOKOL!$A:$E,5,FALSE))</f>
        <v>0.44947554687499996</v>
      </c>
      <c r="MX57" s="175" t="s">
        <v>133</v>
      </c>
      <c r="MY57" s="176">
        <f t="shared" si="106"/>
        <v>4.4947554687499993</v>
      </c>
      <c r="MZ57" s="216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4" t="str">
        <f t="shared" si="33"/>
        <v xml:space="preserve"> </v>
      </c>
      <c r="NF57" s="175" t="str">
        <f>IF(NB57=0," ",VLOOKUP(NB57,PROTOKOL!$A:$E,5,FALSE))</f>
        <v xml:space="preserve"> </v>
      </c>
      <c r="NG57" s="211" t="str">
        <f t="shared" si="140"/>
        <v xml:space="preserve"> </v>
      </c>
      <c r="NH57" s="175">
        <f t="shared" si="108"/>
        <v>0</v>
      </c>
      <c r="NI57" s="176" t="str">
        <f t="shared" si="109"/>
        <v xml:space="preserve"> </v>
      </c>
      <c r="NK57" s="172">
        <v>12</v>
      </c>
      <c r="NL57" s="225"/>
      <c r="NM57" s="173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4" t="str">
        <f t="shared" si="34"/>
        <v xml:space="preserve"> </v>
      </c>
      <c r="NS57" s="211" t="str">
        <f>IF(NO57=0," ",VLOOKUP(NO57,PROTOKOL!$A:$E,5,FALSE))</f>
        <v xml:space="preserve"> </v>
      </c>
      <c r="NT57" s="175" t="s">
        <v>133</v>
      </c>
      <c r="NU57" s="176" t="str">
        <f t="shared" si="110"/>
        <v xml:space="preserve"> </v>
      </c>
      <c r="NV57" s="216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4" t="str">
        <f t="shared" si="35"/>
        <v xml:space="preserve"> </v>
      </c>
      <c r="OB57" s="175" t="str">
        <f>IF(NX57=0," ",VLOOKUP(NX57,PROTOKOL!$A:$E,5,FALSE))</f>
        <v xml:space="preserve"> </v>
      </c>
      <c r="OC57" s="211" t="str">
        <f t="shared" si="141"/>
        <v xml:space="preserve"> </v>
      </c>
      <c r="OD57" s="175">
        <f t="shared" si="112"/>
        <v>0</v>
      </c>
      <c r="OE57" s="176" t="str">
        <f t="shared" si="113"/>
        <v xml:space="preserve"> </v>
      </c>
      <c r="OG57" s="172">
        <v>12</v>
      </c>
      <c r="OH57" s="225"/>
      <c r="OI57" s="173" t="str">
        <f>IF(OK57=0," ",VLOOKUP(OK57,PROTOKOL!$A:$F,6,FALSE))</f>
        <v>PERDE KESME SULU SİST.</v>
      </c>
      <c r="OJ57" s="43">
        <v>40</v>
      </c>
      <c r="OK57" s="43">
        <v>8</v>
      </c>
      <c r="OL57" s="43">
        <v>2</v>
      </c>
      <c r="OM57" s="42">
        <f>IF(OK57=0," ",(VLOOKUP(OK57,PROTOKOL!$A$1:$E$29,2,FALSE))*OL57)</f>
        <v>26.133333333333333</v>
      </c>
      <c r="ON57" s="174">
        <f t="shared" si="36"/>
        <v>13.866666666666667</v>
      </c>
      <c r="OO57" s="211">
        <f>IF(OK57=0," ",VLOOKUP(OK57,PROTOKOL!$A:$E,5,FALSE))</f>
        <v>0.69150084134615386</v>
      </c>
      <c r="OP57" s="175" t="s">
        <v>133</v>
      </c>
      <c r="OQ57" s="176">
        <f t="shared" si="114"/>
        <v>9.5888116666666665</v>
      </c>
      <c r="OR57" s="216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4" t="str">
        <f t="shared" si="37"/>
        <v xml:space="preserve"> </v>
      </c>
      <c r="OX57" s="175" t="str">
        <f>IF(OT57=0," ",VLOOKUP(OT57,PROTOKOL!$A:$E,5,FALSE))</f>
        <v xml:space="preserve"> </v>
      </c>
      <c r="OY57" s="211" t="str">
        <f t="shared" si="142"/>
        <v xml:space="preserve"> </v>
      </c>
      <c r="OZ57" s="175">
        <f t="shared" si="116"/>
        <v>0</v>
      </c>
      <c r="PA57" s="176" t="str">
        <f t="shared" si="117"/>
        <v xml:space="preserve"> </v>
      </c>
      <c r="PC57" s="172">
        <v>12</v>
      </c>
      <c r="PD57" s="225"/>
      <c r="PE57" s="173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4" t="str">
        <f t="shared" si="38"/>
        <v xml:space="preserve"> </v>
      </c>
      <c r="PK57" s="211" t="str">
        <f>IF(PG57=0," ",VLOOKUP(PG57,PROTOKOL!$A:$E,5,FALSE))</f>
        <v xml:space="preserve"> </v>
      </c>
      <c r="PL57" s="175" t="s">
        <v>133</v>
      </c>
      <c r="PM57" s="176" t="str">
        <f t="shared" si="118"/>
        <v xml:space="preserve"> </v>
      </c>
      <c r="PN57" s="216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4" t="str">
        <f t="shared" si="39"/>
        <v xml:space="preserve"> </v>
      </c>
      <c r="PT57" s="175" t="str">
        <f>IF(PP57=0," ",VLOOKUP(PP57,PROTOKOL!$A:$E,5,FALSE))</f>
        <v xml:space="preserve"> </v>
      </c>
      <c r="PU57" s="211" t="str">
        <f t="shared" si="143"/>
        <v xml:space="preserve"> </v>
      </c>
      <c r="PV57" s="175">
        <f t="shared" si="120"/>
        <v>0</v>
      </c>
      <c r="PW57" s="176" t="str">
        <f t="shared" si="121"/>
        <v xml:space="preserve"> </v>
      </c>
      <c r="PY57" s="172">
        <v>12</v>
      </c>
      <c r="PZ57" s="225"/>
      <c r="QA57" s="173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4" t="str">
        <f t="shared" si="40"/>
        <v xml:space="preserve"> </v>
      </c>
      <c r="QG57" s="211" t="str">
        <f>IF(QC57=0," ",VLOOKUP(QC57,PROTOKOL!$A:$E,5,FALSE))</f>
        <v xml:space="preserve"> </v>
      </c>
      <c r="QH57" s="175" t="s">
        <v>133</v>
      </c>
      <c r="QI57" s="176" t="str">
        <f t="shared" si="122"/>
        <v xml:space="preserve"> </v>
      </c>
      <c r="QJ57" s="216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4" t="str">
        <f t="shared" si="41"/>
        <v xml:space="preserve"> </v>
      </c>
      <c r="QP57" s="175" t="str">
        <f>IF(QL57=0," ",VLOOKUP(QL57,PROTOKOL!$A:$E,5,FALSE))</f>
        <v xml:space="preserve"> </v>
      </c>
      <c r="QQ57" s="211" t="str">
        <f t="shared" si="144"/>
        <v xml:space="preserve"> </v>
      </c>
      <c r="QR57" s="175">
        <f t="shared" si="124"/>
        <v>0</v>
      </c>
      <c r="QS57" s="176" t="str">
        <f t="shared" si="125"/>
        <v xml:space="preserve"> </v>
      </c>
    </row>
    <row r="58" spans="1:461" ht="13.8">
      <c r="A58" s="172">
        <v>12</v>
      </c>
      <c r="B58" s="226"/>
      <c r="C58" s="173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4" t="str">
        <f t="shared" si="0"/>
        <v xml:space="preserve"> </v>
      </c>
      <c r="I58" s="211" t="str">
        <f>IF(E58=0," ",VLOOKUP(E58,PROTOKOL!$A:$E,5,FALSE))</f>
        <v xml:space="preserve"> </v>
      </c>
      <c r="J58" s="175" t="s">
        <v>133</v>
      </c>
      <c r="K58" s="176" t="str">
        <f t="shared" si="42"/>
        <v xml:space="preserve"> </v>
      </c>
      <c r="L58" s="216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4" t="str">
        <f t="shared" si="1"/>
        <v xml:space="preserve"> </v>
      </c>
      <c r="R58" s="175" t="str">
        <f>IF(N58=0," ",VLOOKUP(N58,PROTOKOL!$A:$E,5,FALSE))</f>
        <v xml:space="preserve"> </v>
      </c>
      <c r="S58" s="211" t="str">
        <f t="shared" si="43"/>
        <v xml:space="preserve"> </v>
      </c>
      <c r="T58" s="175">
        <f t="shared" si="44"/>
        <v>0</v>
      </c>
      <c r="U58" s="176" t="str">
        <f t="shared" si="45"/>
        <v xml:space="preserve"> </v>
      </c>
      <c r="W58" s="172">
        <v>12</v>
      </c>
      <c r="X58" s="226"/>
      <c r="Y58" s="173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4" t="str">
        <f t="shared" si="2"/>
        <v xml:space="preserve"> </v>
      </c>
      <c r="AE58" s="211" t="str">
        <f>IF(AA58=0," ",VLOOKUP(AA58,PROTOKOL!$A:$E,5,FALSE))</f>
        <v xml:space="preserve"> </v>
      </c>
      <c r="AF58" s="175" t="s">
        <v>133</v>
      </c>
      <c r="AG58" s="176" t="str">
        <f t="shared" si="46"/>
        <v xml:space="preserve"> </v>
      </c>
      <c r="AH58" s="216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4" t="str">
        <f t="shared" si="3"/>
        <v xml:space="preserve"> </v>
      </c>
      <c r="AN58" s="175" t="str">
        <f>IF(AJ58=0," ",VLOOKUP(AJ58,PROTOKOL!$A:$E,5,FALSE))</f>
        <v xml:space="preserve"> </v>
      </c>
      <c r="AO58" s="211" t="str">
        <f t="shared" si="126"/>
        <v xml:space="preserve"> </v>
      </c>
      <c r="AP58" s="175">
        <f t="shared" si="48"/>
        <v>0</v>
      </c>
      <c r="AQ58" s="176" t="str">
        <f t="shared" si="49"/>
        <v xml:space="preserve"> </v>
      </c>
      <c r="AS58" s="172">
        <v>12</v>
      </c>
      <c r="AT58" s="226"/>
      <c r="AU58" s="173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4" t="str">
        <f t="shared" si="4"/>
        <v xml:space="preserve"> </v>
      </c>
      <c r="BA58" s="211" t="str">
        <f>IF(AW58=0," ",VLOOKUP(AW58,PROTOKOL!$A:$E,5,FALSE))</f>
        <v xml:space="preserve"> </v>
      </c>
      <c r="BB58" s="175" t="s">
        <v>133</v>
      </c>
      <c r="BC58" s="176" t="str">
        <f t="shared" si="50"/>
        <v xml:space="preserve"> </v>
      </c>
      <c r="BD58" s="216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4" t="str">
        <f t="shared" si="5"/>
        <v xml:space="preserve"> </v>
      </c>
      <c r="BJ58" s="175" t="str">
        <f>IF(BF58=0," ",VLOOKUP(BF58,PROTOKOL!$A:$E,5,FALSE))</f>
        <v xml:space="preserve"> </v>
      </c>
      <c r="BK58" s="211" t="str">
        <f t="shared" si="127"/>
        <v xml:space="preserve"> </v>
      </c>
      <c r="BL58" s="175">
        <f t="shared" si="52"/>
        <v>0</v>
      </c>
      <c r="BM58" s="176" t="str">
        <f t="shared" si="53"/>
        <v xml:space="preserve"> </v>
      </c>
      <c r="BO58" s="172">
        <v>12</v>
      </c>
      <c r="BP58" s="226"/>
      <c r="BQ58" s="173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4" t="str">
        <f t="shared" si="6"/>
        <v xml:space="preserve"> </v>
      </c>
      <c r="BW58" s="211" t="str">
        <f>IF(BS58=0," ",VLOOKUP(BS58,PROTOKOL!$A:$E,5,FALSE))</f>
        <v xml:space="preserve"> </v>
      </c>
      <c r="BX58" s="175" t="s">
        <v>133</v>
      </c>
      <c r="BY58" s="176" t="str">
        <f t="shared" si="54"/>
        <v xml:space="preserve"> </v>
      </c>
      <c r="BZ58" s="216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4" t="str">
        <f t="shared" si="7"/>
        <v xml:space="preserve"> </v>
      </c>
      <c r="CF58" s="175" t="str">
        <f>IF(CB58=0," ",VLOOKUP(CB58,PROTOKOL!$A:$E,5,FALSE))</f>
        <v xml:space="preserve"> </v>
      </c>
      <c r="CG58" s="211" t="str">
        <f t="shared" si="128"/>
        <v xml:space="preserve"> </v>
      </c>
      <c r="CH58" s="175">
        <f t="shared" si="56"/>
        <v>0</v>
      </c>
      <c r="CI58" s="176" t="str">
        <f t="shared" si="57"/>
        <v xml:space="preserve"> </v>
      </c>
      <c r="CK58" s="172">
        <v>12</v>
      </c>
      <c r="CL58" s="226"/>
      <c r="CM58" s="173" t="str">
        <f>IF(CO58=0," ",VLOOKUP(CO58,PROTOKOL!$A:$F,6,FALSE))</f>
        <v>ÜRÜN KONTROL</v>
      </c>
      <c r="CN58" s="43">
        <v>1</v>
      </c>
      <c r="CO58" s="43">
        <v>20</v>
      </c>
      <c r="CP58" s="43">
        <v>1.5</v>
      </c>
      <c r="CQ58" s="42">
        <f>IF(CO58=0," ",(VLOOKUP(CO58,PROTOKOL!$A$1:$E$29,2,FALSE))*CP58)</f>
        <v>0</v>
      </c>
      <c r="CR58" s="174">
        <f t="shared" si="8"/>
        <v>1</v>
      </c>
      <c r="CS58" s="211" t="e">
        <f>IF(CO58=0," ",VLOOKUP(CO58,PROTOKOL!$A:$E,5,FALSE))</f>
        <v>#DIV/0!</v>
      </c>
      <c r="CT58" s="175" t="s">
        <v>133</v>
      </c>
      <c r="CU58" s="176" t="e">
        <f>IF(CO58=0," ",(CS58*CR58))/7.5*1.5</f>
        <v>#DIV/0!</v>
      </c>
      <c r="CV58" s="216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4" t="str">
        <f t="shared" si="9"/>
        <v xml:space="preserve"> </v>
      </c>
      <c r="DB58" s="175" t="str">
        <f>IF(CX58=0," ",VLOOKUP(CX58,PROTOKOL!$A:$E,5,FALSE))</f>
        <v xml:space="preserve"> </v>
      </c>
      <c r="DC58" s="211" t="str">
        <f t="shared" si="129"/>
        <v xml:space="preserve"> </v>
      </c>
      <c r="DD58" s="175">
        <f t="shared" si="60"/>
        <v>0</v>
      </c>
      <c r="DE58" s="176" t="str">
        <f t="shared" si="61"/>
        <v xml:space="preserve"> </v>
      </c>
      <c r="DG58" s="172">
        <v>12</v>
      </c>
      <c r="DH58" s="226"/>
      <c r="DI58" s="173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4" t="str">
        <f t="shared" si="10"/>
        <v xml:space="preserve"> </v>
      </c>
      <c r="DO58" s="211" t="str">
        <f>IF(DK58=0," ",VLOOKUP(DK58,PROTOKOL!$A:$E,5,FALSE))</f>
        <v xml:space="preserve"> </v>
      </c>
      <c r="DP58" s="175" t="s">
        <v>133</v>
      </c>
      <c r="DQ58" s="176" t="str">
        <f t="shared" si="62"/>
        <v xml:space="preserve"> </v>
      </c>
      <c r="DR58" s="216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4" t="str">
        <f t="shared" si="11"/>
        <v xml:space="preserve"> </v>
      </c>
      <c r="DX58" s="175" t="str">
        <f>IF(DT58=0," ",VLOOKUP(DT58,PROTOKOL!$A:$E,5,FALSE))</f>
        <v xml:space="preserve"> </v>
      </c>
      <c r="DY58" s="211" t="str">
        <f t="shared" si="130"/>
        <v xml:space="preserve"> </v>
      </c>
      <c r="DZ58" s="175">
        <f t="shared" si="64"/>
        <v>0</v>
      </c>
      <c r="EA58" s="176" t="str">
        <f t="shared" si="65"/>
        <v xml:space="preserve"> </v>
      </c>
      <c r="EC58" s="172">
        <v>12</v>
      </c>
      <c r="ED58" s="226"/>
      <c r="EE58" s="173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4" t="str">
        <f t="shared" si="12"/>
        <v xml:space="preserve"> </v>
      </c>
      <c r="EK58" s="211" t="str">
        <f>IF(EG58=0," ",VLOOKUP(EG58,PROTOKOL!$A:$E,5,FALSE))</f>
        <v xml:space="preserve"> </v>
      </c>
      <c r="EL58" s="175" t="s">
        <v>133</v>
      </c>
      <c r="EM58" s="176" t="str">
        <f t="shared" si="66"/>
        <v xml:space="preserve"> </v>
      </c>
      <c r="EN58" s="216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4" t="str">
        <f t="shared" si="13"/>
        <v xml:space="preserve"> </v>
      </c>
      <c r="ET58" s="175" t="str">
        <f>IF(EP58=0," ",VLOOKUP(EP58,PROTOKOL!$A:$E,5,FALSE))</f>
        <v xml:space="preserve"> </v>
      </c>
      <c r="EU58" s="211" t="str">
        <f t="shared" si="145"/>
        <v xml:space="preserve"> </v>
      </c>
      <c r="EV58" s="175">
        <f t="shared" si="68"/>
        <v>0</v>
      </c>
      <c r="EW58" s="176" t="str">
        <f t="shared" si="69"/>
        <v xml:space="preserve"> </v>
      </c>
      <c r="EY58" s="172">
        <v>12</v>
      </c>
      <c r="EZ58" s="226"/>
      <c r="FA58" s="173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4" t="str">
        <f t="shared" si="14"/>
        <v xml:space="preserve"> </v>
      </c>
      <c r="FG58" s="211" t="str">
        <f>IF(FC58=0," ",VLOOKUP(FC58,PROTOKOL!$A:$E,5,FALSE))</f>
        <v xml:space="preserve"> </v>
      </c>
      <c r="FH58" s="175" t="s">
        <v>133</v>
      </c>
      <c r="FI58" s="176" t="str">
        <f t="shared" si="70"/>
        <v xml:space="preserve"> </v>
      </c>
      <c r="FJ58" s="216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4" t="str">
        <f t="shared" si="15"/>
        <v xml:space="preserve"> </v>
      </c>
      <c r="FP58" s="175" t="str">
        <f>IF(FL58=0," ",VLOOKUP(FL58,PROTOKOL!$A:$E,5,FALSE))</f>
        <v xml:space="preserve"> </v>
      </c>
      <c r="FQ58" s="211" t="str">
        <f t="shared" si="131"/>
        <v xml:space="preserve"> </v>
      </c>
      <c r="FR58" s="175">
        <f t="shared" si="72"/>
        <v>0</v>
      </c>
      <c r="FS58" s="176" t="str">
        <f t="shared" si="73"/>
        <v xml:space="preserve"> </v>
      </c>
      <c r="FU58" s="172">
        <v>12</v>
      </c>
      <c r="FV58" s="226"/>
      <c r="FW58" s="173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4" t="str">
        <f t="shared" si="16"/>
        <v xml:space="preserve"> </v>
      </c>
      <c r="GC58" s="211" t="str">
        <f>IF(FY58=0," ",VLOOKUP(FY58,PROTOKOL!$A:$E,5,FALSE))</f>
        <v xml:space="preserve"> </v>
      </c>
      <c r="GD58" s="175" t="s">
        <v>133</v>
      </c>
      <c r="GE58" s="176" t="str">
        <f t="shared" si="74"/>
        <v xml:space="preserve"> </v>
      </c>
      <c r="GF58" s="216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4" t="str">
        <f t="shared" si="17"/>
        <v xml:space="preserve"> </v>
      </c>
      <c r="GL58" s="175" t="str">
        <f>IF(GH58=0," ",VLOOKUP(GH58,PROTOKOL!$A:$E,5,FALSE))</f>
        <v xml:space="preserve"> </v>
      </c>
      <c r="GM58" s="211" t="str">
        <f t="shared" si="132"/>
        <v xml:space="preserve"> </v>
      </c>
      <c r="GN58" s="175">
        <f t="shared" si="76"/>
        <v>0</v>
      </c>
      <c r="GO58" s="176" t="str">
        <f t="shared" si="77"/>
        <v xml:space="preserve"> </v>
      </c>
      <c r="GQ58" s="172">
        <v>12</v>
      </c>
      <c r="GR58" s="226"/>
      <c r="GS58" s="173" t="str">
        <f>IF(GU58=0," ",VLOOKUP(GU58,PROTOKOL!$A:$F,6,FALSE))</f>
        <v>VAKUM TEST</v>
      </c>
      <c r="GT58" s="43">
        <v>96</v>
      </c>
      <c r="GU58" s="43">
        <v>4</v>
      </c>
      <c r="GV58" s="43">
        <v>3.5</v>
      </c>
      <c r="GW58" s="42">
        <f>IF(GU58=0," ",(VLOOKUP(GU58,PROTOKOL!$A$1:$E$29,2,FALSE))*GV58)</f>
        <v>70</v>
      </c>
      <c r="GX58" s="174">
        <f t="shared" si="18"/>
        <v>26</v>
      </c>
      <c r="GY58" s="211">
        <f>IF(GU58=0," ",VLOOKUP(GU58,PROTOKOL!$A:$E,5,FALSE))</f>
        <v>0.44947554687499996</v>
      </c>
      <c r="GZ58" s="175" t="s">
        <v>133</v>
      </c>
      <c r="HA58" s="176">
        <f t="shared" si="78"/>
        <v>11.686364218749999</v>
      </c>
      <c r="HB58" s="216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4" t="str">
        <f t="shared" si="19"/>
        <v xml:space="preserve"> </v>
      </c>
      <c r="HH58" s="175" t="str">
        <f>IF(HD58=0," ",VLOOKUP(HD58,PROTOKOL!$A:$E,5,FALSE))</f>
        <v xml:space="preserve"> </v>
      </c>
      <c r="HI58" s="211" t="str">
        <f t="shared" si="133"/>
        <v xml:space="preserve"> </v>
      </c>
      <c r="HJ58" s="175">
        <f t="shared" si="80"/>
        <v>0</v>
      </c>
      <c r="HK58" s="176" t="str">
        <f t="shared" si="81"/>
        <v xml:space="preserve"> </v>
      </c>
      <c r="HM58" s="172">
        <v>12</v>
      </c>
      <c r="HN58" s="226"/>
      <c r="HO58" s="173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4" t="str">
        <f t="shared" si="20"/>
        <v xml:space="preserve"> </v>
      </c>
      <c r="HU58" s="211" t="str">
        <f>IF(HQ58=0," ",VLOOKUP(HQ58,PROTOKOL!$A:$E,5,FALSE))</f>
        <v xml:space="preserve"> </v>
      </c>
      <c r="HV58" s="175" t="s">
        <v>133</v>
      </c>
      <c r="HW58" s="176" t="str">
        <f t="shared" si="82"/>
        <v xml:space="preserve"> </v>
      </c>
      <c r="HX58" s="216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4" t="str">
        <f t="shared" si="21"/>
        <v xml:space="preserve"> </v>
      </c>
      <c r="ID58" s="175" t="str">
        <f>IF(HZ58=0," ",VLOOKUP(HZ58,PROTOKOL!$A:$E,5,FALSE))</f>
        <v xml:space="preserve"> </v>
      </c>
      <c r="IE58" s="211" t="str">
        <f t="shared" si="134"/>
        <v xml:space="preserve"> </v>
      </c>
      <c r="IF58" s="175">
        <f t="shared" si="84"/>
        <v>0</v>
      </c>
      <c r="IG58" s="176" t="str">
        <f t="shared" si="85"/>
        <v xml:space="preserve"> </v>
      </c>
      <c r="II58" s="172">
        <v>12</v>
      </c>
      <c r="IJ58" s="226"/>
      <c r="IK58" s="173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4" t="str">
        <f t="shared" si="22"/>
        <v xml:space="preserve"> </v>
      </c>
      <c r="IQ58" s="211" t="str">
        <f>IF(IM58=0," ",VLOOKUP(IM58,PROTOKOL!$A:$E,5,FALSE))</f>
        <v xml:space="preserve"> </v>
      </c>
      <c r="IR58" s="175" t="s">
        <v>133</v>
      </c>
      <c r="IS58" s="176" t="str">
        <f t="shared" si="86"/>
        <v xml:space="preserve"> </v>
      </c>
      <c r="IT58" s="216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4" t="str">
        <f t="shared" si="23"/>
        <v xml:space="preserve"> </v>
      </c>
      <c r="IZ58" s="175" t="str">
        <f>IF(IV58=0," ",VLOOKUP(IV58,PROTOKOL!$A:$E,5,FALSE))</f>
        <v xml:space="preserve"> </v>
      </c>
      <c r="JA58" s="211" t="str">
        <f t="shared" si="135"/>
        <v xml:space="preserve"> </v>
      </c>
      <c r="JB58" s="175">
        <f t="shared" si="88"/>
        <v>0</v>
      </c>
      <c r="JC58" s="176" t="str">
        <f t="shared" si="89"/>
        <v xml:space="preserve"> </v>
      </c>
      <c r="JE58" s="172">
        <v>12</v>
      </c>
      <c r="JF58" s="226"/>
      <c r="JG58" s="173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4" t="str">
        <f t="shared" si="24"/>
        <v xml:space="preserve"> </v>
      </c>
      <c r="JM58" s="211" t="str">
        <f>IF(JI58=0," ",VLOOKUP(JI58,PROTOKOL!$A:$E,5,FALSE))</f>
        <v xml:space="preserve"> </v>
      </c>
      <c r="JN58" s="175" t="s">
        <v>133</v>
      </c>
      <c r="JO58" s="176" t="str">
        <f t="shared" si="90"/>
        <v xml:space="preserve"> </v>
      </c>
      <c r="JP58" s="216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4" t="str">
        <f t="shared" si="25"/>
        <v xml:space="preserve"> </v>
      </c>
      <c r="JV58" s="175" t="str">
        <f>IF(JR58=0," ",VLOOKUP(JR58,PROTOKOL!$A:$E,5,FALSE))</f>
        <v xml:space="preserve"> </v>
      </c>
      <c r="JW58" s="211" t="str">
        <f t="shared" si="136"/>
        <v xml:space="preserve"> </v>
      </c>
      <c r="JX58" s="175">
        <f t="shared" si="92"/>
        <v>0</v>
      </c>
      <c r="JY58" s="176" t="str">
        <f t="shared" si="93"/>
        <v xml:space="preserve"> </v>
      </c>
      <c r="KA58" s="172">
        <v>12</v>
      </c>
      <c r="KB58" s="226"/>
      <c r="KC58" s="173" t="str">
        <f>IF(KE58=0," ",VLOOKUP(KE58,PROTOKOL!$A:$F,6,FALSE))</f>
        <v>PERDE KESME SULU SİST.</v>
      </c>
      <c r="KD58" s="43">
        <v>27</v>
      </c>
      <c r="KE58" s="43">
        <v>8</v>
      </c>
      <c r="KF58" s="43">
        <v>0.5</v>
      </c>
      <c r="KG58" s="42">
        <f>IF(KE58=0," ",(VLOOKUP(KE58,PROTOKOL!$A$1:$E$29,2,FALSE))*KF58)</f>
        <v>6.5333333333333332</v>
      </c>
      <c r="KH58" s="174">
        <f t="shared" si="26"/>
        <v>20.466666666666669</v>
      </c>
      <c r="KI58" s="211">
        <f>IF(KE58=0," ",VLOOKUP(KE58,PROTOKOL!$A:$E,5,FALSE))</f>
        <v>0.69150084134615386</v>
      </c>
      <c r="KJ58" s="175" t="s">
        <v>133</v>
      </c>
      <c r="KK58" s="176">
        <f t="shared" si="94"/>
        <v>14.152717219551283</v>
      </c>
      <c r="KL58" s="216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4" t="str">
        <f t="shared" si="27"/>
        <v xml:space="preserve"> </v>
      </c>
      <c r="KR58" s="175" t="str">
        <f>IF(KN58=0," ",VLOOKUP(KN58,PROTOKOL!$A:$E,5,FALSE))</f>
        <v xml:space="preserve"> </v>
      </c>
      <c r="KS58" s="211" t="str">
        <f t="shared" si="137"/>
        <v xml:space="preserve"> </v>
      </c>
      <c r="KT58" s="175">
        <f t="shared" si="96"/>
        <v>0</v>
      </c>
      <c r="KU58" s="176" t="str">
        <f t="shared" si="97"/>
        <v xml:space="preserve"> </v>
      </c>
      <c r="KW58" s="172">
        <v>12</v>
      </c>
      <c r="KX58" s="226"/>
      <c r="KY58" s="173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4" t="str">
        <f t="shared" si="28"/>
        <v xml:space="preserve"> </v>
      </c>
      <c r="LE58" s="211" t="str">
        <f>IF(LA58=0," ",VLOOKUP(LA58,PROTOKOL!$A:$E,5,FALSE))</f>
        <v xml:space="preserve"> </v>
      </c>
      <c r="LF58" s="175" t="s">
        <v>133</v>
      </c>
      <c r="LG58" s="176" t="str">
        <f t="shared" si="98"/>
        <v xml:space="preserve"> </v>
      </c>
      <c r="LH58" s="216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4" t="str">
        <f t="shared" si="29"/>
        <v xml:space="preserve"> </v>
      </c>
      <c r="LN58" s="175" t="str">
        <f>IF(LJ58=0," ",VLOOKUP(LJ58,PROTOKOL!$A:$E,5,FALSE))</f>
        <v xml:space="preserve"> </v>
      </c>
      <c r="LO58" s="211" t="str">
        <f t="shared" si="138"/>
        <v xml:space="preserve"> </v>
      </c>
      <c r="LP58" s="175">
        <f t="shared" si="100"/>
        <v>0</v>
      </c>
      <c r="LQ58" s="176" t="str">
        <f t="shared" si="101"/>
        <v xml:space="preserve"> </v>
      </c>
      <c r="LS58" s="172">
        <v>12</v>
      </c>
      <c r="LT58" s="226"/>
      <c r="LU58" s="173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4" t="str">
        <f t="shared" si="30"/>
        <v xml:space="preserve"> </v>
      </c>
      <c r="MA58" s="211" t="str">
        <f>IF(LW58=0," ",VLOOKUP(LW58,PROTOKOL!$A:$E,5,FALSE))</f>
        <v xml:space="preserve"> </v>
      </c>
      <c r="MB58" s="175" t="s">
        <v>133</v>
      </c>
      <c r="MC58" s="176" t="str">
        <f t="shared" si="102"/>
        <v xml:space="preserve"> </v>
      </c>
      <c r="MD58" s="216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4" t="str">
        <f t="shared" si="31"/>
        <v xml:space="preserve"> </v>
      </c>
      <c r="MJ58" s="175" t="str">
        <f>IF(MF58=0," ",VLOOKUP(MF58,PROTOKOL!$A:$E,5,FALSE))</f>
        <v xml:space="preserve"> </v>
      </c>
      <c r="MK58" s="211" t="str">
        <f t="shared" si="139"/>
        <v xml:space="preserve"> </v>
      </c>
      <c r="ML58" s="175">
        <f t="shared" si="104"/>
        <v>0</v>
      </c>
      <c r="MM58" s="176" t="str">
        <f t="shared" si="105"/>
        <v xml:space="preserve"> </v>
      </c>
      <c r="MO58" s="172">
        <v>12</v>
      </c>
      <c r="MP58" s="226"/>
      <c r="MQ58" s="173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4" t="str">
        <f t="shared" si="32"/>
        <v xml:space="preserve"> </v>
      </c>
      <c r="MW58" s="211" t="str">
        <f>IF(MS58=0," ",VLOOKUP(MS58,PROTOKOL!$A:$E,5,FALSE))</f>
        <v xml:space="preserve"> </v>
      </c>
      <c r="MX58" s="175" t="s">
        <v>133</v>
      </c>
      <c r="MY58" s="176" t="str">
        <f t="shared" si="106"/>
        <v xml:space="preserve"> </v>
      </c>
      <c r="MZ58" s="216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4" t="str">
        <f t="shared" si="33"/>
        <v xml:space="preserve"> </v>
      </c>
      <c r="NF58" s="175" t="str">
        <f>IF(NB58=0," ",VLOOKUP(NB58,PROTOKOL!$A:$E,5,FALSE))</f>
        <v xml:space="preserve"> </v>
      </c>
      <c r="NG58" s="211" t="str">
        <f t="shared" si="140"/>
        <v xml:space="preserve"> </v>
      </c>
      <c r="NH58" s="175">
        <f t="shared" si="108"/>
        <v>0</v>
      </c>
      <c r="NI58" s="176" t="str">
        <f t="shared" si="109"/>
        <v xml:space="preserve"> </v>
      </c>
      <c r="NK58" s="172">
        <v>12</v>
      </c>
      <c r="NL58" s="226"/>
      <c r="NM58" s="173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4" t="str">
        <f t="shared" si="34"/>
        <v xml:space="preserve"> </v>
      </c>
      <c r="NS58" s="211" t="str">
        <f>IF(NO58=0," ",VLOOKUP(NO58,PROTOKOL!$A:$E,5,FALSE))</f>
        <v xml:space="preserve"> </v>
      </c>
      <c r="NT58" s="175" t="s">
        <v>133</v>
      </c>
      <c r="NU58" s="176" t="str">
        <f t="shared" si="110"/>
        <v xml:space="preserve"> </v>
      </c>
      <c r="NV58" s="216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4" t="str">
        <f t="shared" si="35"/>
        <v xml:space="preserve"> </v>
      </c>
      <c r="OB58" s="175" t="str">
        <f>IF(NX58=0," ",VLOOKUP(NX58,PROTOKOL!$A:$E,5,FALSE))</f>
        <v xml:space="preserve"> </v>
      </c>
      <c r="OC58" s="211" t="str">
        <f t="shared" si="141"/>
        <v xml:space="preserve"> </v>
      </c>
      <c r="OD58" s="175">
        <f t="shared" si="112"/>
        <v>0</v>
      </c>
      <c r="OE58" s="176" t="str">
        <f t="shared" si="113"/>
        <v xml:space="preserve"> </v>
      </c>
      <c r="OG58" s="172">
        <v>12</v>
      </c>
      <c r="OH58" s="226"/>
      <c r="OI58" s="173" t="str">
        <f>IF(OK58=0," ",VLOOKUP(OK58,PROTOKOL!$A:$F,6,FALSE))</f>
        <v>KOKU TESTİ</v>
      </c>
      <c r="OJ58" s="43">
        <v>1</v>
      </c>
      <c r="OK58" s="43">
        <v>17</v>
      </c>
      <c r="OL58" s="43">
        <v>0.5</v>
      </c>
      <c r="OM58" s="42">
        <f>IF(OK58=0," ",(VLOOKUP(OK58,PROTOKOL!$A$1:$E$29,2,FALSE))*OL58)</f>
        <v>0</v>
      </c>
      <c r="ON58" s="174">
        <f t="shared" si="36"/>
        <v>1</v>
      </c>
      <c r="OO58" s="211" t="e">
        <f>IF(OK58=0," ",VLOOKUP(OK58,PROTOKOL!$A:$E,5,FALSE))</f>
        <v>#DIV/0!</v>
      </c>
      <c r="OP58" s="175" t="s">
        <v>133</v>
      </c>
      <c r="OQ58" s="176" t="e">
        <f>IF(OK58=0," ",(OO58*ON58))/7.5*0.5</f>
        <v>#DIV/0!</v>
      </c>
      <c r="OR58" s="216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4" t="str">
        <f t="shared" si="37"/>
        <v xml:space="preserve"> </v>
      </c>
      <c r="OX58" s="175" t="str">
        <f>IF(OT58=0," ",VLOOKUP(OT58,PROTOKOL!$A:$E,5,FALSE))</f>
        <v xml:space="preserve"> </v>
      </c>
      <c r="OY58" s="211" t="str">
        <f t="shared" si="142"/>
        <v xml:space="preserve"> </v>
      </c>
      <c r="OZ58" s="175">
        <f t="shared" si="116"/>
        <v>0</v>
      </c>
      <c r="PA58" s="176" t="str">
        <f t="shared" si="117"/>
        <v xml:space="preserve"> </v>
      </c>
      <c r="PC58" s="172">
        <v>12</v>
      </c>
      <c r="PD58" s="226"/>
      <c r="PE58" s="173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4" t="str">
        <f t="shared" si="38"/>
        <v xml:space="preserve"> </v>
      </c>
      <c r="PK58" s="211" t="str">
        <f>IF(PG58=0," ",VLOOKUP(PG58,PROTOKOL!$A:$E,5,FALSE))</f>
        <v xml:space="preserve"> </v>
      </c>
      <c r="PL58" s="175" t="s">
        <v>133</v>
      </c>
      <c r="PM58" s="176" t="str">
        <f t="shared" si="118"/>
        <v xml:space="preserve"> </v>
      </c>
      <c r="PN58" s="216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4" t="str">
        <f t="shared" si="39"/>
        <v xml:space="preserve"> </v>
      </c>
      <c r="PT58" s="175" t="str">
        <f>IF(PP58=0," ",VLOOKUP(PP58,PROTOKOL!$A:$E,5,FALSE))</f>
        <v xml:space="preserve"> </v>
      </c>
      <c r="PU58" s="211" t="str">
        <f t="shared" si="143"/>
        <v xml:space="preserve"> </v>
      </c>
      <c r="PV58" s="175">
        <f t="shared" si="120"/>
        <v>0</v>
      </c>
      <c r="PW58" s="176" t="str">
        <f t="shared" si="121"/>
        <v xml:space="preserve"> </v>
      </c>
      <c r="PY58" s="172">
        <v>12</v>
      </c>
      <c r="PZ58" s="226"/>
      <c r="QA58" s="173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4" t="str">
        <f t="shared" si="40"/>
        <v xml:space="preserve"> </v>
      </c>
      <c r="QG58" s="211" t="str">
        <f>IF(QC58=0," ",VLOOKUP(QC58,PROTOKOL!$A:$E,5,FALSE))</f>
        <v xml:space="preserve"> </v>
      </c>
      <c r="QH58" s="175" t="s">
        <v>133</v>
      </c>
      <c r="QI58" s="176" t="str">
        <f t="shared" si="122"/>
        <v xml:space="preserve"> </v>
      </c>
      <c r="QJ58" s="216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4" t="str">
        <f t="shared" si="41"/>
        <v xml:space="preserve"> </v>
      </c>
      <c r="QP58" s="175" t="str">
        <f>IF(QL58=0," ",VLOOKUP(QL58,PROTOKOL!$A:$E,5,FALSE))</f>
        <v xml:space="preserve"> </v>
      </c>
      <c r="QQ58" s="211" t="str">
        <f t="shared" si="144"/>
        <v xml:space="preserve"> </v>
      </c>
      <c r="QR58" s="175">
        <f t="shared" si="124"/>
        <v>0</v>
      </c>
      <c r="QS58" s="176" t="str">
        <f t="shared" si="125"/>
        <v xml:space="preserve"> </v>
      </c>
    </row>
    <row r="59" spans="1:461" ht="13.8">
      <c r="A59" s="172">
        <v>13</v>
      </c>
      <c r="B59" s="224">
        <v>13</v>
      </c>
      <c r="C59" s="173" t="str">
        <f>IF(E59=0," ",VLOOKUP(E59,PROTOKOL!$A:$F,6,FALSE))</f>
        <v>VAKUM TEST</v>
      </c>
      <c r="D59" s="43">
        <v>232</v>
      </c>
      <c r="E59" s="43">
        <v>4</v>
      </c>
      <c r="F59" s="43">
        <v>7.5</v>
      </c>
      <c r="G59" s="42">
        <f>IF(E59=0," ",(VLOOKUP(E59,PROTOKOL!$A$1:$E$29,2,FALSE))*F59)</f>
        <v>150</v>
      </c>
      <c r="H59" s="174">
        <f t="shared" si="0"/>
        <v>82</v>
      </c>
      <c r="I59" s="211">
        <f>IF(E59=0," ",VLOOKUP(E59,PROTOKOL!$A:$E,5,FALSE))</f>
        <v>0.44947554687499996</v>
      </c>
      <c r="J59" s="175" t="s">
        <v>133</v>
      </c>
      <c r="K59" s="176">
        <f t="shared" si="42"/>
        <v>36.856994843749995</v>
      </c>
      <c r="L59" s="216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4" t="str">
        <f t="shared" si="1"/>
        <v xml:space="preserve"> </v>
      </c>
      <c r="R59" s="175" t="str">
        <f>IF(N59=0," ",VLOOKUP(N59,PROTOKOL!$A:$E,5,FALSE))</f>
        <v xml:space="preserve"> </v>
      </c>
      <c r="S59" s="211" t="str">
        <f t="shared" si="43"/>
        <v xml:space="preserve"> </v>
      </c>
      <c r="T59" s="175">
        <f t="shared" si="44"/>
        <v>0</v>
      </c>
      <c r="U59" s="176" t="str">
        <f t="shared" si="45"/>
        <v xml:space="preserve"> </v>
      </c>
      <c r="W59" s="172">
        <v>13</v>
      </c>
      <c r="X59" s="224">
        <v>13</v>
      </c>
      <c r="Y59" s="173" t="str">
        <f>IF(AA59=0," ",VLOOKUP(AA59,PROTOKOL!$A:$F,6,FALSE))</f>
        <v>SIZDIRMAZLIK TAMİR</v>
      </c>
      <c r="Z59" s="43">
        <v>125</v>
      </c>
      <c r="AA59" s="43">
        <v>12</v>
      </c>
      <c r="AB59" s="43">
        <v>7.5</v>
      </c>
      <c r="AC59" s="42">
        <f>IF(AA59=0," ",(VLOOKUP(AA59,PROTOKOL!$A$1:$E$29,2,FALSE))*AB59)</f>
        <v>78</v>
      </c>
      <c r="AD59" s="174">
        <f t="shared" si="2"/>
        <v>47</v>
      </c>
      <c r="AE59" s="211">
        <f>IF(AA59=0," ",VLOOKUP(AA59,PROTOKOL!$A:$E,5,FALSE))</f>
        <v>0.8561438988095238</v>
      </c>
      <c r="AF59" s="175" t="s">
        <v>133</v>
      </c>
      <c r="AG59" s="176">
        <f t="shared" si="46"/>
        <v>40.238763244047618</v>
      </c>
      <c r="AH59" s="216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4" t="str">
        <f t="shared" si="3"/>
        <v xml:space="preserve"> </v>
      </c>
      <c r="AN59" s="175" t="str">
        <f>IF(AJ59=0," ",VLOOKUP(AJ59,PROTOKOL!$A:$E,5,FALSE))</f>
        <v xml:space="preserve"> </v>
      </c>
      <c r="AO59" s="211" t="str">
        <f t="shared" si="126"/>
        <v xml:space="preserve"> </v>
      </c>
      <c r="AP59" s="175">
        <f t="shared" si="48"/>
        <v>0</v>
      </c>
      <c r="AQ59" s="176" t="str">
        <f t="shared" si="49"/>
        <v xml:space="preserve"> </v>
      </c>
      <c r="AS59" s="172">
        <v>13</v>
      </c>
      <c r="AT59" s="224">
        <v>13</v>
      </c>
      <c r="AU59" s="173" t="s">
        <v>36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4" t="str">
        <f t="shared" si="4"/>
        <v xml:space="preserve"> </v>
      </c>
      <c r="BA59" s="211" t="str">
        <f>IF(AW59=0," ",VLOOKUP(AW59,PROTOKOL!$A:$E,5,FALSE))</f>
        <v xml:space="preserve"> </v>
      </c>
      <c r="BB59" s="175" t="s">
        <v>133</v>
      </c>
      <c r="BC59" s="176" t="str">
        <f t="shared" si="50"/>
        <v xml:space="preserve"> </v>
      </c>
      <c r="BD59" s="216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4" t="str">
        <f t="shared" si="5"/>
        <v xml:space="preserve"> </v>
      </c>
      <c r="BJ59" s="175" t="str">
        <f>IF(BF59=0," ",VLOOKUP(BF59,PROTOKOL!$A:$E,5,FALSE))</f>
        <v xml:space="preserve"> </v>
      </c>
      <c r="BK59" s="211" t="str">
        <f t="shared" si="127"/>
        <v xml:space="preserve"> </v>
      </c>
      <c r="BL59" s="175">
        <f t="shared" si="52"/>
        <v>0</v>
      </c>
      <c r="BM59" s="176" t="str">
        <f t="shared" si="53"/>
        <v xml:space="preserve"> </v>
      </c>
      <c r="BO59" s="172">
        <v>13</v>
      </c>
      <c r="BP59" s="224">
        <v>13</v>
      </c>
      <c r="BQ59" s="173" t="s">
        <v>36</v>
      </c>
      <c r="BR59" s="43">
        <v>1</v>
      </c>
      <c r="BS59" s="43">
        <v>17</v>
      </c>
      <c r="BT59" s="43">
        <v>1.5</v>
      </c>
      <c r="BU59" s="42">
        <f>IF(BS59=0," ",(VLOOKUP(BS59,PROTOKOL!$A$1:$E$29,2,FALSE))*BT59)</f>
        <v>0</v>
      </c>
      <c r="BV59" s="174">
        <f t="shared" si="6"/>
        <v>1</v>
      </c>
      <c r="BW59" s="211" t="e">
        <f>IF(BS59=0," ",VLOOKUP(BS59,PROTOKOL!$A:$E,5,FALSE))</f>
        <v>#DIV/0!</v>
      </c>
      <c r="BX59" s="175" t="s">
        <v>133</v>
      </c>
      <c r="BY59" s="176" t="e">
        <f>IF(BS59=0," ",(BW59*BV59))/7.5*1.5</f>
        <v>#DIV/0!</v>
      </c>
      <c r="BZ59" s="216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4" t="str">
        <f t="shared" si="7"/>
        <v xml:space="preserve"> </v>
      </c>
      <c r="CF59" s="175" t="str">
        <f>IF(CB59=0," ",VLOOKUP(CB59,PROTOKOL!$A:$E,5,FALSE))</f>
        <v xml:space="preserve"> </v>
      </c>
      <c r="CG59" s="211" t="str">
        <f t="shared" si="128"/>
        <v xml:space="preserve"> </v>
      </c>
      <c r="CH59" s="175">
        <f t="shared" si="56"/>
        <v>0</v>
      </c>
      <c r="CI59" s="176" t="str">
        <f t="shared" si="57"/>
        <v xml:space="preserve"> </v>
      </c>
      <c r="CK59" s="172">
        <v>13</v>
      </c>
      <c r="CL59" s="224">
        <v>13</v>
      </c>
      <c r="CM59" s="173" t="s">
        <v>36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4" t="str">
        <f t="shared" si="8"/>
        <v xml:space="preserve"> </v>
      </c>
      <c r="CS59" s="211" t="str">
        <f>IF(CO59=0," ",VLOOKUP(CO59,PROTOKOL!$A:$E,5,FALSE))</f>
        <v xml:space="preserve"> </v>
      </c>
      <c r="CT59" s="175" t="s">
        <v>133</v>
      </c>
      <c r="CU59" s="176" t="str">
        <f t="shared" si="58"/>
        <v xml:space="preserve"> </v>
      </c>
      <c r="CV59" s="216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4" t="str">
        <f t="shared" si="9"/>
        <v xml:space="preserve"> </v>
      </c>
      <c r="DB59" s="175" t="str">
        <f>IF(CX59=0," ",VLOOKUP(CX59,PROTOKOL!$A:$E,5,FALSE))</f>
        <v xml:space="preserve"> </v>
      </c>
      <c r="DC59" s="211" t="str">
        <f t="shared" si="129"/>
        <v xml:space="preserve"> </v>
      </c>
      <c r="DD59" s="175">
        <f t="shared" si="60"/>
        <v>0</v>
      </c>
      <c r="DE59" s="176" t="str">
        <f t="shared" si="61"/>
        <v xml:space="preserve"> </v>
      </c>
      <c r="DG59" s="172">
        <v>13</v>
      </c>
      <c r="DH59" s="224">
        <v>13</v>
      </c>
      <c r="DI59" s="173" t="str">
        <f>IF(DK59=0," ",VLOOKUP(DK59,PROTOKOL!$A:$F,6,FALSE))</f>
        <v>SIZDIRMAZLIK TAMİR</v>
      </c>
      <c r="DJ59" s="43">
        <v>124</v>
      </c>
      <c r="DK59" s="43">
        <v>12</v>
      </c>
      <c r="DL59" s="43">
        <v>7.5</v>
      </c>
      <c r="DM59" s="42">
        <f>IF(DK59=0," ",(VLOOKUP(DK59,PROTOKOL!$A$1:$E$29,2,FALSE))*DL59)</f>
        <v>78</v>
      </c>
      <c r="DN59" s="174">
        <f t="shared" si="10"/>
        <v>46</v>
      </c>
      <c r="DO59" s="211">
        <f>IF(DK59=0," ",VLOOKUP(DK59,PROTOKOL!$A:$E,5,FALSE))</f>
        <v>0.8561438988095238</v>
      </c>
      <c r="DP59" s="175" t="s">
        <v>133</v>
      </c>
      <c r="DQ59" s="176">
        <f t="shared" si="62"/>
        <v>39.382619345238098</v>
      </c>
      <c r="DR59" s="216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4" t="str">
        <f t="shared" si="11"/>
        <v xml:space="preserve"> </v>
      </c>
      <c r="DX59" s="175" t="str">
        <f>IF(DT59=0," ",VLOOKUP(DT59,PROTOKOL!$A:$E,5,FALSE))</f>
        <v xml:space="preserve"> </v>
      </c>
      <c r="DY59" s="211" t="str">
        <f t="shared" si="130"/>
        <v xml:space="preserve"> </v>
      </c>
      <c r="DZ59" s="175">
        <f t="shared" si="64"/>
        <v>0</v>
      </c>
      <c r="EA59" s="176" t="str">
        <f t="shared" si="65"/>
        <v xml:space="preserve"> </v>
      </c>
      <c r="EC59" s="172">
        <v>13</v>
      </c>
      <c r="ED59" s="224">
        <v>13</v>
      </c>
      <c r="EE59" s="173" t="s">
        <v>36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4" t="str">
        <f t="shared" si="12"/>
        <v xml:space="preserve"> </v>
      </c>
      <c r="EK59" s="211" t="str">
        <f>IF(EG59=0," ",VLOOKUP(EG59,PROTOKOL!$A:$E,5,FALSE))</f>
        <v xml:space="preserve"> </v>
      </c>
      <c r="EL59" s="175" t="s">
        <v>133</v>
      </c>
      <c r="EM59" s="176" t="str">
        <f t="shared" si="66"/>
        <v xml:space="preserve"> </v>
      </c>
      <c r="EN59" s="216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4" t="str">
        <f t="shared" si="13"/>
        <v xml:space="preserve"> </v>
      </c>
      <c r="ET59" s="175" t="str">
        <f>IF(EP59=0," ",VLOOKUP(EP59,PROTOKOL!$A:$E,5,FALSE))</f>
        <v xml:space="preserve"> </v>
      </c>
      <c r="EU59" s="211" t="str">
        <f t="shared" si="145"/>
        <v xml:space="preserve"> </v>
      </c>
      <c r="EV59" s="175">
        <f t="shared" si="68"/>
        <v>0</v>
      </c>
      <c r="EW59" s="176" t="str">
        <f t="shared" si="69"/>
        <v xml:space="preserve"> </v>
      </c>
      <c r="EY59" s="172">
        <v>13</v>
      </c>
      <c r="EZ59" s="224">
        <v>13</v>
      </c>
      <c r="FA59" s="173" t="str">
        <f>IF(FC59=0," ",VLOOKUP(FC59,PROTOKOL!$A:$F,6,FALSE))</f>
        <v>VAKUM TEST</v>
      </c>
      <c r="FB59" s="43">
        <v>236</v>
      </c>
      <c r="FC59" s="43">
        <v>4</v>
      </c>
      <c r="FD59" s="43">
        <v>7.5</v>
      </c>
      <c r="FE59" s="42">
        <f>IF(FC59=0," ",(VLOOKUP(FC59,PROTOKOL!$A$1:$E$29,2,FALSE))*FD59)</f>
        <v>150</v>
      </c>
      <c r="FF59" s="174">
        <f t="shared" si="14"/>
        <v>86</v>
      </c>
      <c r="FG59" s="211">
        <f>IF(FC59=0," ",VLOOKUP(FC59,PROTOKOL!$A:$E,5,FALSE))</f>
        <v>0.44947554687499996</v>
      </c>
      <c r="FH59" s="175" t="s">
        <v>133</v>
      </c>
      <c r="FI59" s="176">
        <f t="shared" si="70"/>
        <v>38.654897031249995</v>
      </c>
      <c r="FJ59" s="216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4" t="str">
        <f t="shared" si="15"/>
        <v xml:space="preserve"> </v>
      </c>
      <c r="FP59" s="175" t="str">
        <f>IF(FL59=0," ",VLOOKUP(FL59,PROTOKOL!$A:$E,5,FALSE))</f>
        <v xml:space="preserve"> </v>
      </c>
      <c r="FQ59" s="211" t="str">
        <f t="shared" si="131"/>
        <v xml:space="preserve"> </v>
      </c>
      <c r="FR59" s="175">
        <f t="shared" si="72"/>
        <v>0</v>
      </c>
      <c r="FS59" s="176" t="str">
        <f t="shared" si="73"/>
        <v xml:space="preserve"> </v>
      </c>
      <c r="FU59" s="172">
        <v>13</v>
      </c>
      <c r="FV59" s="224">
        <v>13</v>
      </c>
      <c r="FW59" s="173" t="s">
        <v>36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4" t="str">
        <f t="shared" si="16"/>
        <v xml:space="preserve"> </v>
      </c>
      <c r="GC59" s="211" t="str">
        <f>IF(FY59=0," ",VLOOKUP(FY59,PROTOKOL!$A:$E,5,FALSE))</f>
        <v xml:space="preserve"> </v>
      </c>
      <c r="GD59" s="175" t="s">
        <v>133</v>
      </c>
      <c r="GE59" s="176" t="str">
        <f t="shared" si="74"/>
        <v xml:space="preserve"> </v>
      </c>
      <c r="GF59" s="216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4" t="str">
        <f t="shared" si="17"/>
        <v xml:space="preserve"> </v>
      </c>
      <c r="GL59" s="175" t="str">
        <f>IF(GH59=0," ",VLOOKUP(GH59,PROTOKOL!$A:$E,5,FALSE))</f>
        <v xml:space="preserve"> </v>
      </c>
      <c r="GM59" s="211" t="str">
        <f t="shared" si="132"/>
        <v xml:space="preserve"> </v>
      </c>
      <c r="GN59" s="175">
        <f t="shared" si="76"/>
        <v>0</v>
      </c>
      <c r="GO59" s="176" t="str">
        <f t="shared" si="77"/>
        <v xml:space="preserve"> </v>
      </c>
      <c r="GQ59" s="172">
        <v>13</v>
      </c>
      <c r="GR59" s="224">
        <v>13</v>
      </c>
      <c r="GS59" s="173" t="str">
        <f>IF(GU59=0," ",VLOOKUP(GU59,PROTOKOL!$A:$F,6,FALSE))</f>
        <v>EĞİTİM</v>
      </c>
      <c r="GT59" s="43">
        <v>1</v>
      </c>
      <c r="GU59" s="43">
        <v>19</v>
      </c>
      <c r="GV59" s="43">
        <v>7.5</v>
      </c>
      <c r="GW59" s="42">
        <f>IF(GU59=0," ",(VLOOKUP(GU59,PROTOKOL!$A$1:$E$29,2,FALSE))*GV59)</f>
        <v>0</v>
      </c>
      <c r="GX59" s="174">
        <f t="shared" si="18"/>
        <v>1</v>
      </c>
      <c r="GY59" s="211" t="e">
        <f>IF(GU59=0," ",VLOOKUP(GU59,PROTOKOL!$A:$E,5,FALSE))</f>
        <v>#DIV/0!</v>
      </c>
      <c r="GZ59" s="175" t="s">
        <v>133</v>
      </c>
      <c r="HA59" s="176" t="e">
        <f>IF(GU59=0," ",(GY59*GX59))/7.5*7.5</f>
        <v>#DIV/0!</v>
      </c>
      <c r="HB59" s="216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4" t="str">
        <f t="shared" si="19"/>
        <v xml:space="preserve"> </v>
      </c>
      <c r="HH59" s="175" t="str">
        <f>IF(HD59=0," ",VLOOKUP(HD59,PROTOKOL!$A:$E,5,FALSE))</f>
        <v xml:space="preserve"> </v>
      </c>
      <c r="HI59" s="211" t="str">
        <f t="shared" si="133"/>
        <v xml:space="preserve"> </v>
      </c>
      <c r="HJ59" s="175">
        <f t="shared" si="80"/>
        <v>0</v>
      </c>
      <c r="HK59" s="176" t="str">
        <f t="shared" si="81"/>
        <v xml:space="preserve"> </v>
      </c>
      <c r="HM59" s="172">
        <v>13</v>
      </c>
      <c r="HN59" s="224">
        <v>13</v>
      </c>
      <c r="HO59" s="173" t="s">
        <v>36</v>
      </c>
      <c r="HP59" s="43">
        <v>1</v>
      </c>
      <c r="HQ59" s="43">
        <v>17</v>
      </c>
      <c r="HR59" s="43">
        <v>1</v>
      </c>
      <c r="HS59" s="42">
        <f>IF(HQ59=0," ",(VLOOKUP(HQ59,PROTOKOL!$A$1:$E$29,2,FALSE))*HR59)</f>
        <v>0</v>
      </c>
      <c r="HT59" s="174">
        <f t="shared" si="20"/>
        <v>1</v>
      </c>
      <c r="HU59" s="211" t="e">
        <f>IF(HQ59=0," ",VLOOKUP(HQ59,PROTOKOL!$A:$E,5,FALSE))</f>
        <v>#DIV/0!</v>
      </c>
      <c r="HV59" s="175" t="s">
        <v>133</v>
      </c>
      <c r="HW59" s="176" t="e">
        <f>IF(HQ59=0," ",(HU59*HT59))/7.5*1</f>
        <v>#DIV/0!</v>
      </c>
      <c r="HX59" s="216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4" t="str">
        <f t="shared" si="21"/>
        <v xml:space="preserve"> </v>
      </c>
      <c r="ID59" s="175" t="str">
        <f>IF(HZ59=0," ",VLOOKUP(HZ59,PROTOKOL!$A:$E,5,FALSE))</f>
        <v xml:space="preserve"> </v>
      </c>
      <c r="IE59" s="211" t="str">
        <f t="shared" si="134"/>
        <v xml:space="preserve"> </v>
      </c>
      <c r="IF59" s="175">
        <f t="shared" si="84"/>
        <v>0</v>
      </c>
      <c r="IG59" s="176" t="str">
        <f t="shared" si="85"/>
        <v xml:space="preserve"> </v>
      </c>
      <c r="II59" s="172">
        <v>13</v>
      </c>
      <c r="IJ59" s="224">
        <v>13</v>
      </c>
      <c r="IK59" s="173" t="str">
        <f>IF(IM59=0," ",VLOOKUP(IM59,PROTOKOL!$A:$F,6,FALSE))</f>
        <v>VAKUM TEST</v>
      </c>
      <c r="IL59" s="43">
        <v>238</v>
      </c>
      <c r="IM59" s="43">
        <v>4</v>
      </c>
      <c r="IN59" s="43">
        <v>7.5</v>
      </c>
      <c r="IO59" s="42">
        <f>IF(IM59=0," ",(VLOOKUP(IM59,PROTOKOL!$A$1:$E$29,2,FALSE))*IN59)</f>
        <v>150</v>
      </c>
      <c r="IP59" s="174">
        <f t="shared" si="22"/>
        <v>88</v>
      </c>
      <c r="IQ59" s="211">
        <f>IF(IM59=0," ",VLOOKUP(IM59,PROTOKOL!$A:$E,5,FALSE))</f>
        <v>0.44947554687499996</v>
      </c>
      <c r="IR59" s="175" t="s">
        <v>133</v>
      </c>
      <c r="IS59" s="176">
        <f t="shared" si="86"/>
        <v>39.553848124999995</v>
      </c>
      <c r="IT59" s="216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4" t="str">
        <f t="shared" si="23"/>
        <v xml:space="preserve"> </v>
      </c>
      <c r="IZ59" s="175" t="str">
        <f>IF(IV59=0," ",VLOOKUP(IV59,PROTOKOL!$A:$E,5,FALSE))</f>
        <v xml:space="preserve"> </v>
      </c>
      <c r="JA59" s="211" t="str">
        <f t="shared" si="135"/>
        <v xml:space="preserve"> </v>
      </c>
      <c r="JB59" s="175">
        <f t="shared" si="88"/>
        <v>0</v>
      </c>
      <c r="JC59" s="176" t="str">
        <f t="shared" si="89"/>
        <v xml:space="preserve"> </v>
      </c>
      <c r="JE59" s="172">
        <v>13</v>
      </c>
      <c r="JF59" s="224">
        <v>13</v>
      </c>
      <c r="JG59" s="173" t="str">
        <f>IF(JI59=0," ",VLOOKUP(JI59,PROTOKOL!$A:$F,6,FALSE))</f>
        <v>PERDE KESME SULU SİST.</v>
      </c>
      <c r="JH59" s="43">
        <v>69</v>
      </c>
      <c r="JI59" s="43">
        <v>8</v>
      </c>
      <c r="JJ59" s="43">
        <v>3.5</v>
      </c>
      <c r="JK59" s="42">
        <f>IF(JI59=0," ",(VLOOKUP(JI59,PROTOKOL!$A$1:$E$29,2,FALSE))*JJ59)</f>
        <v>45.733333333333334</v>
      </c>
      <c r="JL59" s="174">
        <f t="shared" si="24"/>
        <v>23.266666666666666</v>
      </c>
      <c r="JM59" s="211">
        <f>IF(JI59=0," ",VLOOKUP(JI59,PROTOKOL!$A:$E,5,FALSE))</f>
        <v>0.69150084134615386</v>
      </c>
      <c r="JN59" s="175" t="s">
        <v>133</v>
      </c>
      <c r="JO59" s="176">
        <f t="shared" si="90"/>
        <v>16.088919575320514</v>
      </c>
      <c r="JP59" s="216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4" t="str">
        <f t="shared" si="25"/>
        <v xml:space="preserve"> </v>
      </c>
      <c r="JV59" s="175" t="str">
        <f>IF(JR59=0," ",VLOOKUP(JR59,PROTOKOL!$A:$E,5,FALSE))</f>
        <v xml:space="preserve"> </v>
      </c>
      <c r="JW59" s="211" t="str">
        <f t="shared" si="136"/>
        <v xml:space="preserve"> </v>
      </c>
      <c r="JX59" s="175">
        <f t="shared" si="92"/>
        <v>0</v>
      </c>
      <c r="JY59" s="176" t="str">
        <f t="shared" si="93"/>
        <v xml:space="preserve"> </v>
      </c>
      <c r="KA59" s="172">
        <v>13</v>
      </c>
      <c r="KB59" s="224">
        <v>13</v>
      </c>
      <c r="KC59" s="173" t="str">
        <f>IF(KE59=0," ",VLOOKUP(KE59,PROTOKOL!$A:$F,6,FALSE))</f>
        <v>VAKUM TEST</v>
      </c>
      <c r="KD59" s="43">
        <v>230</v>
      </c>
      <c r="KE59" s="43">
        <v>4</v>
      </c>
      <c r="KF59" s="43">
        <v>7.5</v>
      </c>
      <c r="KG59" s="42">
        <f>IF(KE59=0," ",(VLOOKUP(KE59,PROTOKOL!$A$1:$E$29,2,FALSE))*KF59)</f>
        <v>150</v>
      </c>
      <c r="KH59" s="174">
        <f t="shared" si="26"/>
        <v>80</v>
      </c>
      <c r="KI59" s="211">
        <f>IF(KE59=0," ",VLOOKUP(KE59,PROTOKOL!$A:$E,5,FALSE))</f>
        <v>0.44947554687499996</v>
      </c>
      <c r="KJ59" s="175" t="s">
        <v>133</v>
      </c>
      <c r="KK59" s="176">
        <f t="shared" si="94"/>
        <v>35.958043749999995</v>
      </c>
      <c r="KL59" s="216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4" t="str">
        <f t="shared" si="27"/>
        <v xml:space="preserve"> </v>
      </c>
      <c r="KR59" s="175" t="str">
        <f>IF(KN59=0," ",VLOOKUP(KN59,PROTOKOL!$A:$E,5,FALSE))</f>
        <v xml:space="preserve"> </v>
      </c>
      <c r="KS59" s="211" t="str">
        <f t="shared" si="137"/>
        <v xml:space="preserve"> </v>
      </c>
      <c r="KT59" s="175">
        <f t="shared" si="96"/>
        <v>0</v>
      </c>
      <c r="KU59" s="176" t="str">
        <f t="shared" si="97"/>
        <v xml:space="preserve"> </v>
      </c>
      <c r="KW59" s="172">
        <v>13</v>
      </c>
      <c r="KX59" s="224">
        <v>13</v>
      </c>
      <c r="KY59" s="173" t="str">
        <f>IF(LA59=0," ",VLOOKUP(LA59,PROTOKOL!$A:$F,6,FALSE))</f>
        <v>VAKUM TEST</v>
      </c>
      <c r="KZ59" s="43">
        <v>236</v>
      </c>
      <c r="LA59" s="43">
        <v>4</v>
      </c>
      <c r="LB59" s="43">
        <v>7.5</v>
      </c>
      <c r="LC59" s="42">
        <f>IF(LA59=0," ",(VLOOKUP(LA59,PROTOKOL!$A$1:$E$29,2,FALSE))*LB59)</f>
        <v>150</v>
      </c>
      <c r="LD59" s="174">
        <f t="shared" si="28"/>
        <v>86</v>
      </c>
      <c r="LE59" s="211">
        <f>IF(LA59=0," ",VLOOKUP(LA59,PROTOKOL!$A:$E,5,FALSE))</f>
        <v>0.44947554687499996</v>
      </c>
      <c r="LF59" s="175" t="s">
        <v>133</v>
      </c>
      <c r="LG59" s="176">
        <f t="shared" si="98"/>
        <v>38.654897031249995</v>
      </c>
      <c r="LH59" s="216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4" t="str">
        <f t="shared" si="29"/>
        <v xml:space="preserve"> </v>
      </c>
      <c r="LN59" s="175" t="str">
        <f>IF(LJ59=0," ",VLOOKUP(LJ59,PROTOKOL!$A:$E,5,FALSE))</f>
        <v xml:space="preserve"> </v>
      </c>
      <c r="LO59" s="211" t="str">
        <f t="shared" si="138"/>
        <v xml:space="preserve"> </v>
      </c>
      <c r="LP59" s="175">
        <f t="shared" si="100"/>
        <v>0</v>
      </c>
      <c r="LQ59" s="176" t="str">
        <f t="shared" si="101"/>
        <v xml:space="preserve"> </v>
      </c>
      <c r="LS59" s="172">
        <v>13</v>
      </c>
      <c r="LT59" s="224">
        <v>13</v>
      </c>
      <c r="LU59" s="173" t="s">
        <v>36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4" t="str">
        <f t="shared" si="30"/>
        <v xml:space="preserve"> </v>
      </c>
      <c r="MA59" s="211" t="str">
        <f>IF(LW59=0," ",VLOOKUP(LW59,PROTOKOL!$A:$E,5,FALSE))</f>
        <v xml:space="preserve"> </v>
      </c>
      <c r="MB59" s="175" t="s">
        <v>133</v>
      </c>
      <c r="MC59" s="176" t="str">
        <f t="shared" si="102"/>
        <v xml:space="preserve"> </v>
      </c>
      <c r="MD59" s="216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4" t="str">
        <f t="shared" si="31"/>
        <v xml:space="preserve"> </v>
      </c>
      <c r="MJ59" s="175" t="str">
        <f>IF(MF59=0," ",VLOOKUP(MF59,PROTOKOL!$A:$E,5,FALSE))</f>
        <v xml:space="preserve"> </v>
      </c>
      <c r="MK59" s="211" t="str">
        <f t="shared" si="139"/>
        <v xml:space="preserve"> </v>
      </c>
      <c r="ML59" s="175">
        <f t="shared" si="104"/>
        <v>0</v>
      </c>
      <c r="MM59" s="176" t="str">
        <f t="shared" si="105"/>
        <v xml:space="preserve"> </v>
      </c>
      <c r="MO59" s="172">
        <v>13</v>
      </c>
      <c r="MP59" s="224">
        <v>13</v>
      </c>
      <c r="MQ59" s="173" t="s">
        <v>36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4" t="str">
        <f t="shared" si="32"/>
        <v xml:space="preserve"> </v>
      </c>
      <c r="MW59" s="211" t="str">
        <f>IF(MS59=0," ",VLOOKUP(MS59,PROTOKOL!$A:$E,5,FALSE))</f>
        <v xml:space="preserve"> </v>
      </c>
      <c r="MX59" s="175" t="s">
        <v>133</v>
      </c>
      <c r="MY59" s="176" t="str">
        <f t="shared" si="106"/>
        <v xml:space="preserve"> </v>
      </c>
      <c r="MZ59" s="216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4" t="str">
        <f t="shared" si="33"/>
        <v xml:space="preserve"> </v>
      </c>
      <c r="NF59" s="175" t="str">
        <f>IF(NB59=0," ",VLOOKUP(NB59,PROTOKOL!$A:$E,5,FALSE))</f>
        <v xml:space="preserve"> </v>
      </c>
      <c r="NG59" s="211" t="str">
        <f t="shared" si="140"/>
        <v xml:space="preserve"> </v>
      </c>
      <c r="NH59" s="175">
        <f t="shared" si="108"/>
        <v>0</v>
      </c>
      <c r="NI59" s="176" t="str">
        <f t="shared" si="109"/>
        <v xml:space="preserve"> </v>
      </c>
      <c r="NK59" s="172">
        <v>13</v>
      </c>
      <c r="NL59" s="224">
        <v>13</v>
      </c>
      <c r="NM59" s="173" t="s">
        <v>36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4" t="str">
        <f t="shared" si="34"/>
        <v xml:space="preserve"> </v>
      </c>
      <c r="NS59" s="211" t="str">
        <f>IF(NO59=0," ",VLOOKUP(NO59,PROTOKOL!$A:$E,5,FALSE))</f>
        <v xml:space="preserve"> </v>
      </c>
      <c r="NT59" s="175" t="s">
        <v>133</v>
      </c>
      <c r="NU59" s="176" t="str">
        <f t="shared" si="110"/>
        <v xml:space="preserve"> </v>
      </c>
      <c r="NV59" s="216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4" t="str">
        <f t="shared" si="35"/>
        <v xml:space="preserve"> </v>
      </c>
      <c r="OB59" s="175" t="str">
        <f>IF(NX59=0," ",VLOOKUP(NX59,PROTOKOL!$A:$E,5,FALSE))</f>
        <v xml:space="preserve"> </v>
      </c>
      <c r="OC59" s="211" t="str">
        <f t="shared" si="141"/>
        <v xml:space="preserve"> </v>
      </c>
      <c r="OD59" s="175">
        <f t="shared" si="112"/>
        <v>0</v>
      </c>
      <c r="OE59" s="176" t="str">
        <f t="shared" si="113"/>
        <v xml:space="preserve"> </v>
      </c>
      <c r="OG59" s="172">
        <v>13</v>
      </c>
      <c r="OH59" s="224">
        <v>13</v>
      </c>
      <c r="OI59" s="173" t="s">
        <v>36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4" t="str">
        <f t="shared" si="36"/>
        <v xml:space="preserve"> </v>
      </c>
      <c r="OO59" s="211" t="str">
        <f>IF(OK59=0," ",VLOOKUP(OK59,PROTOKOL!$A:$E,5,FALSE))</f>
        <v xml:space="preserve"> </v>
      </c>
      <c r="OP59" s="175" t="s">
        <v>133</v>
      </c>
      <c r="OQ59" s="176" t="str">
        <f t="shared" si="114"/>
        <v xml:space="preserve"> </v>
      </c>
      <c r="OR59" s="216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4" t="str">
        <f t="shared" si="37"/>
        <v xml:space="preserve"> </v>
      </c>
      <c r="OX59" s="175" t="str">
        <f>IF(OT59=0," ",VLOOKUP(OT59,PROTOKOL!$A:$E,5,FALSE))</f>
        <v xml:space="preserve"> </v>
      </c>
      <c r="OY59" s="211" t="str">
        <f t="shared" si="142"/>
        <v xml:space="preserve"> </v>
      </c>
      <c r="OZ59" s="175">
        <f t="shared" si="116"/>
        <v>0</v>
      </c>
      <c r="PA59" s="176" t="str">
        <f t="shared" si="117"/>
        <v xml:space="preserve"> </v>
      </c>
      <c r="PC59" s="172">
        <v>13</v>
      </c>
      <c r="PD59" s="224">
        <v>13</v>
      </c>
      <c r="PE59" s="173" t="str">
        <f>IF(PG59=0," ",VLOOKUP(PG59,PROTOKOL!$A:$F,6,FALSE))</f>
        <v>VAKUM TEST</v>
      </c>
      <c r="PF59" s="43">
        <v>115</v>
      </c>
      <c r="PG59" s="43">
        <v>4</v>
      </c>
      <c r="PH59" s="43">
        <v>3.5</v>
      </c>
      <c r="PI59" s="42">
        <f>IF(PG59=0," ",(VLOOKUP(PG59,PROTOKOL!$A$1:$E$29,2,FALSE))*PH59)</f>
        <v>70</v>
      </c>
      <c r="PJ59" s="174">
        <f t="shared" si="38"/>
        <v>45</v>
      </c>
      <c r="PK59" s="211">
        <f>IF(PG59=0," ",VLOOKUP(PG59,PROTOKOL!$A:$E,5,FALSE))</f>
        <v>0.44947554687499996</v>
      </c>
      <c r="PL59" s="175" t="s">
        <v>133</v>
      </c>
      <c r="PM59" s="176">
        <f t="shared" si="118"/>
        <v>20.226399609374997</v>
      </c>
      <c r="PN59" s="216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4" t="str">
        <f t="shared" si="39"/>
        <v xml:space="preserve"> </v>
      </c>
      <c r="PT59" s="175" t="str">
        <f>IF(PP59=0," ",VLOOKUP(PP59,PROTOKOL!$A:$E,5,FALSE))</f>
        <v xml:space="preserve"> </v>
      </c>
      <c r="PU59" s="211" t="str">
        <f t="shared" si="143"/>
        <v xml:space="preserve"> </v>
      </c>
      <c r="PV59" s="175">
        <f t="shared" si="120"/>
        <v>0</v>
      </c>
      <c r="PW59" s="176" t="str">
        <f t="shared" si="121"/>
        <v xml:space="preserve"> </v>
      </c>
      <c r="PY59" s="172">
        <v>13</v>
      </c>
      <c r="PZ59" s="224">
        <v>13</v>
      </c>
      <c r="QA59" s="173" t="str">
        <f>IF(QC59=0," ",VLOOKUP(QC59,PROTOKOL!$A:$F,6,FALSE))</f>
        <v>PANTOGRAF LAVABO TAŞLAMA</v>
      </c>
      <c r="QB59" s="43">
        <v>109</v>
      </c>
      <c r="QC59" s="43">
        <v>9</v>
      </c>
      <c r="QD59" s="43">
        <v>7.5</v>
      </c>
      <c r="QE59" s="42">
        <f>IF(QC59=0," ",(VLOOKUP(QC59,PROTOKOL!$A$1:$E$29,2,FALSE))*QD59)</f>
        <v>65</v>
      </c>
      <c r="QF59" s="174">
        <f t="shared" si="40"/>
        <v>44</v>
      </c>
      <c r="QG59" s="211">
        <f>IF(QC59=0," ",VLOOKUP(QC59,PROTOKOL!$A:$E,5,FALSE))</f>
        <v>1.0273726785714283</v>
      </c>
      <c r="QH59" s="175" t="s">
        <v>133</v>
      </c>
      <c r="QI59" s="176">
        <f t="shared" si="122"/>
        <v>45.204397857142844</v>
      </c>
      <c r="QJ59" s="216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4" t="str">
        <f t="shared" si="41"/>
        <v xml:space="preserve"> </v>
      </c>
      <c r="QP59" s="175" t="str">
        <f>IF(QL59=0," ",VLOOKUP(QL59,PROTOKOL!$A:$E,5,FALSE))</f>
        <v xml:space="preserve"> </v>
      </c>
      <c r="QQ59" s="211" t="str">
        <f t="shared" si="144"/>
        <v xml:space="preserve"> </v>
      </c>
      <c r="QR59" s="175">
        <f t="shared" si="124"/>
        <v>0</v>
      </c>
      <c r="QS59" s="176" t="str">
        <f t="shared" si="125"/>
        <v xml:space="preserve"> </v>
      </c>
    </row>
    <row r="60" spans="1:461" ht="13.8">
      <c r="A60" s="172">
        <v>13</v>
      </c>
      <c r="B60" s="225"/>
      <c r="C60" s="173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4" t="str">
        <f t="shared" si="0"/>
        <v xml:space="preserve"> </v>
      </c>
      <c r="I60" s="211" t="str">
        <f>IF(E60=0," ",VLOOKUP(E60,PROTOKOL!$A:$E,5,FALSE))</f>
        <v xml:space="preserve"> </v>
      </c>
      <c r="J60" s="175" t="s">
        <v>133</v>
      </c>
      <c r="K60" s="176" t="str">
        <f t="shared" si="42"/>
        <v xml:space="preserve"> </v>
      </c>
      <c r="L60" s="216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4" t="str">
        <f t="shared" si="1"/>
        <v xml:space="preserve"> </v>
      </c>
      <c r="R60" s="175" t="str">
        <f>IF(N60=0," ",VLOOKUP(N60,PROTOKOL!$A:$E,5,FALSE))</f>
        <v xml:space="preserve"> </v>
      </c>
      <c r="S60" s="211" t="str">
        <f t="shared" si="43"/>
        <v xml:space="preserve"> </v>
      </c>
      <c r="T60" s="175">
        <f t="shared" si="44"/>
        <v>0</v>
      </c>
      <c r="U60" s="176" t="str">
        <f t="shared" si="45"/>
        <v xml:space="preserve"> </v>
      </c>
      <c r="W60" s="172">
        <v>13</v>
      </c>
      <c r="X60" s="225"/>
      <c r="Y60" s="173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4" t="str">
        <f t="shared" si="2"/>
        <v xml:space="preserve"> </v>
      </c>
      <c r="AE60" s="211" t="str">
        <f>IF(AA60=0," ",VLOOKUP(AA60,PROTOKOL!$A:$E,5,FALSE))</f>
        <v xml:space="preserve"> </v>
      </c>
      <c r="AF60" s="175" t="s">
        <v>133</v>
      </c>
      <c r="AG60" s="176" t="str">
        <f t="shared" si="46"/>
        <v xml:space="preserve"> </v>
      </c>
      <c r="AH60" s="216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4" t="str">
        <f t="shared" si="3"/>
        <v xml:space="preserve"> </v>
      </c>
      <c r="AN60" s="175" t="str">
        <f>IF(AJ60=0," ",VLOOKUP(AJ60,PROTOKOL!$A:$E,5,FALSE))</f>
        <v xml:space="preserve"> </v>
      </c>
      <c r="AO60" s="211" t="str">
        <f t="shared" si="126"/>
        <v xml:space="preserve"> </v>
      </c>
      <c r="AP60" s="175">
        <f t="shared" si="48"/>
        <v>0</v>
      </c>
      <c r="AQ60" s="176" t="str">
        <f t="shared" si="49"/>
        <v xml:space="preserve"> </v>
      </c>
      <c r="AS60" s="172">
        <v>13</v>
      </c>
      <c r="AT60" s="225"/>
      <c r="AU60" s="173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4" t="str">
        <f t="shared" si="4"/>
        <v xml:space="preserve"> </v>
      </c>
      <c r="BA60" s="211" t="str">
        <f>IF(AW60=0," ",VLOOKUP(AW60,PROTOKOL!$A:$E,5,FALSE))</f>
        <v xml:space="preserve"> </v>
      </c>
      <c r="BB60" s="175" t="s">
        <v>133</v>
      </c>
      <c r="BC60" s="176" t="str">
        <f t="shared" si="50"/>
        <v xml:space="preserve"> </v>
      </c>
      <c r="BD60" s="216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4" t="str">
        <f t="shared" si="5"/>
        <v xml:space="preserve"> </v>
      </c>
      <c r="BJ60" s="175" t="str">
        <f>IF(BF60=0," ",VLOOKUP(BF60,PROTOKOL!$A:$E,5,FALSE))</f>
        <v xml:space="preserve"> </v>
      </c>
      <c r="BK60" s="211" t="str">
        <f t="shared" si="127"/>
        <v xml:space="preserve"> </v>
      </c>
      <c r="BL60" s="175">
        <f t="shared" si="52"/>
        <v>0</v>
      </c>
      <c r="BM60" s="176" t="str">
        <f t="shared" si="53"/>
        <v xml:space="preserve"> </v>
      </c>
      <c r="BO60" s="172">
        <v>13</v>
      </c>
      <c r="BP60" s="225"/>
      <c r="BQ60" s="173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4" t="str">
        <f t="shared" si="6"/>
        <v xml:space="preserve"> </v>
      </c>
      <c r="BW60" s="211" t="str">
        <f>IF(BS60=0," ",VLOOKUP(BS60,PROTOKOL!$A:$E,5,FALSE))</f>
        <v xml:space="preserve"> </v>
      </c>
      <c r="BX60" s="175" t="s">
        <v>133</v>
      </c>
      <c r="BY60" s="176" t="str">
        <f t="shared" si="54"/>
        <v xml:space="preserve"> </v>
      </c>
      <c r="BZ60" s="216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4" t="str">
        <f t="shared" si="7"/>
        <v xml:space="preserve"> </v>
      </c>
      <c r="CF60" s="175" t="str">
        <f>IF(CB60=0," ",VLOOKUP(CB60,PROTOKOL!$A:$E,5,FALSE))</f>
        <v xml:space="preserve"> </v>
      </c>
      <c r="CG60" s="211" t="str">
        <f t="shared" si="128"/>
        <v xml:space="preserve"> </v>
      </c>
      <c r="CH60" s="175">
        <f t="shared" si="56"/>
        <v>0</v>
      </c>
      <c r="CI60" s="176" t="str">
        <f t="shared" si="57"/>
        <v xml:space="preserve"> </v>
      </c>
      <c r="CK60" s="172">
        <v>13</v>
      </c>
      <c r="CL60" s="225"/>
      <c r="CM60" s="173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4" t="str">
        <f t="shared" si="8"/>
        <v xml:space="preserve"> </v>
      </c>
      <c r="CS60" s="211" t="str">
        <f>IF(CO60=0," ",VLOOKUP(CO60,PROTOKOL!$A:$E,5,FALSE))</f>
        <v xml:space="preserve"> </v>
      </c>
      <c r="CT60" s="175" t="s">
        <v>133</v>
      </c>
      <c r="CU60" s="176" t="str">
        <f t="shared" si="58"/>
        <v xml:space="preserve"> </v>
      </c>
      <c r="CV60" s="216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4" t="str">
        <f t="shared" si="9"/>
        <v xml:space="preserve"> </v>
      </c>
      <c r="DB60" s="175" t="str">
        <f>IF(CX60=0," ",VLOOKUP(CX60,PROTOKOL!$A:$E,5,FALSE))</f>
        <v xml:space="preserve"> </v>
      </c>
      <c r="DC60" s="211" t="str">
        <f t="shared" si="129"/>
        <v xml:space="preserve"> </v>
      </c>
      <c r="DD60" s="175">
        <f t="shared" si="60"/>
        <v>0</v>
      </c>
      <c r="DE60" s="176" t="str">
        <f t="shared" si="61"/>
        <v xml:space="preserve"> </v>
      </c>
      <c r="DG60" s="172">
        <v>13</v>
      </c>
      <c r="DH60" s="225"/>
      <c r="DI60" s="173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4" t="str">
        <f t="shared" si="10"/>
        <v xml:space="preserve"> </v>
      </c>
      <c r="DO60" s="211" t="str">
        <f>IF(DK60=0," ",VLOOKUP(DK60,PROTOKOL!$A:$E,5,FALSE))</f>
        <v xml:space="preserve"> </v>
      </c>
      <c r="DP60" s="175" t="s">
        <v>133</v>
      </c>
      <c r="DQ60" s="176" t="str">
        <f t="shared" si="62"/>
        <v xml:space="preserve"> </v>
      </c>
      <c r="DR60" s="216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4" t="str">
        <f t="shared" si="11"/>
        <v xml:space="preserve"> </v>
      </c>
      <c r="DX60" s="175" t="str">
        <f>IF(DT60=0," ",VLOOKUP(DT60,PROTOKOL!$A:$E,5,FALSE))</f>
        <v xml:space="preserve"> </v>
      </c>
      <c r="DY60" s="211" t="str">
        <f t="shared" si="130"/>
        <v xml:space="preserve"> </v>
      </c>
      <c r="DZ60" s="175">
        <f t="shared" si="64"/>
        <v>0</v>
      </c>
      <c r="EA60" s="176" t="str">
        <f t="shared" si="65"/>
        <v xml:space="preserve"> </v>
      </c>
      <c r="EC60" s="172">
        <v>13</v>
      </c>
      <c r="ED60" s="225"/>
      <c r="EE60" s="173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4" t="str">
        <f t="shared" si="12"/>
        <v xml:space="preserve"> </v>
      </c>
      <c r="EK60" s="211" t="str">
        <f>IF(EG60=0," ",VLOOKUP(EG60,PROTOKOL!$A:$E,5,FALSE))</f>
        <v xml:space="preserve"> </v>
      </c>
      <c r="EL60" s="175" t="s">
        <v>133</v>
      </c>
      <c r="EM60" s="176" t="str">
        <f t="shared" si="66"/>
        <v xml:space="preserve"> </v>
      </c>
      <c r="EN60" s="216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4" t="str">
        <f t="shared" si="13"/>
        <v xml:space="preserve"> </v>
      </c>
      <c r="ET60" s="175" t="str">
        <f>IF(EP60=0," ",VLOOKUP(EP60,PROTOKOL!$A:$E,5,FALSE))</f>
        <v xml:space="preserve"> </v>
      </c>
      <c r="EU60" s="211" t="str">
        <f t="shared" si="145"/>
        <v xml:space="preserve"> </v>
      </c>
      <c r="EV60" s="175">
        <f t="shared" si="68"/>
        <v>0</v>
      </c>
      <c r="EW60" s="176" t="str">
        <f t="shared" si="69"/>
        <v xml:space="preserve"> </v>
      </c>
      <c r="EY60" s="172">
        <v>13</v>
      </c>
      <c r="EZ60" s="225"/>
      <c r="FA60" s="173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4" t="str">
        <f t="shared" si="14"/>
        <v xml:space="preserve"> </v>
      </c>
      <c r="FG60" s="211" t="str">
        <f>IF(FC60=0," ",VLOOKUP(FC60,PROTOKOL!$A:$E,5,FALSE))</f>
        <v xml:space="preserve"> </v>
      </c>
      <c r="FH60" s="175" t="s">
        <v>133</v>
      </c>
      <c r="FI60" s="176" t="str">
        <f t="shared" si="70"/>
        <v xml:space="preserve"> </v>
      </c>
      <c r="FJ60" s="216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4" t="str">
        <f t="shared" si="15"/>
        <v xml:space="preserve"> </v>
      </c>
      <c r="FP60" s="175" t="str">
        <f>IF(FL60=0," ",VLOOKUP(FL60,PROTOKOL!$A:$E,5,FALSE))</f>
        <v xml:space="preserve"> </v>
      </c>
      <c r="FQ60" s="211" t="str">
        <f t="shared" si="131"/>
        <v xml:space="preserve"> </v>
      </c>
      <c r="FR60" s="175">
        <f t="shared" si="72"/>
        <v>0</v>
      </c>
      <c r="FS60" s="176" t="str">
        <f t="shared" si="73"/>
        <v xml:space="preserve"> </v>
      </c>
      <c r="FU60" s="172">
        <v>13</v>
      </c>
      <c r="FV60" s="225"/>
      <c r="FW60" s="173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4" t="str">
        <f t="shared" si="16"/>
        <v xml:space="preserve"> </v>
      </c>
      <c r="GC60" s="211" t="str">
        <f>IF(FY60=0," ",VLOOKUP(FY60,PROTOKOL!$A:$E,5,FALSE))</f>
        <v xml:space="preserve"> </v>
      </c>
      <c r="GD60" s="175" t="s">
        <v>133</v>
      </c>
      <c r="GE60" s="176" t="str">
        <f t="shared" si="74"/>
        <v xml:space="preserve"> </v>
      </c>
      <c r="GF60" s="216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4" t="str">
        <f t="shared" si="17"/>
        <v xml:space="preserve"> </v>
      </c>
      <c r="GL60" s="175" t="str">
        <f>IF(GH60=0," ",VLOOKUP(GH60,PROTOKOL!$A:$E,5,FALSE))</f>
        <v xml:space="preserve"> </v>
      </c>
      <c r="GM60" s="211" t="str">
        <f t="shared" si="132"/>
        <v xml:space="preserve"> </v>
      </c>
      <c r="GN60" s="175">
        <f t="shared" si="76"/>
        <v>0</v>
      </c>
      <c r="GO60" s="176" t="str">
        <f t="shared" si="77"/>
        <v xml:space="preserve"> </v>
      </c>
      <c r="GQ60" s="172">
        <v>13</v>
      </c>
      <c r="GR60" s="225"/>
      <c r="GS60" s="173" t="str">
        <f>IF(GU60=0," ",VLOOKUP(GU60,PROTOKOL!$A:$F,6,FALSE))</f>
        <v>WNZL. LAV. VE DUV. ASMA KLZ</v>
      </c>
      <c r="GT60" s="43">
        <v>158</v>
      </c>
      <c r="GU60" s="43">
        <v>1</v>
      </c>
      <c r="GV60" s="43"/>
      <c r="GW60" s="42">
        <f>IF(GU60=0," ",(VLOOKUP(GU60,PROTOKOL!$A$1:$E$29,2,FALSE))*GV60)</f>
        <v>0</v>
      </c>
      <c r="GX60" s="174">
        <f t="shared" si="18"/>
        <v>158</v>
      </c>
      <c r="GY60" s="211">
        <f>IF(GU60=0," ",VLOOKUP(GU60,PROTOKOL!$A:$E,5,FALSE))</f>
        <v>0.4731321546052632</v>
      </c>
      <c r="GZ60" s="175" t="s">
        <v>133</v>
      </c>
      <c r="HA60" s="176">
        <f t="shared" si="78"/>
        <v>74.754880427631591</v>
      </c>
      <c r="HB60" s="216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4" t="str">
        <f t="shared" si="19"/>
        <v xml:space="preserve"> </v>
      </c>
      <c r="HH60" s="175" t="str">
        <f>IF(HD60=0," ",VLOOKUP(HD60,PROTOKOL!$A:$E,5,FALSE))</f>
        <v xml:space="preserve"> </v>
      </c>
      <c r="HI60" s="211" t="str">
        <f t="shared" si="133"/>
        <v xml:space="preserve"> </v>
      </c>
      <c r="HJ60" s="175">
        <f t="shared" si="80"/>
        <v>0</v>
      </c>
      <c r="HK60" s="176" t="str">
        <f t="shared" si="81"/>
        <v xml:space="preserve"> </v>
      </c>
      <c r="HM60" s="172">
        <v>13</v>
      </c>
      <c r="HN60" s="225"/>
      <c r="HO60" s="173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4" t="str">
        <f t="shared" si="20"/>
        <v xml:space="preserve"> </v>
      </c>
      <c r="HU60" s="211" t="str">
        <f>IF(HQ60=0," ",VLOOKUP(HQ60,PROTOKOL!$A:$E,5,FALSE))</f>
        <v xml:space="preserve"> </v>
      </c>
      <c r="HV60" s="175" t="s">
        <v>133</v>
      </c>
      <c r="HW60" s="176" t="str">
        <f t="shared" si="82"/>
        <v xml:space="preserve"> </v>
      </c>
      <c r="HX60" s="216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4" t="str">
        <f t="shared" si="21"/>
        <v xml:space="preserve"> </v>
      </c>
      <c r="ID60" s="175" t="str">
        <f>IF(HZ60=0," ",VLOOKUP(HZ60,PROTOKOL!$A:$E,5,FALSE))</f>
        <v xml:space="preserve"> </v>
      </c>
      <c r="IE60" s="211" t="str">
        <f t="shared" si="134"/>
        <v xml:space="preserve"> </v>
      </c>
      <c r="IF60" s="175">
        <f t="shared" si="84"/>
        <v>0</v>
      </c>
      <c r="IG60" s="176" t="str">
        <f t="shared" si="85"/>
        <v xml:space="preserve"> </v>
      </c>
      <c r="II60" s="172">
        <v>13</v>
      </c>
      <c r="IJ60" s="225"/>
      <c r="IK60" s="173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4" t="str">
        <f t="shared" si="22"/>
        <v xml:space="preserve"> </v>
      </c>
      <c r="IQ60" s="211" t="str">
        <f>IF(IM60=0," ",VLOOKUP(IM60,PROTOKOL!$A:$E,5,FALSE))</f>
        <v xml:space="preserve"> </v>
      </c>
      <c r="IR60" s="175" t="s">
        <v>133</v>
      </c>
      <c r="IS60" s="176" t="str">
        <f t="shared" si="86"/>
        <v xml:space="preserve"> </v>
      </c>
      <c r="IT60" s="216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4" t="str">
        <f t="shared" si="23"/>
        <v xml:space="preserve"> </v>
      </c>
      <c r="IZ60" s="175" t="str">
        <f>IF(IV60=0," ",VLOOKUP(IV60,PROTOKOL!$A:$E,5,FALSE))</f>
        <v xml:space="preserve"> </v>
      </c>
      <c r="JA60" s="211" t="str">
        <f t="shared" si="135"/>
        <v xml:space="preserve"> </v>
      </c>
      <c r="JB60" s="175">
        <f t="shared" si="88"/>
        <v>0</v>
      </c>
      <c r="JC60" s="176" t="str">
        <f t="shared" si="89"/>
        <v xml:space="preserve"> </v>
      </c>
      <c r="JE60" s="172">
        <v>13</v>
      </c>
      <c r="JF60" s="225"/>
      <c r="JG60" s="173" t="str">
        <f>IF(JI60=0," ",VLOOKUP(JI60,PROTOKOL!$A:$F,6,FALSE))</f>
        <v>PANTOGRAF LAVABO TAŞLAMA</v>
      </c>
      <c r="JH60" s="43">
        <v>48</v>
      </c>
      <c r="JI60" s="43">
        <v>9</v>
      </c>
      <c r="JJ60" s="43">
        <v>2.5</v>
      </c>
      <c r="JK60" s="42">
        <f>IF(JI60=0," ",(VLOOKUP(JI60,PROTOKOL!$A$1:$E$29,2,FALSE))*JJ60)</f>
        <v>21.666666666666664</v>
      </c>
      <c r="JL60" s="174">
        <f t="shared" si="24"/>
        <v>26.333333333333336</v>
      </c>
      <c r="JM60" s="211">
        <f>IF(JI60=0," ",VLOOKUP(JI60,PROTOKOL!$A:$E,5,FALSE))</f>
        <v>1.0273726785714283</v>
      </c>
      <c r="JN60" s="175" t="s">
        <v>133</v>
      </c>
      <c r="JO60" s="176">
        <f t="shared" si="90"/>
        <v>27.05414720238095</v>
      </c>
      <c r="JP60" s="216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4" t="str">
        <f t="shared" si="25"/>
        <v xml:space="preserve"> </v>
      </c>
      <c r="JV60" s="175" t="str">
        <f>IF(JR60=0," ",VLOOKUP(JR60,PROTOKOL!$A:$E,5,FALSE))</f>
        <v xml:space="preserve"> </v>
      </c>
      <c r="JW60" s="211" t="str">
        <f t="shared" si="136"/>
        <v xml:space="preserve"> </v>
      </c>
      <c r="JX60" s="175">
        <f t="shared" si="92"/>
        <v>0</v>
      </c>
      <c r="JY60" s="176" t="str">
        <f t="shared" si="93"/>
        <v xml:space="preserve"> </v>
      </c>
      <c r="KA60" s="172">
        <v>13</v>
      </c>
      <c r="KB60" s="225"/>
      <c r="KC60" s="173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4" t="str">
        <f t="shared" si="26"/>
        <v xml:space="preserve"> </v>
      </c>
      <c r="KI60" s="211" t="str">
        <f>IF(KE60=0," ",VLOOKUP(KE60,PROTOKOL!$A:$E,5,FALSE))</f>
        <v xml:space="preserve"> </v>
      </c>
      <c r="KJ60" s="175" t="s">
        <v>133</v>
      </c>
      <c r="KK60" s="176" t="str">
        <f t="shared" si="94"/>
        <v xml:space="preserve"> </v>
      </c>
      <c r="KL60" s="216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4" t="str">
        <f t="shared" si="27"/>
        <v xml:space="preserve"> </v>
      </c>
      <c r="KR60" s="175" t="str">
        <f>IF(KN60=0," ",VLOOKUP(KN60,PROTOKOL!$A:$E,5,FALSE))</f>
        <v xml:space="preserve"> </v>
      </c>
      <c r="KS60" s="211" t="str">
        <f t="shared" si="137"/>
        <v xml:space="preserve"> </v>
      </c>
      <c r="KT60" s="175">
        <f t="shared" si="96"/>
        <v>0</v>
      </c>
      <c r="KU60" s="176" t="str">
        <f t="shared" si="97"/>
        <v xml:space="preserve"> </v>
      </c>
      <c r="KW60" s="172">
        <v>13</v>
      </c>
      <c r="KX60" s="225"/>
      <c r="KY60" s="173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4" t="str">
        <f t="shared" si="28"/>
        <v xml:space="preserve"> </v>
      </c>
      <c r="LE60" s="211" t="str">
        <f>IF(LA60=0," ",VLOOKUP(LA60,PROTOKOL!$A:$E,5,FALSE))</f>
        <v xml:space="preserve"> </v>
      </c>
      <c r="LF60" s="175" t="s">
        <v>133</v>
      </c>
      <c r="LG60" s="176" t="str">
        <f t="shared" si="98"/>
        <v xml:space="preserve"> </v>
      </c>
      <c r="LH60" s="216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4" t="str">
        <f t="shared" si="29"/>
        <v xml:space="preserve"> </v>
      </c>
      <c r="LN60" s="175" t="str">
        <f>IF(LJ60=0," ",VLOOKUP(LJ60,PROTOKOL!$A:$E,5,FALSE))</f>
        <v xml:space="preserve"> </v>
      </c>
      <c r="LO60" s="211" t="str">
        <f t="shared" si="138"/>
        <v xml:space="preserve"> </v>
      </c>
      <c r="LP60" s="175">
        <f t="shared" si="100"/>
        <v>0</v>
      </c>
      <c r="LQ60" s="176" t="str">
        <f t="shared" si="101"/>
        <v xml:space="preserve"> </v>
      </c>
      <c r="LS60" s="172">
        <v>13</v>
      </c>
      <c r="LT60" s="225"/>
      <c r="LU60" s="173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4" t="str">
        <f t="shared" si="30"/>
        <v xml:space="preserve"> </v>
      </c>
      <c r="MA60" s="211" t="str">
        <f>IF(LW60=0," ",VLOOKUP(LW60,PROTOKOL!$A:$E,5,FALSE))</f>
        <v xml:space="preserve"> </v>
      </c>
      <c r="MB60" s="175" t="s">
        <v>133</v>
      </c>
      <c r="MC60" s="176" t="str">
        <f t="shared" si="102"/>
        <v xml:space="preserve"> </v>
      </c>
      <c r="MD60" s="216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4" t="str">
        <f t="shared" si="31"/>
        <v xml:space="preserve"> </v>
      </c>
      <c r="MJ60" s="175" t="str">
        <f>IF(MF60=0," ",VLOOKUP(MF60,PROTOKOL!$A:$E,5,FALSE))</f>
        <v xml:space="preserve"> </v>
      </c>
      <c r="MK60" s="211" t="str">
        <f t="shared" si="139"/>
        <v xml:space="preserve"> </v>
      </c>
      <c r="ML60" s="175">
        <f t="shared" si="104"/>
        <v>0</v>
      </c>
      <c r="MM60" s="176" t="str">
        <f t="shared" si="105"/>
        <v xml:space="preserve"> </v>
      </c>
      <c r="MO60" s="172">
        <v>13</v>
      </c>
      <c r="MP60" s="225"/>
      <c r="MQ60" s="173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4" t="str">
        <f t="shared" si="32"/>
        <v xml:space="preserve"> </v>
      </c>
      <c r="MW60" s="211" t="str">
        <f>IF(MS60=0," ",VLOOKUP(MS60,PROTOKOL!$A:$E,5,FALSE))</f>
        <v xml:space="preserve"> </v>
      </c>
      <c r="MX60" s="175" t="s">
        <v>133</v>
      </c>
      <c r="MY60" s="176" t="str">
        <f t="shared" si="106"/>
        <v xml:space="preserve"> </v>
      </c>
      <c r="MZ60" s="216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4" t="str">
        <f t="shared" si="33"/>
        <v xml:space="preserve"> </v>
      </c>
      <c r="NF60" s="175" t="str">
        <f>IF(NB60=0," ",VLOOKUP(NB60,PROTOKOL!$A:$E,5,FALSE))</f>
        <v xml:space="preserve"> </v>
      </c>
      <c r="NG60" s="211" t="str">
        <f t="shared" si="140"/>
        <v xml:space="preserve"> </v>
      </c>
      <c r="NH60" s="175">
        <f t="shared" si="108"/>
        <v>0</v>
      </c>
      <c r="NI60" s="176" t="str">
        <f t="shared" si="109"/>
        <v xml:space="preserve"> </v>
      </c>
      <c r="NK60" s="172">
        <v>13</v>
      </c>
      <c r="NL60" s="225"/>
      <c r="NM60" s="173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4" t="str">
        <f t="shared" si="34"/>
        <v xml:space="preserve"> </v>
      </c>
      <c r="NS60" s="211" t="str">
        <f>IF(NO60=0," ",VLOOKUP(NO60,PROTOKOL!$A:$E,5,FALSE))</f>
        <v xml:space="preserve"> </v>
      </c>
      <c r="NT60" s="175" t="s">
        <v>133</v>
      </c>
      <c r="NU60" s="176" t="str">
        <f t="shared" si="110"/>
        <v xml:space="preserve"> </v>
      </c>
      <c r="NV60" s="216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4" t="str">
        <f t="shared" si="35"/>
        <v xml:space="preserve"> </v>
      </c>
      <c r="OB60" s="175" t="str">
        <f>IF(NX60=0," ",VLOOKUP(NX60,PROTOKOL!$A:$E,5,FALSE))</f>
        <v xml:space="preserve"> </v>
      </c>
      <c r="OC60" s="211" t="str">
        <f t="shared" si="141"/>
        <v xml:space="preserve"> </v>
      </c>
      <c r="OD60" s="175">
        <f t="shared" si="112"/>
        <v>0</v>
      </c>
      <c r="OE60" s="176" t="str">
        <f t="shared" si="113"/>
        <v xml:space="preserve"> </v>
      </c>
      <c r="OG60" s="172">
        <v>13</v>
      </c>
      <c r="OH60" s="225"/>
      <c r="OI60" s="173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4" t="str">
        <f t="shared" si="36"/>
        <v xml:space="preserve"> </v>
      </c>
      <c r="OO60" s="211" t="str">
        <f>IF(OK60=0," ",VLOOKUP(OK60,PROTOKOL!$A:$E,5,FALSE))</f>
        <v xml:space="preserve"> </v>
      </c>
      <c r="OP60" s="175" t="s">
        <v>133</v>
      </c>
      <c r="OQ60" s="176" t="str">
        <f t="shared" si="114"/>
        <v xml:space="preserve"> </v>
      </c>
      <c r="OR60" s="216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4" t="str">
        <f t="shared" si="37"/>
        <v xml:space="preserve"> </v>
      </c>
      <c r="OX60" s="175" t="str">
        <f>IF(OT60=0," ",VLOOKUP(OT60,PROTOKOL!$A:$E,5,FALSE))</f>
        <v xml:space="preserve"> </v>
      </c>
      <c r="OY60" s="211" t="str">
        <f t="shared" si="142"/>
        <v xml:space="preserve"> </v>
      </c>
      <c r="OZ60" s="175">
        <f t="shared" si="116"/>
        <v>0</v>
      </c>
      <c r="PA60" s="176" t="str">
        <f t="shared" si="117"/>
        <v xml:space="preserve"> </v>
      </c>
      <c r="PC60" s="172">
        <v>13</v>
      </c>
      <c r="PD60" s="225"/>
      <c r="PE60" s="173" t="str">
        <f>IF(PG60=0," ",VLOOKUP(PG60,PROTOKOL!$A:$F,6,FALSE))</f>
        <v>PERDE KESME SULU SİST.</v>
      </c>
      <c r="PF60" s="43">
        <v>64</v>
      </c>
      <c r="PG60" s="43">
        <v>8</v>
      </c>
      <c r="PH60" s="43">
        <v>3</v>
      </c>
      <c r="PI60" s="42">
        <f>IF(PG60=0," ",(VLOOKUP(PG60,PROTOKOL!$A$1:$E$29,2,FALSE))*PH60)</f>
        <v>39.200000000000003</v>
      </c>
      <c r="PJ60" s="174">
        <f t="shared" si="38"/>
        <v>24.799999999999997</v>
      </c>
      <c r="PK60" s="211">
        <f>IF(PG60=0," ",VLOOKUP(PG60,PROTOKOL!$A:$E,5,FALSE))</f>
        <v>0.69150084134615386</v>
      </c>
      <c r="PL60" s="175" t="s">
        <v>133</v>
      </c>
      <c r="PM60" s="176">
        <f t="shared" si="118"/>
        <v>17.149220865384613</v>
      </c>
      <c r="PN60" s="216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4" t="str">
        <f t="shared" si="39"/>
        <v xml:space="preserve"> </v>
      </c>
      <c r="PT60" s="175" t="str">
        <f>IF(PP60=0," ",VLOOKUP(PP60,PROTOKOL!$A:$E,5,FALSE))</f>
        <v xml:space="preserve"> </v>
      </c>
      <c r="PU60" s="211" t="str">
        <f t="shared" si="143"/>
        <v xml:space="preserve"> </v>
      </c>
      <c r="PV60" s="175">
        <f t="shared" si="120"/>
        <v>0</v>
      </c>
      <c r="PW60" s="176" t="str">
        <f t="shared" si="121"/>
        <v xml:space="preserve"> </v>
      </c>
      <c r="PY60" s="172">
        <v>13</v>
      </c>
      <c r="PZ60" s="225"/>
      <c r="QA60" s="173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4" t="str">
        <f t="shared" si="40"/>
        <v xml:space="preserve"> </v>
      </c>
      <c r="QG60" s="211" t="str">
        <f>IF(QC60=0," ",VLOOKUP(QC60,PROTOKOL!$A:$E,5,FALSE))</f>
        <v xml:space="preserve"> </v>
      </c>
      <c r="QH60" s="175" t="s">
        <v>133</v>
      </c>
      <c r="QI60" s="176" t="str">
        <f t="shared" si="122"/>
        <v xml:space="preserve"> </v>
      </c>
      <c r="QJ60" s="216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4" t="str">
        <f t="shared" si="41"/>
        <v xml:space="preserve"> </v>
      </c>
      <c r="QP60" s="175" t="str">
        <f>IF(QL60=0," ",VLOOKUP(QL60,PROTOKOL!$A:$E,5,FALSE))</f>
        <v xml:space="preserve"> </v>
      </c>
      <c r="QQ60" s="211" t="str">
        <f t="shared" si="144"/>
        <v xml:space="preserve"> </v>
      </c>
      <c r="QR60" s="175">
        <f t="shared" si="124"/>
        <v>0</v>
      </c>
      <c r="QS60" s="176" t="str">
        <f t="shared" si="125"/>
        <v xml:space="preserve"> </v>
      </c>
    </row>
    <row r="61" spans="1:461" ht="13.8">
      <c r="A61" s="172">
        <v>13</v>
      </c>
      <c r="B61" s="226"/>
      <c r="C61" s="173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4" t="str">
        <f t="shared" si="0"/>
        <v xml:space="preserve"> </v>
      </c>
      <c r="I61" s="211" t="str">
        <f>IF(E61=0," ",VLOOKUP(E61,PROTOKOL!$A:$E,5,FALSE))</f>
        <v xml:space="preserve"> </v>
      </c>
      <c r="J61" s="175" t="s">
        <v>133</v>
      </c>
      <c r="K61" s="176" t="str">
        <f t="shared" si="42"/>
        <v xml:space="preserve"> </v>
      </c>
      <c r="L61" s="216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4" t="str">
        <f t="shared" si="1"/>
        <v xml:space="preserve"> </v>
      </c>
      <c r="R61" s="175" t="str">
        <f>IF(N61=0," ",VLOOKUP(N61,PROTOKOL!$A:$E,5,FALSE))</f>
        <v xml:space="preserve"> </v>
      </c>
      <c r="S61" s="211" t="str">
        <f t="shared" si="43"/>
        <v xml:space="preserve"> </v>
      </c>
      <c r="T61" s="175">
        <f t="shared" si="44"/>
        <v>0</v>
      </c>
      <c r="U61" s="176" t="str">
        <f t="shared" si="45"/>
        <v xml:space="preserve"> </v>
      </c>
      <c r="W61" s="172">
        <v>13</v>
      </c>
      <c r="X61" s="226"/>
      <c r="Y61" s="173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4" t="str">
        <f t="shared" si="2"/>
        <v xml:space="preserve"> </v>
      </c>
      <c r="AE61" s="211" t="str">
        <f>IF(AA61=0," ",VLOOKUP(AA61,PROTOKOL!$A:$E,5,FALSE))</f>
        <v xml:space="preserve"> </v>
      </c>
      <c r="AF61" s="175" t="s">
        <v>133</v>
      </c>
      <c r="AG61" s="176" t="str">
        <f t="shared" si="46"/>
        <v xml:space="preserve"> </v>
      </c>
      <c r="AH61" s="216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4" t="str">
        <f t="shared" si="3"/>
        <v xml:space="preserve"> </v>
      </c>
      <c r="AN61" s="175" t="str">
        <f>IF(AJ61=0," ",VLOOKUP(AJ61,PROTOKOL!$A:$E,5,FALSE))</f>
        <v xml:space="preserve"> </v>
      </c>
      <c r="AO61" s="211" t="str">
        <f t="shared" si="126"/>
        <v xml:space="preserve"> </v>
      </c>
      <c r="AP61" s="175">
        <f t="shared" si="48"/>
        <v>0</v>
      </c>
      <c r="AQ61" s="176" t="str">
        <f t="shared" si="49"/>
        <v xml:space="preserve"> </v>
      </c>
      <c r="AS61" s="172">
        <v>13</v>
      </c>
      <c r="AT61" s="226"/>
      <c r="AU61" s="173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4" t="str">
        <f t="shared" si="4"/>
        <v xml:space="preserve"> </v>
      </c>
      <c r="BA61" s="211" t="str">
        <f>IF(AW61=0," ",VLOOKUP(AW61,PROTOKOL!$A:$E,5,FALSE))</f>
        <v xml:space="preserve"> </v>
      </c>
      <c r="BB61" s="175" t="s">
        <v>133</v>
      </c>
      <c r="BC61" s="176" t="str">
        <f t="shared" si="50"/>
        <v xml:space="preserve"> </v>
      </c>
      <c r="BD61" s="216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4" t="str">
        <f t="shared" si="5"/>
        <v xml:space="preserve"> </v>
      </c>
      <c r="BJ61" s="175" t="str">
        <f>IF(BF61=0," ",VLOOKUP(BF61,PROTOKOL!$A:$E,5,FALSE))</f>
        <v xml:space="preserve"> </v>
      </c>
      <c r="BK61" s="211" t="str">
        <f t="shared" si="127"/>
        <v xml:space="preserve"> </v>
      </c>
      <c r="BL61" s="175">
        <f t="shared" si="52"/>
        <v>0</v>
      </c>
      <c r="BM61" s="176" t="str">
        <f t="shared" si="53"/>
        <v xml:space="preserve"> </v>
      </c>
      <c r="BO61" s="172">
        <v>13</v>
      </c>
      <c r="BP61" s="226"/>
      <c r="BQ61" s="173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4" t="str">
        <f t="shared" si="6"/>
        <v xml:space="preserve"> </v>
      </c>
      <c r="BW61" s="211" t="str">
        <f>IF(BS61=0," ",VLOOKUP(BS61,PROTOKOL!$A:$E,5,FALSE))</f>
        <v xml:space="preserve"> </v>
      </c>
      <c r="BX61" s="175" t="s">
        <v>133</v>
      </c>
      <c r="BY61" s="176" t="str">
        <f t="shared" si="54"/>
        <v xml:space="preserve"> </v>
      </c>
      <c r="BZ61" s="216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4" t="str">
        <f t="shared" si="7"/>
        <v xml:space="preserve"> </v>
      </c>
      <c r="CF61" s="175" t="str">
        <f>IF(CB61=0," ",VLOOKUP(CB61,PROTOKOL!$A:$E,5,FALSE))</f>
        <v xml:space="preserve"> </v>
      </c>
      <c r="CG61" s="211" t="str">
        <f t="shared" si="128"/>
        <v xml:space="preserve"> </v>
      </c>
      <c r="CH61" s="175">
        <f t="shared" si="56"/>
        <v>0</v>
      </c>
      <c r="CI61" s="176" t="str">
        <f t="shared" si="57"/>
        <v xml:space="preserve"> </v>
      </c>
      <c r="CK61" s="172">
        <v>13</v>
      </c>
      <c r="CL61" s="226"/>
      <c r="CM61" s="173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4" t="str">
        <f t="shared" si="8"/>
        <v xml:space="preserve"> </v>
      </c>
      <c r="CS61" s="211" t="str">
        <f>IF(CO61=0," ",VLOOKUP(CO61,PROTOKOL!$A:$E,5,FALSE))</f>
        <v xml:space="preserve"> </v>
      </c>
      <c r="CT61" s="175" t="s">
        <v>133</v>
      </c>
      <c r="CU61" s="176" t="str">
        <f t="shared" si="58"/>
        <v xml:space="preserve"> </v>
      </c>
      <c r="CV61" s="216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4" t="str">
        <f t="shared" si="9"/>
        <v xml:space="preserve"> </v>
      </c>
      <c r="DB61" s="175" t="str">
        <f>IF(CX61=0," ",VLOOKUP(CX61,PROTOKOL!$A:$E,5,FALSE))</f>
        <v xml:space="preserve"> </v>
      </c>
      <c r="DC61" s="211" t="str">
        <f t="shared" si="129"/>
        <v xml:space="preserve"> </v>
      </c>
      <c r="DD61" s="175">
        <f t="shared" si="60"/>
        <v>0</v>
      </c>
      <c r="DE61" s="176" t="str">
        <f t="shared" si="61"/>
        <v xml:space="preserve"> </v>
      </c>
      <c r="DG61" s="172">
        <v>13</v>
      </c>
      <c r="DH61" s="226"/>
      <c r="DI61" s="173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4" t="str">
        <f t="shared" si="10"/>
        <v xml:space="preserve"> </v>
      </c>
      <c r="DO61" s="211" t="str">
        <f>IF(DK61=0," ",VLOOKUP(DK61,PROTOKOL!$A:$E,5,FALSE))</f>
        <v xml:space="preserve"> </v>
      </c>
      <c r="DP61" s="175" t="s">
        <v>133</v>
      </c>
      <c r="DQ61" s="176" t="str">
        <f t="shared" si="62"/>
        <v xml:space="preserve"> </v>
      </c>
      <c r="DR61" s="216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4" t="str">
        <f t="shared" si="11"/>
        <v xml:space="preserve"> </v>
      </c>
      <c r="DX61" s="175" t="str">
        <f>IF(DT61=0," ",VLOOKUP(DT61,PROTOKOL!$A:$E,5,FALSE))</f>
        <v xml:space="preserve"> </v>
      </c>
      <c r="DY61" s="211" t="str">
        <f t="shared" si="130"/>
        <v xml:space="preserve"> </v>
      </c>
      <c r="DZ61" s="175">
        <f t="shared" si="64"/>
        <v>0</v>
      </c>
      <c r="EA61" s="176" t="str">
        <f t="shared" si="65"/>
        <v xml:space="preserve"> </v>
      </c>
      <c r="EC61" s="172">
        <v>13</v>
      </c>
      <c r="ED61" s="226"/>
      <c r="EE61" s="173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4" t="str">
        <f t="shared" si="12"/>
        <v xml:space="preserve"> </v>
      </c>
      <c r="EK61" s="211" t="str">
        <f>IF(EG61=0," ",VLOOKUP(EG61,PROTOKOL!$A:$E,5,FALSE))</f>
        <v xml:space="preserve"> </v>
      </c>
      <c r="EL61" s="175" t="s">
        <v>133</v>
      </c>
      <c r="EM61" s="176" t="str">
        <f t="shared" si="66"/>
        <v xml:space="preserve"> </v>
      </c>
      <c r="EN61" s="216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4" t="str">
        <f t="shared" si="13"/>
        <v xml:space="preserve"> </v>
      </c>
      <c r="ET61" s="175" t="str">
        <f>IF(EP61=0," ",VLOOKUP(EP61,PROTOKOL!$A:$E,5,FALSE))</f>
        <v xml:space="preserve"> </v>
      </c>
      <c r="EU61" s="211" t="str">
        <f t="shared" si="145"/>
        <v xml:space="preserve"> </v>
      </c>
      <c r="EV61" s="175">
        <f t="shared" si="68"/>
        <v>0</v>
      </c>
      <c r="EW61" s="176" t="str">
        <f t="shared" si="69"/>
        <v xml:space="preserve"> </v>
      </c>
      <c r="EY61" s="172">
        <v>13</v>
      </c>
      <c r="EZ61" s="226"/>
      <c r="FA61" s="173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4" t="str">
        <f t="shared" si="14"/>
        <v xml:space="preserve"> </v>
      </c>
      <c r="FG61" s="211" t="str">
        <f>IF(FC61=0," ",VLOOKUP(FC61,PROTOKOL!$A:$E,5,FALSE))</f>
        <v xml:space="preserve"> </v>
      </c>
      <c r="FH61" s="175" t="s">
        <v>133</v>
      </c>
      <c r="FI61" s="176" t="str">
        <f t="shared" si="70"/>
        <v xml:space="preserve"> </v>
      </c>
      <c r="FJ61" s="216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4" t="str">
        <f t="shared" si="15"/>
        <v xml:space="preserve"> </v>
      </c>
      <c r="FP61" s="175" t="str">
        <f>IF(FL61=0," ",VLOOKUP(FL61,PROTOKOL!$A:$E,5,FALSE))</f>
        <v xml:space="preserve"> </v>
      </c>
      <c r="FQ61" s="211" t="str">
        <f t="shared" si="131"/>
        <v xml:space="preserve"> </v>
      </c>
      <c r="FR61" s="175">
        <f t="shared" si="72"/>
        <v>0</v>
      </c>
      <c r="FS61" s="176" t="str">
        <f t="shared" si="73"/>
        <v xml:space="preserve"> </v>
      </c>
      <c r="FU61" s="172">
        <v>13</v>
      </c>
      <c r="FV61" s="226"/>
      <c r="FW61" s="173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4" t="str">
        <f t="shared" si="16"/>
        <v xml:space="preserve"> </v>
      </c>
      <c r="GC61" s="211" t="str">
        <f>IF(FY61=0," ",VLOOKUP(FY61,PROTOKOL!$A:$E,5,FALSE))</f>
        <v xml:space="preserve"> </v>
      </c>
      <c r="GD61" s="175" t="s">
        <v>133</v>
      </c>
      <c r="GE61" s="176" t="str">
        <f t="shared" si="74"/>
        <v xml:space="preserve"> </v>
      </c>
      <c r="GF61" s="216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4" t="str">
        <f t="shared" si="17"/>
        <v xml:space="preserve"> </v>
      </c>
      <c r="GL61" s="175" t="str">
        <f>IF(GH61=0," ",VLOOKUP(GH61,PROTOKOL!$A:$E,5,FALSE))</f>
        <v xml:space="preserve"> </v>
      </c>
      <c r="GM61" s="211" t="str">
        <f t="shared" si="132"/>
        <v xml:space="preserve"> </v>
      </c>
      <c r="GN61" s="175">
        <f t="shared" si="76"/>
        <v>0</v>
      </c>
      <c r="GO61" s="176" t="str">
        <f t="shared" si="77"/>
        <v xml:space="preserve"> </v>
      </c>
      <c r="GQ61" s="172">
        <v>13</v>
      </c>
      <c r="GR61" s="226"/>
      <c r="GS61" s="173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4" t="str">
        <f t="shared" si="18"/>
        <v xml:space="preserve"> </v>
      </c>
      <c r="GY61" s="211" t="str">
        <f>IF(GU61=0," ",VLOOKUP(GU61,PROTOKOL!$A:$E,5,FALSE))</f>
        <v xml:space="preserve"> </v>
      </c>
      <c r="GZ61" s="175" t="s">
        <v>133</v>
      </c>
      <c r="HA61" s="176" t="str">
        <f t="shared" si="78"/>
        <v xml:space="preserve"> </v>
      </c>
      <c r="HB61" s="216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4" t="str">
        <f t="shared" si="19"/>
        <v xml:space="preserve"> </v>
      </c>
      <c r="HH61" s="175" t="str">
        <f>IF(HD61=0," ",VLOOKUP(HD61,PROTOKOL!$A:$E,5,FALSE))</f>
        <v xml:space="preserve"> </v>
      </c>
      <c r="HI61" s="211" t="str">
        <f t="shared" si="133"/>
        <v xml:space="preserve"> </v>
      </c>
      <c r="HJ61" s="175">
        <f t="shared" si="80"/>
        <v>0</v>
      </c>
      <c r="HK61" s="176" t="str">
        <f t="shared" si="81"/>
        <v xml:space="preserve"> </v>
      </c>
      <c r="HM61" s="172">
        <v>13</v>
      </c>
      <c r="HN61" s="226"/>
      <c r="HO61" s="173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4" t="str">
        <f t="shared" si="20"/>
        <v xml:space="preserve"> </v>
      </c>
      <c r="HU61" s="211" t="str">
        <f>IF(HQ61=0," ",VLOOKUP(HQ61,PROTOKOL!$A:$E,5,FALSE))</f>
        <v xml:space="preserve"> </v>
      </c>
      <c r="HV61" s="175" t="s">
        <v>133</v>
      </c>
      <c r="HW61" s="176" t="str">
        <f t="shared" si="82"/>
        <v xml:space="preserve"> </v>
      </c>
      <c r="HX61" s="216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4" t="str">
        <f t="shared" si="21"/>
        <v xml:space="preserve"> </v>
      </c>
      <c r="ID61" s="175" t="str">
        <f>IF(HZ61=0," ",VLOOKUP(HZ61,PROTOKOL!$A:$E,5,FALSE))</f>
        <v xml:space="preserve"> </v>
      </c>
      <c r="IE61" s="211" t="str">
        <f t="shared" si="134"/>
        <v xml:space="preserve"> </v>
      </c>
      <c r="IF61" s="175">
        <f t="shared" si="84"/>
        <v>0</v>
      </c>
      <c r="IG61" s="176" t="str">
        <f t="shared" si="85"/>
        <v xml:space="preserve"> </v>
      </c>
      <c r="II61" s="172">
        <v>13</v>
      </c>
      <c r="IJ61" s="226"/>
      <c r="IK61" s="173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4" t="str">
        <f t="shared" si="22"/>
        <v xml:space="preserve"> </v>
      </c>
      <c r="IQ61" s="211" t="str">
        <f>IF(IM61=0," ",VLOOKUP(IM61,PROTOKOL!$A:$E,5,FALSE))</f>
        <v xml:space="preserve"> </v>
      </c>
      <c r="IR61" s="175" t="s">
        <v>133</v>
      </c>
      <c r="IS61" s="176" t="str">
        <f t="shared" si="86"/>
        <v xml:space="preserve"> </v>
      </c>
      <c r="IT61" s="216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4" t="str">
        <f t="shared" si="23"/>
        <v xml:space="preserve"> </v>
      </c>
      <c r="IZ61" s="175" t="str">
        <f>IF(IV61=0," ",VLOOKUP(IV61,PROTOKOL!$A:$E,5,FALSE))</f>
        <v xml:space="preserve"> </v>
      </c>
      <c r="JA61" s="211" t="str">
        <f t="shared" si="135"/>
        <v xml:space="preserve"> </v>
      </c>
      <c r="JB61" s="175">
        <f t="shared" si="88"/>
        <v>0</v>
      </c>
      <c r="JC61" s="176" t="str">
        <f t="shared" si="89"/>
        <v xml:space="preserve"> </v>
      </c>
      <c r="JE61" s="172">
        <v>13</v>
      </c>
      <c r="JF61" s="226"/>
      <c r="JG61" s="173" t="str">
        <f>IF(JI61=0," ",VLOOKUP(JI61,PROTOKOL!$A:$F,6,FALSE))</f>
        <v>KOKU TESTİ</v>
      </c>
      <c r="JH61" s="43">
        <v>1</v>
      </c>
      <c r="JI61" s="43">
        <v>17</v>
      </c>
      <c r="JJ61" s="43">
        <v>1.5</v>
      </c>
      <c r="JK61" s="42">
        <f>IF(JI61=0," ",(VLOOKUP(JI61,PROTOKOL!$A$1:$E$29,2,FALSE))*JJ61)</f>
        <v>0</v>
      </c>
      <c r="JL61" s="174">
        <f t="shared" si="24"/>
        <v>1</v>
      </c>
      <c r="JM61" s="211" t="e">
        <f>IF(JI61=0," ",VLOOKUP(JI61,PROTOKOL!$A:$E,5,FALSE))</f>
        <v>#DIV/0!</v>
      </c>
      <c r="JN61" s="175" t="s">
        <v>133</v>
      </c>
      <c r="JO61" s="176" t="e">
        <f>IF(JI61=0," ",(JM61*JL61))/7.5*1.5</f>
        <v>#DIV/0!</v>
      </c>
      <c r="JP61" s="216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4" t="str">
        <f t="shared" si="25"/>
        <v xml:space="preserve"> </v>
      </c>
      <c r="JV61" s="175" t="str">
        <f>IF(JR61=0," ",VLOOKUP(JR61,PROTOKOL!$A:$E,5,FALSE))</f>
        <v xml:space="preserve"> </v>
      </c>
      <c r="JW61" s="211" t="str">
        <f t="shared" si="136"/>
        <v xml:space="preserve"> </v>
      </c>
      <c r="JX61" s="175">
        <f t="shared" si="92"/>
        <v>0</v>
      </c>
      <c r="JY61" s="176" t="str">
        <f t="shared" si="93"/>
        <v xml:space="preserve"> </v>
      </c>
      <c r="KA61" s="172">
        <v>13</v>
      </c>
      <c r="KB61" s="226"/>
      <c r="KC61" s="173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4" t="str">
        <f t="shared" si="26"/>
        <v xml:space="preserve"> </v>
      </c>
      <c r="KI61" s="211" t="str">
        <f>IF(KE61=0," ",VLOOKUP(KE61,PROTOKOL!$A:$E,5,FALSE))</f>
        <v xml:space="preserve"> </v>
      </c>
      <c r="KJ61" s="175" t="s">
        <v>133</v>
      </c>
      <c r="KK61" s="176" t="str">
        <f t="shared" si="94"/>
        <v xml:space="preserve"> </v>
      </c>
      <c r="KL61" s="216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4" t="str">
        <f t="shared" si="27"/>
        <v xml:space="preserve"> </v>
      </c>
      <c r="KR61" s="175" t="str">
        <f>IF(KN61=0," ",VLOOKUP(KN61,PROTOKOL!$A:$E,5,FALSE))</f>
        <v xml:space="preserve"> </v>
      </c>
      <c r="KS61" s="211" t="str">
        <f t="shared" si="137"/>
        <v xml:space="preserve"> </v>
      </c>
      <c r="KT61" s="175">
        <f t="shared" si="96"/>
        <v>0</v>
      </c>
      <c r="KU61" s="176" t="str">
        <f t="shared" si="97"/>
        <v xml:space="preserve"> </v>
      </c>
      <c r="KW61" s="172">
        <v>13</v>
      </c>
      <c r="KX61" s="226"/>
      <c r="KY61" s="173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4" t="str">
        <f t="shared" si="28"/>
        <v xml:space="preserve"> </v>
      </c>
      <c r="LE61" s="211" t="str">
        <f>IF(LA61=0," ",VLOOKUP(LA61,PROTOKOL!$A:$E,5,FALSE))</f>
        <v xml:space="preserve"> </v>
      </c>
      <c r="LF61" s="175" t="s">
        <v>133</v>
      </c>
      <c r="LG61" s="176" t="str">
        <f t="shared" si="98"/>
        <v xml:space="preserve"> </v>
      </c>
      <c r="LH61" s="216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4" t="str">
        <f t="shared" si="29"/>
        <v xml:space="preserve"> </v>
      </c>
      <c r="LN61" s="175" t="str">
        <f>IF(LJ61=0," ",VLOOKUP(LJ61,PROTOKOL!$A:$E,5,FALSE))</f>
        <v xml:space="preserve"> </v>
      </c>
      <c r="LO61" s="211" t="str">
        <f t="shared" si="138"/>
        <v xml:space="preserve"> </v>
      </c>
      <c r="LP61" s="175">
        <f t="shared" si="100"/>
        <v>0</v>
      </c>
      <c r="LQ61" s="176" t="str">
        <f t="shared" si="101"/>
        <v xml:space="preserve"> </v>
      </c>
      <c r="LS61" s="172">
        <v>13</v>
      </c>
      <c r="LT61" s="226"/>
      <c r="LU61" s="173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4" t="str">
        <f t="shared" si="30"/>
        <v xml:space="preserve"> </v>
      </c>
      <c r="MA61" s="211" t="str">
        <f>IF(LW61=0," ",VLOOKUP(LW61,PROTOKOL!$A:$E,5,FALSE))</f>
        <v xml:space="preserve"> </v>
      </c>
      <c r="MB61" s="175" t="s">
        <v>133</v>
      </c>
      <c r="MC61" s="176" t="str">
        <f t="shared" si="102"/>
        <v xml:space="preserve"> </v>
      </c>
      <c r="MD61" s="216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4" t="str">
        <f t="shared" si="31"/>
        <v xml:space="preserve"> </v>
      </c>
      <c r="MJ61" s="175" t="str">
        <f>IF(MF61=0," ",VLOOKUP(MF61,PROTOKOL!$A:$E,5,FALSE))</f>
        <v xml:space="preserve"> </v>
      </c>
      <c r="MK61" s="211" t="str">
        <f t="shared" si="139"/>
        <v xml:space="preserve"> </v>
      </c>
      <c r="ML61" s="175">
        <f t="shared" si="104"/>
        <v>0</v>
      </c>
      <c r="MM61" s="176" t="str">
        <f t="shared" si="105"/>
        <v xml:space="preserve"> </v>
      </c>
      <c r="MO61" s="172">
        <v>13</v>
      </c>
      <c r="MP61" s="226"/>
      <c r="MQ61" s="173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4" t="str">
        <f t="shared" si="32"/>
        <v xml:space="preserve"> </v>
      </c>
      <c r="MW61" s="211" t="str">
        <f>IF(MS61=0," ",VLOOKUP(MS61,PROTOKOL!$A:$E,5,FALSE))</f>
        <v xml:space="preserve"> </v>
      </c>
      <c r="MX61" s="175" t="s">
        <v>133</v>
      </c>
      <c r="MY61" s="176" t="str">
        <f t="shared" si="106"/>
        <v xml:space="preserve"> </v>
      </c>
      <c r="MZ61" s="216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4" t="str">
        <f t="shared" si="33"/>
        <v xml:space="preserve"> </v>
      </c>
      <c r="NF61" s="175" t="str">
        <f>IF(NB61=0," ",VLOOKUP(NB61,PROTOKOL!$A:$E,5,FALSE))</f>
        <v xml:space="preserve"> </v>
      </c>
      <c r="NG61" s="211" t="str">
        <f t="shared" si="140"/>
        <v xml:space="preserve"> </v>
      </c>
      <c r="NH61" s="175">
        <f t="shared" si="108"/>
        <v>0</v>
      </c>
      <c r="NI61" s="176" t="str">
        <f t="shared" si="109"/>
        <v xml:space="preserve"> </v>
      </c>
      <c r="NK61" s="172">
        <v>13</v>
      </c>
      <c r="NL61" s="226"/>
      <c r="NM61" s="173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4" t="str">
        <f t="shared" si="34"/>
        <v xml:space="preserve"> </v>
      </c>
      <c r="NS61" s="211" t="str">
        <f>IF(NO61=0," ",VLOOKUP(NO61,PROTOKOL!$A:$E,5,FALSE))</f>
        <v xml:space="preserve"> </v>
      </c>
      <c r="NT61" s="175" t="s">
        <v>133</v>
      </c>
      <c r="NU61" s="176" t="str">
        <f t="shared" si="110"/>
        <v xml:space="preserve"> </v>
      </c>
      <c r="NV61" s="216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4" t="str">
        <f t="shared" si="35"/>
        <v xml:space="preserve"> </v>
      </c>
      <c r="OB61" s="175" t="str">
        <f>IF(NX61=0," ",VLOOKUP(NX61,PROTOKOL!$A:$E,5,FALSE))</f>
        <v xml:space="preserve"> </v>
      </c>
      <c r="OC61" s="211" t="str">
        <f t="shared" si="141"/>
        <v xml:space="preserve"> </v>
      </c>
      <c r="OD61" s="175">
        <f t="shared" si="112"/>
        <v>0</v>
      </c>
      <c r="OE61" s="176" t="str">
        <f t="shared" si="113"/>
        <v xml:space="preserve"> </v>
      </c>
      <c r="OG61" s="172">
        <v>13</v>
      </c>
      <c r="OH61" s="226"/>
      <c r="OI61" s="173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4" t="str">
        <f t="shared" si="36"/>
        <v xml:space="preserve"> </v>
      </c>
      <c r="OO61" s="211" t="str">
        <f>IF(OK61=0," ",VLOOKUP(OK61,PROTOKOL!$A:$E,5,FALSE))</f>
        <v xml:space="preserve"> </v>
      </c>
      <c r="OP61" s="175" t="s">
        <v>133</v>
      </c>
      <c r="OQ61" s="176" t="str">
        <f t="shared" si="114"/>
        <v xml:space="preserve"> </v>
      </c>
      <c r="OR61" s="216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4" t="str">
        <f t="shared" si="37"/>
        <v xml:space="preserve"> </v>
      </c>
      <c r="OX61" s="175" t="str">
        <f>IF(OT61=0," ",VLOOKUP(OT61,PROTOKOL!$A:$E,5,FALSE))</f>
        <v xml:space="preserve"> </v>
      </c>
      <c r="OY61" s="211" t="str">
        <f t="shared" si="142"/>
        <v xml:space="preserve"> </v>
      </c>
      <c r="OZ61" s="175">
        <f t="shared" si="116"/>
        <v>0</v>
      </c>
      <c r="PA61" s="176" t="str">
        <f t="shared" si="117"/>
        <v xml:space="preserve"> </v>
      </c>
      <c r="PC61" s="172">
        <v>13</v>
      </c>
      <c r="PD61" s="226"/>
      <c r="PE61" s="173" t="str">
        <f>IF(PG61=0," ",VLOOKUP(PG61,PROTOKOL!$A:$F,6,FALSE))</f>
        <v>KOKU TESTİ</v>
      </c>
      <c r="PF61" s="43">
        <v>1</v>
      </c>
      <c r="PG61" s="43">
        <v>17</v>
      </c>
      <c r="PH61" s="43">
        <v>1</v>
      </c>
      <c r="PI61" s="42">
        <f>IF(PG61=0," ",(VLOOKUP(PG61,PROTOKOL!$A$1:$E$29,2,FALSE))*PH61)</f>
        <v>0</v>
      </c>
      <c r="PJ61" s="174">
        <f t="shared" si="38"/>
        <v>1</v>
      </c>
      <c r="PK61" s="211" t="e">
        <f>IF(PG61=0," ",VLOOKUP(PG61,PROTOKOL!$A:$E,5,FALSE))</f>
        <v>#DIV/0!</v>
      </c>
      <c r="PL61" s="175" t="s">
        <v>133</v>
      </c>
      <c r="PM61" s="176" t="e">
        <f>IF(PG61=0," ",(PK61*PJ61))/7.5*1</f>
        <v>#DIV/0!</v>
      </c>
      <c r="PN61" s="216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4" t="str">
        <f t="shared" si="39"/>
        <v xml:space="preserve"> </v>
      </c>
      <c r="PT61" s="175" t="str">
        <f>IF(PP61=0," ",VLOOKUP(PP61,PROTOKOL!$A:$E,5,FALSE))</f>
        <v xml:space="preserve"> </v>
      </c>
      <c r="PU61" s="211" t="str">
        <f t="shared" si="143"/>
        <v xml:space="preserve"> </v>
      </c>
      <c r="PV61" s="175">
        <f t="shared" si="120"/>
        <v>0</v>
      </c>
      <c r="PW61" s="176" t="str">
        <f t="shared" si="121"/>
        <v xml:space="preserve"> </v>
      </c>
      <c r="PY61" s="172">
        <v>13</v>
      </c>
      <c r="PZ61" s="226"/>
      <c r="QA61" s="173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4" t="str">
        <f t="shared" si="40"/>
        <v xml:space="preserve"> </v>
      </c>
      <c r="QG61" s="211" t="str">
        <f>IF(QC61=0," ",VLOOKUP(QC61,PROTOKOL!$A:$E,5,FALSE))</f>
        <v xml:space="preserve"> </v>
      </c>
      <c r="QH61" s="175" t="s">
        <v>133</v>
      </c>
      <c r="QI61" s="176" t="str">
        <f t="shared" si="122"/>
        <v xml:space="preserve"> </v>
      </c>
      <c r="QJ61" s="216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4" t="str">
        <f t="shared" si="41"/>
        <v xml:space="preserve"> </v>
      </c>
      <c r="QP61" s="175" t="str">
        <f>IF(QL61=0," ",VLOOKUP(QL61,PROTOKOL!$A:$E,5,FALSE))</f>
        <v xml:space="preserve"> </v>
      </c>
      <c r="QQ61" s="211" t="str">
        <f t="shared" si="144"/>
        <v xml:space="preserve"> </v>
      </c>
      <c r="QR61" s="175">
        <f t="shared" si="124"/>
        <v>0</v>
      </c>
      <c r="QS61" s="176" t="str">
        <f t="shared" si="125"/>
        <v xml:space="preserve"> </v>
      </c>
    </row>
    <row r="62" spans="1:461" ht="13.8">
      <c r="A62" s="172">
        <v>14</v>
      </c>
      <c r="B62" s="224">
        <v>14</v>
      </c>
      <c r="C62" s="173" t="str">
        <f>IF(E62=0," ",VLOOKUP(E62,PROTOKOL!$A:$F,6,FALSE))</f>
        <v>VAKUM TEST</v>
      </c>
      <c r="D62" s="43">
        <v>231</v>
      </c>
      <c r="E62" s="43">
        <v>4</v>
      </c>
      <c r="F62" s="43">
        <v>7.5</v>
      </c>
      <c r="G62" s="42">
        <f>IF(E62=0," ",(VLOOKUP(E62,PROTOKOL!$A$1:$E$29,2,FALSE))*F62)</f>
        <v>150</v>
      </c>
      <c r="H62" s="174">
        <f t="shared" si="0"/>
        <v>81</v>
      </c>
      <c r="I62" s="211">
        <f>IF(E62=0," ",VLOOKUP(E62,PROTOKOL!$A:$E,5,FALSE))</f>
        <v>0.44947554687499996</v>
      </c>
      <c r="J62" s="175" t="s">
        <v>133</v>
      </c>
      <c r="K62" s="176">
        <f t="shared" si="42"/>
        <v>36.407519296874995</v>
      </c>
      <c r="L62" s="216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4" t="str">
        <f t="shared" si="1"/>
        <v xml:space="preserve"> </v>
      </c>
      <c r="R62" s="175" t="str">
        <f>IF(N62=0," ",VLOOKUP(N62,PROTOKOL!$A:$E,5,FALSE))</f>
        <v xml:space="preserve"> </v>
      </c>
      <c r="S62" s="211" t="str">
        <f t="shared" si="43"/>
        <v xml:space="preserve"> </v>
      </c>
      <c r="T62" s="175">
        <f t="shared" si="44"/>
        <v>0</v>
      </c>
      <c r="U62" s="176" t="str">
        <f t="shared" si="45"/>
        <v xml:space="preserve"> </v>
      </c>
      <c r="W62" s="172">
        <v>14</v>
      </c>
      <c r="X62" s="224">
        <v>14</v>
      </c>
      <c r="Y62" s="173" t="str">
        <f>IF(AA62=0," ",VLOOKUP(AA62,PROTOKOL!$A:$F,6,FALSE))</f>
        <v>SIZDIRMAZLIK TAMİR</v>
      </c>
      <c r="Z62" s="43">
        <v>120</v>
      </c>
      <c r="AA62" s="43">
        <v>12</v>
      </c>
      <c r="AB62" s="43">
        <v>7.5</v>
      </c>
      <c r="AC62" s="42">
        <f>IF(AA62=0," ",(VLOOKUP(AA62,PROTOKOL!$A$1:$E$29,2,FALSE))*AB62)</f>
        <v>78</v>
      </c>
      <c r="AD62" s="174">
        <f t="shared" si="2"/>
        <v>42</v>
      </c>
      <c r="AE62" s="211">
        <f>IF(AA62=0," ",VLOOKUP(AA62,PROTOKOL!$A:$E,5,FALSE))</f>
        <v>0.8561438988095238</v>
      </c>
      <c r="AF62" s="175" t="s">
        <v>133</v>
      </c>
      <c r="AG62" s="176">
        <f t="shared" si="46"/>
        <v>35.958043750000002</v>
      </c>
      <c r="AH62" s="216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4" t="str">
        <f t="shared" si="3"/>
        <v xml:space="preserve"> </v>
      </c>
      <c r="AN62" s="175" t="str">
        <f>IF(AJ62=0," ",VLOOKUP(AJ62,PROTOKOL!$A:$E,5,FALSE))</f>
        <v xml:space="preserve"> </v>
      </c>
      <c r="AO62" s="211" t="str">
        <f t="shared" si="126"/>
        <v xml:space="preserve"> </v>
      </c>
      <c r="AP62" s="175">
        <f t="shared" si="48"/>
        <v>0</v>
      </c>
      <c r="AQ62" s="176" t="str">
        <f t="shared" si="49"/>
        <v xml:space="preserve"> </v>
      </c>
      <c r="AS62" s="172">
        <v>14</v>
      </c>
      <c r="AT62" s="224">
        <v>14</v>
      </c>
      <c r="AU62" s="173" t="str">
        <f>IF(AW62=0," ",VLOOKUP(AW62,PROTOKOL!$A:$F,6,FALSE))</f>
        <v>VAKUM TEST</v>
      </c>
      <c r="AV62" s="43">
        <v>236</v>
      </c>
      <c r="AW62" s="43">
        <v>4</v>
      </c>
      <c r="AX62" s="43">
        <v>7.5</v>
      </c>
      <c r="AY62" s="42">
        <f>IF(AW62=0," ",(VLOOKUP(AW62,PROTOKOL!$A$1:$E$29,2,FALSE))*AX62)</f>
        <v>150</v>
      </c>
      <c r="AZ62" s="174">
        <f t="shared" si="4"/>
        <v>86</v>
      </c>
      <c r="BA62" s="211">
        <f>IF(AW62=0," ",VLOOKUP(AW62,PROTOKOL!$A:$E,5,FALSE))</f>
        <v>0.44947554687499996</v>
      </c>
      <c r="BB62" s="175" t="s">
        <v>133</v>
      </c>
      <c r="BC62" s="176">
        <f t="shared" si="50"/>
        <v>38.654897031249995</v>
      </c>
      <c r="BD62" s="216" t="str">
        <f>IF(BF62=0," ",VLOOKUP(BF62,PROTOKOL!$A:$F,6,FALSE))</f>
        <v>VAKUM TEST</v>
      </c>
      <c r="BE62" s="43">
        <v>90</v>
      </c>
      <c r="BF62" s="43">
        <v>4</v>
      </c>
      <c r="BG62" s="43">
        <v>3</v>
      </c>
      <c r="BH62" s="91">
        <f>IF(BF62=0," ",(VLOOKUP(BF62,PROTOKOL!$A$1:$E$29,2,FALSE))*BG62)</f>
        <v>60</v>
      </c>
      <c r="BI62" s="174">
        <f t="shared" si="5"/>
        <v>30</v>
      </c>
      <c r="BJ62" s="175">
        <f>IF(BF62=0," ",VLOOKUP(BF62,PROTOKOL!$A:$E,5,FALSE))</f>
        <v>0.44947554687499996</v>
      </c>
      <c r="BK62" s="211">
        <f t="shared" si="127"/>
        <v>13.484266406249999</v>
      </c>
      <c r="BL62" s="175">
        <f t="shared" si="52"/>
        <v>6</v>
      </c>
      <c r="BM62" s="176">
        <f t="shared" si="53"/>
        <v>26.968532812499994</v>
      </c>
      <c r="BO62" s="172">
        <v>14</v>
      </c>
      <c r="BP62" s="224">
        <v>14</v>
      </c>
      <c r="BQ62" s="173" t="str">
        <f>IF(BS62=0," ",VLOOKUP(BS62,PROTOKOL!$A:$F,6,FALSE))</f>
        <v>WNZL. LAV. VE DUV. ASMA KLZ</v>
      </c>
      <c r="BR62" s="43">
        <v>220</v>
      </c>
      <c r="BS62" s="43">
        <v>1</v>
      </c>
      <c r="BT62" s="43">
        <v>7.5</v>
      </c>
      <c r="BU62" s="42">
        <f>IF(BS62=0," ",(VLOOKUP(BS62,PROTOKOL!$A$1:$E$29,2,FALSE))*BT62)</f>
        <v>144</v>
      </c>
      <c r="BV62" s="174">
        <f t="shared" si="6"/>
        <v>76</v>
      </c>
      <c r="BW62" s="211">
        <f>IF(BS62=0," ",VLOOKUP(BS62,PROTOKOL!$A:$E,5,FALSE))</f>
        <v>0.4731321546052632</v>
      </c>
      <c r="BX62" s="175" t="s">
        <v>133</v>
      </c>
      <c r="BY62" s="176">
        <f t="shared" si="54"/>
        <v>35.958043750000002</v>
      </c>
      <c r="BZ62" s="216" t="str">
        <f>IF(CB62=0," ",VLOOKUP(CB62,PROTOKOL!$A:$F,6,FALSE))</f>
        <v>WNZL. LAV. VE DUV. ASMA KLZ</v>
      </c>
      <c r="CA62" s="43">
        <v>85</v>
      </c>
      <c r="CB62" s="43">
        <v>1</v>
      </c>
      <c r="CC62" s="43">
        <v>3</v>
      </c>
      <c r="CD62" s="91">
        <f>IF(CB62=0," ",(VLOOKUP(CB62,PROTOKOL!$A$1:$E$29,2,FALSE))*CC62)</f>
        <v>57.599999999999994</v>
      </c>
      <c r="CE62" s="174">
        <f t="shared" si="7"/>
        <v>27.400000000000006</v>
      </c>
      <c r="CF62" s="175">
        <f>IF(CB62=0," ",VLOOKUP(CB62,PROTOKOL!$A:$E,5,FALSE))</f>
        <v>0.4731321546052632</v>
      </c>
      <c r="CG62" s="211">
        <f t="shared" si="128"/>
        <v>12.963821036184214</v>
      </c>
      <c r="CH62" s="175">
        <f t="shared" si="56"/>
        <v>6</v>
      </c>
      <c r="CI62" s="176">
        <f t="shared" si="57"/>
        <v>25.927642072368428</v>
      </c>
      <c r="CK62" s="172">
        <v>14</v>
      </c>
      <c r="CL62" s="224">
        <v>14</v>
      </c>
      <c r="CM62" s="173" t="str">
        <f>IF(CO62=0," ",VLOOKUP(CO62,PROTOKOL!$A:$F,6,FALSE))</f>
        <v>ÜRÜN KONTROL</v>
      </c>
      <c r="CN62" s="43">
        <v>1</v>
      </c>
      <c r="CO62" s="43">
        <v>20</v>
      </c>
      <c r="CP62" s="43">
        <v>7.5</v>
      </c>
      <c r="CQ62" s="42">
        <f>IF(CO62=0," ",(VLOOKUP(CO62,PROTOKOL!$A$1:$E$29,2,FALSE))*CP62)</f>
        <v>0</v>
      </c>
      <c r="CR62" s="174">
        <f t="shared" si="8"/>
        <v>1</v>
      </c>
      <c r="CS62" s="211" t="e">
        <f>IF(CO62=0," ",VLOOKUP(CO62,PROTOKOL!$A:$E,5,FALSE))</f>
        <v>#DIV/0!</v>
      </c>
      <c r="CT62" s="175" t="s">
        <v>133</v>
      </c>
      <c r="CU62" s="176" t="e">
        <f>IF(CO62=0," ",(CS62*CR62))/7.5*7.5</f>
        <v>#DIV/0!</v>
      </c>
      <c r="CV62" s="216" t="str">
        <f>IF(CX62=0," ",VLOOKUP(CX62,PROTOKOL!$A:$F,6,FALSE))</f>
        <v>ÜRÜN KONTROL</v>
      </c>
      <c r="CW62" s="43">
        <v>1</v>
      </c>
      <c r="CX62" s="43">
        <v>20</v>
      </c>
      <c r="CY62" s="43">
        <v>3.5</v>
      </c>
      <c r="CZ62" s="91">
        <f>IF(CX62=0," ",(VLOOKUP(CX62,PROTOKOL!$A$1:$E$29,2,FALSE))*CY62)</f>
        <v>0</v>
      </c>
      <c r="DA62" s="174">
        <f t="shared" si="9"/>
        <v>1</v>
      </c>
      <c r="DB62" s="175" t="e">
        <f>IF(CX62=0," ",VLOOKUP(CX62,PROTOKOL!$A:$E,5,FALSE))</f>
        <v>#DIV/0!</v>
      </c>
      <c r="DC62" s="211" t="e">
        <f>IF(CX62=0," ",(DA62*DB62))/7.5*3.5</f>
        <v>#DIV/0!</v>
      </c>
      <c r="DD62" s="175">
        <f t="shared" si="60"/>
        <v>7</v>
      </c>
      <c r="DE62" s="176" t="e">
        <f t="shared" si="61"/>
        <v>#DIV/0!</v>
      </c>
      <c r="DG62" s="172">
        <v>14</v>
      </c>
      <c r="DH62" s="224">
        <v>14</v>
      </c>
      <c r="DI62" s="173" t="str">
        <f>IF(DK62=0," ",VLOOKUP(DK62,PROTOKOL!$A:$F,6,FALSE))</f>
        <v>ÜRÜN KONTROL</v>
      </c>
      <c r="DJ62" s="43">
        <v>1</v>
      </c>
      <c r="DK62" s="43">
        <v>20</v>
      </c>
      <c r="DL62" s="43">
        <v>7.5</v>
      </c>
      <c r="DM62" s="42">
        <f>IF(DK62=0," ",(VLOOKUP(DK62,PROTOKOL!$A$1:$E$29,2,FALSE))*DL62)</f>
        <v>0</v>
      </c>
      <c r="DN62" s="174">
        <f t="shared" si="10"/>
        <v>1</v>
      </c>
      <c r="DO62" s="211" t="e">
        <f>IF(DK62=0," ",VLOOKUP(DK62,PROTOKOL!$A:$E,5,FALSE))</f>
        <v>#DIV/0!</v>
      </c>
      <c r="DP62" s="175" t="s">
        <v>133</v>
      </c>
      <c r="DQ62" s="176" t="e">
        <f>IF(DK62=0," ",(DO62*DN62))/7.5*7.5</f>
        <v>#DIV/0!</v>
      </c>
      <c r="DR62" s="216" t="str">
        <f>IF(DT62=0," ",VLOOKUP(DT62,PROTOKOL!$A:$F,6,FALSE))</f>
        <v>ÜRÜN KONTROL</v>
      </c>
      <c r="DS62" s="43">
        <v>1</v>
      </c>
      <c r="DT62" s="43">
        <v>20</v>
      </c>
      <c r="DU62" s="43">
        <v>3.5</v>
      </c>
      <c r="DV62" s="91">
        <f>IF(DT62=0," ",(VLOOKUP(DT62,PROTOKOL!$A$1:$E$29,2,FALSE))*DU62)</f>
        <v>0</v>
      </c>
      <c r="DW62" s="174">
        <f t="shared" si="11"/>
        <v>1</v>
      </c>
      <c r="DX62" s="175" t="e">
        <f>IF(DT62=0," ",VLOOKUP(DT62,PROTOKOL!$A:$E,5,FALSE))</f>
        <v>#DIV/0!</v>
      </c>
      <c r="DY62" s="211" t="e">
        <f>IF(DT62=0," ",(DW62*DX62))/7.5*3.5</f>
        <v>#DIV/0!</v>
      </c>
      <c r="DZ62" s="175">
        <f t="shared" si="64"/>
        <v>7</v>
      </c>
      <c r="EA62" s="176" t="e">
        <f t="shared" si="65"/>
        <v>#DIV/0!</v>
      </c>
      <c r="EC62" s="172">
        <v>14</v>
      </c>
      <c r="ED62" s="224">
        <v>14</v>
      </c>
      <c r="EE62" s="173" t="str">
        <f>IF(EG62=0," ",VLOOKUP(EG62,PROTOKOL!$A:$F,6,FALSE))</f>
        <v>SIZDIRMAZLIK TAMİR</v>
      </c>
      <c r="EF62" s="43">
        <v>120</v>
      </c>
      <c r="EG62" s="43">
        <v>12</v>
      </c>
      <c r="EH62" s="43">
        <v>7.5</v>
      </c>
      <c r="EI62" s="42">
        <f>IF(EG62=0," ",(VLOOKUP(EG62,PROTOKOL!$A$1:$E$29,2,FALSE))*EH62)</f>
        <v>78</v>
      </c>
      <c r="EJ62" s="174">
        <f t="shared" si="12"/>
        <v>42</v>
      </c>
      <c r="EK62" s="211">
        <f>IF(EG62=0," ",VLOOKUP(EG62,PROTOKOL!$A:$E,5,FALSE))</f>
        <v>0.8561438988095238</v>
      </c>
      <c r="EL62" s="175" t="s">
        <v>133</v>
      </c>
      <c r="EM62" s="176">
        <f t="shared" si="66"/>
        <v>35.958043750000002</v>
      </c>
      <c r="EN62" s="216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4" t="str">
        <f t="shared" si="13"/>
        <v xml:space="preserve"> </v>
      </c>
      <c r="ET62" s="175" t="str">
        <f>IF(EP62=0," ",VLOOKUP(EP62,PROTOKOL!$A:$E,5,FALSE))</f>
        <v xml:space="preserve"> </v>
      </c>
      <c r="EU62" s="211" t="str">
        <f t="shared" si="145"/>
        <v xml:space="preserve"> </v>
      </c>
      <c r="EV62" s="175">
        <f t="shared" si="68"/>
        <v>0</v>
      </c>
      <c r="EW62" s="176" t="str">
        <f t="shared" si="69"/>
        <v xml:space="preserve"> </v>
      </c>
      <c r="EY62" s="172">
        <v>14</v>
      </c>
      <c r="EZ62" s="224">
        <v>14</v>
      </c>
      <c r="FA62" s="173" t="str">
        <f>IF(FC62=0," ",VLOOKUP(FC62,PROTOKOL!$A:$F,6,FALSE))</f>
        <v>VAKUM TEST</v>
      </c>
      <c r="FB62" s="43">
        <v>130</v>
      </c>
      <c r="FC62" s="43">
        <v>4</v>
      </c>
      <c r="FD62" s="43">
        <v>4</v>
      </c>
      <c r="FE62" s="42">
        <f>IF(FC62=0," ",(VLOOKUP(FC62,PROTOKOL!$A$1:$E$29,2,FALSE))*FD62)</f>
        <v>80</v>
      </c>
      <c r="FF62" s="174">
        <f t="shared" si="14"/>
        <v>50</v>
      </c>
      <c r="FG62" s="211">
        <f>IF(FC62=0," ",VLOOKUP(FC62,PROTOKOL!$A:$E,5,FALSE))</f>
        <v>0.44947554687499996</v>
      </c>
      <c r="FH62" s="175" t="s">
        <v>133</v>
      </c>
      <c r="FI62" s="176">
        <f t="shared" si="70"/>
        <v>22.473777343749997</v>
      </c>
      <c r="FJ62" s="216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4" t="str">
        <f t="shared" si="15"/>
        <v xml:space="preserve"> </v>
      </c>
      <c r="FP62" s="175" t="str">
        <f>IF(FL62=0," ",VLOOKUP(FL62,PROTOKOL!$A:$E,5,FALSE))</f>
        <v xml:space="preserve"> </v>
      </c>
      <c r="FQ62" s="211" t="str">
        <f t="shared" si="131"/>
        <v xml:space="preserve"> </v>
      </c>
      <c r="FR62" s="175">
        <f t="shared" si="72"/>
        <v>0</v>
      </c>
      <c r="FS62" s="176" t="str">
        <f t="shared" si="73"/>
        <v xml:space="preserve"> </v>
      </c>
      <c r="FU62" s="172">
        <v>14</v>
      </c>
      <c r="FV62" s="224">
        <v>14</v>
      </c>
      <c r="FW62" s="173" t="str">
        <f>IF(FY62=0," ",VLOOKUP(FY62,PROTOKOL!$A:$F,6,FALSE))</f>
        <v>SIZDIRMAZLIK TAMİR</v>
      </c>
      <c r="FX62" s="43">
        <v>120</v>
      </c>
      <c r="FY62" s="43">
        <v>12</v>
      </c>
      <c r="FZ62" s="43">
        <v>7.5</v>
      </c>
      <c r="GA62" s="42">
        <f>IF(FY62=0," ",(VLOOKUP(FY62,PROTOKOL!$A$1:$E$29,2,FALSE))*FZ62)</f>
        <v>78</v>
      </c>
      <c r="GB62" s="174">
        <f t="shared" si="16"/>
        <v>42</v>
      </c>
      <c r="GC62" s="211">
        <f>IF(FY62=0," ",VLOOKUP(FY62,PROTOKOL!$A:$E,5,FALSE))</f>
        <v>0.8561438988095238</v>
      </c>
      <c r="GD62" s="175" t="s">
        <v>133</v>
      </c>
      <c r="GE62" s="176">
        <f t="shared" si="74"/>
        <v>35.958043750000002</v>
      </c>
      <c r="GF62" s="216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4" t="str">
        <f t="shared" si="17"/>
        <v xml:space="preserve"> </v>
      </c>
      <c r="GL62" s="175" t="str">
        <f>IF(GH62=0," ",VLOOKUP(GH62,PROTOKOL!$A:$E,5,FALSE))</f>
        <v xml:space="preserve"> </v>
      </c>
      <c r="GM62" s="211" t="str">
        <f t="shared" si="132"/>
        <v xml:space="preserve"> </v>
      </c>
      <c r="GN62" s="175">
        <f t="shared" si="76"/>
        <v>0</v>
      </c>
      <c r="GO62" s="176" t="str">
        <f t="shared" si="77"/>
        <v xml:space="preserve"> </v>
      </c>
      <c r="GQ62" s="172">
        <v>14</v>
      </c>
      <c r="GR62" s="224">
        <v>14</v>
      </c>
      <c r="GS62" s="173" t="str">
        <f>IF(GU62=0," ",VLOOKUP(GU62,PROTOKOL!$A:$F,6,FALSE))</f>
        <v>WNZL. LAV. VE DUV. ASMA KLZ</v>
      </c>
      <c r="GT62" s="43">
        <v>207</v>
      </c>
      <c r="GU62" s="43">
        <v>1</v>
      </c>
      <c r="GV62" s="43">
        <v>7.5</v>
      </c>
      <c r="GW62" s="42">
        <f>IF(GU62=0," ",(VLOOKUP(GU62,PROTOKOL!$A$1:$E$29,2,FALSE))*GV62)</f>
        <v>144</v>
      </c>
      <c r="GX62" s="174">
        <f t="shared" si="18"/>
        <v>63</v>
      </c>
      <c r="GY62" s="211">
        <f>IF(GU62=0," ",VLOOKUP(GU62,PROTOKOL!$A:$E,5,FALSE))</f>
        <v>0.4731321546052632</v>
      </c>
      <c r="GZ62" s="175" t="s">
        <v>133</v>
      </c>
      <c r="HA62" s="176">
        <f t="shared" si="78"/>
        <v>29.807325740131581</v>
      </c>
      <c r="HB62" s="216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4" t="str">
        <f t="shared" si="19"/>
        <v xml:space="preserve"> </v>
      </c>
      <c r="HH62" s="175" t="str">
        <f>IF(HD62=0," ",VLOOKUP(HD62,PROTOKOL!$A:$E,5,FALSE))</f>
        <v xml:space="preserve"> </v>
      </c>
      <c r="HI62" s="211" t="str">
        <f t="shared" si="133"/>
        <v xml:space="preserve"> </v>
      </c>
      <c r="HJ62" s="175">
        <f t="shared" si="80"/>
        <v>0</v>
      </c>
      <c r="HK62" s="176" t="str">
        <f t="shared" si="81"/>
        <v xml:space="preserve"> </v>
      </c>
      <c r="HM62" s="172">
        <v>14</v>
      </c>
      <c r="HN62" s="224">
        <v>14</v>
      </c>
      <c r="HO62" s="173" t="str">
        <f>IF(HQ62=0," ",VLOOKUP(HQ62,PROTOKOL!$A:$F,6,FALSE))</f>
        <v>VAKUM TEST</v>
      </c>
      <c r="HP62" s="43">
        <v>232</v>
      </c>
      <c r="HQ62" s="43">
        <v>4</v>
      </c>
      <c r="HR62" s="43">
        <v>7.5</v>
      </c>
      <c r="HS62" s="42">
        <f>IF(HQ62=0," ",(VLOOKUP(HQ62,PROTOKOL!$A$1:$E$29,2,FALSE))*HR62)</f>
        <v>150</v>
      </c>
      <c r="HT62" s="174">
        <f t="shared" si="20"/>
        <v>82</v>
      </c>
      <c r="HU62" s="211">
        <f>IF(HQ62=0," ",VLOOKUP(HQ62,PROTOKOL!$A:$E,5,FALSE))</f>
        <v>0.44947554687499996</v>
      </c>
      <c r="HV62" s="175" t="s">
        <v>133</v>
      </c>
      <c r="HW62" s="176">
        <f t="shared" si="82"/>
        <v>36.856994843749995</v>
      </c>
      <c r="HX62" s="216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4" t="str">
        <f t="shared" si="21"/>
        <v xml:space="preserve"> </v>
      </c>
      <c r="ID62" s="175" t="str">
        <f>IF(HZ62=0," ",VLOOKUP(HZ62,PROTOKOL!$A:$E,5,FALSE))</f>
        <v xml:space="preserve"> </v>
      </c>
      <c r="IE62" s="211" t="str">
        <f t="shared" si="134"/>
        <v xml:space="preserve"> </v>
      </c>
      <c r="IF62" s="175">
        <f t="shared" si="84"/>
        <v>0</v>
      </c>
      <c r="IG62" s="176" t="str">
        <f t="shared" si="85"/>
        <v xml:space="preserve"> </v>
      </c>
      <c r="II62" s="172">
        <v>14</v>
      </c>
      <c r="IJ62" s="224">
        <v>14</v>
      </c>
      <c r="IK62" s="173" t="str">
        <f>IF(IM62=0," ",VLOOKUP(IM62,PROTOKOL!$A:$F,6,FALSE))</f>
        <v>VAKUM TEST</v>
      </c>
      <c r="IL62" s="43">
        <v>109</v>
      </c>
      <c r="IM62" s="43">
        <v>4</v>
      </c>
      <c r="IN62" s="43">
        <v>3.5</v>
      </c>
      <c r="IO62" s="42">
        <f>IF(IM62=0," ",(VLOOKUP(IM62,PROTOKOL!$A$1:$E$29,2,FALSE))*IN62)</f>
        <v>70</v>
      </c>
      <c r="IP62" s="174">
        <f t="shared" si="22"/>
        <v>39</v>
      </c>
      <c r="IQ62" s="211">
        <f>IF(IM62=0," ",VLOOKUP(IM62,PROTOKOL!$A:$E,5,FALSE))</f>
        <v>0.44947554687499996</v>
      </c>
      <c r="IR62" s="175" t="s">
        <v>133</v>
      </c>
      <c r="IS62" s="176">
        <f t="shared" si="86"/>
        <v>17.529546328124997</v>
      </c>
      <c r="IT62" s="216" t="str">
        <f>IF(IV62=0," ",VLOOKUP(IV62,PROTOKOL!$A:$F,6,FALSE))</f>
        <v>PERDE KESME SULU SİST.</v>
      </c>
      <c r="IU62" s="43">
        <v>61</v>
      </c>
      <c r="IV62" s="43">
        <v>8</v>
      </c>
      <c r="IW62" s="43">
        <v>3</v>
      </c>
      <c r="IX62" s="91">
        <f>IF(IV62=0," ",(VLOOKUP(IV62,PROTOKOL!$A$1:$E$29,2,FALSE))*IW62)</f>
        <v>39.200000000000003</v>
      </c>
      <c r="IY62" s="174">
        <f t="shared" si="23"/>
        <v>21.799999999999997</v>
      </c>
      <c r="IZ62" s="175">
        <f>IF(IV62=0," ",VLOOKUP(IV62,PROTOKOL!$A:$E,5,FALSE))</f>
        <v>0.69150084134615386</v>
      </c>
      <c r="JA62" s="211">
        <f t="shared" si="135"/>
        <v>15.074718341346152</v>
      </c>
      <c r="JB62" s="175">
        <f t="shared" si="88"/>
        <v>6</v>
      </c>
      <c r="JC62" s="176">
        <f t="shared" si="89"/>
        <v>30.149436682692304</v>
      </c>
      <c r="JE62" s="172">
        <v>14</v>
      </c>
      <c r="JF62" s="224">
        <v>14</v>
      </c>
      <c r="JG62" s="173" t="str">
        <f>IF(JI62=0," ",VLOOKUP(JI62,PROTOKOL!$A:$F,6,FALSE))</f>
        <v>PANTOGRAF LAVABO TAŞLAMA</v>
      </c>
      <c r="JH62" s="43">
        <v>101</v>
      </c>
      <c r="JI62" s="43">
        <v>9</v>
      </c>
      <c r="JJ62" s="43">
        <v>7.5</v>
      </c>
      <c r="JK62" s="42">
        <f>IF(JI62=0," ",(VLOOKUP(JI62,PROTOKOL!$A$1:$E$29,2,FALSE))*JJ62)</f>
        <v>65</v>
      </c>
      <c r="JL62" s="174">
        <f t="shared" si="24"/>
        <v>36</v>
      </c>
      <c r="JM62" s="211">
        <f>IF(JI62=0," ",VLOOKUP(JI62,PROTOKOL!$A:$E,5,FALSE))</f>
        <v>1.0273726785714283</v>
      </c>
      <c r="JN62" s="175" t="s">
        <v>133</v>
      </c>
      <c r="JO62" s="176">
        <f t="shared" si="90"/>
        <v>36.985416428571419</v>
      </c>
      <c r="JP62" s="216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4" t="str">
        <f t="shared" si="25"/>
        <v xml:space="preserve"> </v>
      </c>
      <c r="JV62" s="175" t="str">
        <f>IF(JR62=0," ",VLOOKUP(JR62,PROTOKOL!$A:$E,5,FALSE))</f>
        <v xml:space="preserve"> </v>
      </c>
      <c r="JW62" s="211" t="str">
        <f t="shared" si="136"/>
        <v xml:space="preserve"> </v>
      </c>
      <c r="JX62" s="175">
        <f t="shared" si="92"/>
        <v>0</v>
      </c>
      <c r="JY62" s="176" t="str">
        <f t="shared" si="93"/>
        <v xml:space="preserve"> </v>
      </c>
      <c r="KA62" s="172">
        <v>14</v>
      </c>
      <c r="KB62" s="224">
        <v>14</v>
      </c>
      <c r="KC62" s="173" t="str">
        <f>IF(KE62=0," ",VLOOKUP(KE62,PROTOKOL!$A:$F,6,FALSE))</f>
        <v>VAKUM TEST</v>
      </c>
      <c r="KD62" s="43">
        <v>230</v>
      </c>
      <c r="KE62" s="43">
        <v>4</v>
      </c>
      <c r="KF62" s="43">
        <v>7.5</v>
      </c>
      <c r="KG62" s="42">
        <f>IF(KE62=0," ",(VLOOKUP(KE62,PROTOKOL!$A$1:$E$29,2,FALSE))*KF62)</f>
        <v>150</v>
      </c>
      <c r="KH62" s="174">
        <f t="shared" si="26"/>
        <v>80</v>
      </c>
      <c r="KI62" s="211">
        <f>IF(KE62=0," ",VLOOKUP(KE62,PROTOKOL!$A:$E,5,FALSE))</f>
        <v>0.44947554687499996</v>
      </c>
      <c r="KJ62" s="175" t="s">
        <v>133</v>
      </c>
      <c r="KK62" s="176">
        <f t="shared" si="94"/>
        <v>35.958043749999995</v>
      </c>
      <c r="KL62" s="216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4" t="str">
        <f t="shared" si="27"/>
        <v xml:space="preserve"> </v>
      </c>
      <c r="KR62" s="175" t="str">
        <f>IF(KN62=0," ",VLOOKUP(KN62,PROTOKOL!$A:$E,5,FALSE))</f>
        <v xml:space="preserve"> </v>
      </c>
      <c r="KS62" s="211" t="str">
        <f t="shared" si="137"/>
        <v xml:space="preserve"> </v>
      </c>
      <c r="KT62" s="175">
        <f t="shared" si="96"/>
        <v>0</v>
      </c>
      <c r="KU62" s="176" t="str">
        <f t="shared" si="97"/>
        <v xml:space="preserve"> </v>
      </c>
      <c r="KW62" s="172">
        <v>14</v>
      </c>
      <c r="KX62" s="224">
        <v>14</v>
      </c>
      <c r="KY62" s="173" t="str">
        <f>IF(LA62=0," ",VLOOKUP(LA62,PROTOKOL!$A:$F,6,FALSE))</f>
        <v>VAKUM TEST</v>
      </c>
      <c r="KZ62" s="43">
        <v>234</v>
      </c>
      <c r="LA62" s="43">
        <v>4</v>
      </c>
      <c r="LB62" s="43">
        <v>7.5</v>
      </c>
      <c r="LC62" s="42">
        <f>IF(LA62=0," ",(VLOOKUP(LA62,PROTOKOL!$A$1:$E$29,2,FALSE))*LB62)</f>
        <v>150</v>
      </c>
      <c r="LD62" s="174">
        <f t="shared" si="28"/>
        <v>84</v>
      </c>
      <c r="LE62" s="211">
        <f>IF(LA62=0," ",VLOOKUP(LA62,PROTOKOL!$A:$E,5,FALSE))</f>
        <v>0.44947554687499996</v>
      </c>
      <c r="LF62" s="175" t="s">
        <v>133</v>
      </c>
      <c r="LG62" s="176">
        <f t="shared" si="98"/>
        <v>37.755945937499995</v>
      </c>
      <c r="LH62" s="216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4" t="str">
        <f t="shared" si="29"/>
        <v xml:space="preserve"> </v>
      </c>
      <c r="LN62" s="175" t="str">
        <f>IF(LJ62=0," ",VLOOKUP(LJ62,PROTOKOL!$A:$E,5,FALSE))</f>
        <v xml:space="preserve"> </v>
      </c>
      <c r="LO62" s="211" t="str">
        <f t="shared" si="138"/>
        <v xml:space="preserve"> </v>
      </c>
      <c r="LP62" s="175">
        <f t="shared" si="100"/>
        <v>0</v>
      </c>
      <c r="LQ62" s="176" t="str">
        <f t="shared" si="101"/>
        <v xml:space="preserve"> </v>
      </c>
      <c r="LS62" s="172">
        <v>14</v>
      </c>
      <c r="LT62" s="224">
        <v>14</v>
      </c>
      <c r="LU62" s="173" t="str">
        <f>IF(LW62=0," ",VLOOKUP(LW62,PROTOKOL!$A:$F,6,FALSE))</f>
        <v>PANTOGRAF LAVABO TAŞLAMA</v>
      </c>
      <c r="LV62" s="43">
        <v>107</v>
      </c>
      <c r="LW62" s="43">
        <v>9</v>
      </c>
      <c r="LX62" s="43">
        <v>7.5</v>
      </c>
      <c r="LY62" s="42">
        <f>IF(LW62=0," ",(VLOOKUP(LW62,PROTOKOL!$A$1:$E$29,2,FALSE))*LX62)</f>
        <v>65</v>
      </c>
      <c r="LZ62" s="174">
        <f t="shared" si="30"/>
        <v>42</v>
      </c>
      <c r="MA62" s="211">
        <f>IF(LW62=0," ",VLOOKUP(LW62,PROTOKOL!$A:$E,5,FALSE))</f>
        <v>1.0273726785714283</v>
      </c>
      <c r="MB62" s="175" t="s">
        <v>133</v>
      </c>
      <c r="MC62" s="176">
        <f t="shared" si="102"/>
        <v>43.149652499999988</v>
      </c>
      <c r="MD62" s="216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4" t="str">
        <f t="shared" si="31"/>
        <v xml:space="preserve"> </v>
      </c>
      <c r="MJ62" s="175" t="str">
        <f>IF(MF62=0," ",VLOOKUP(MF62,PROTOKOL!$A:$E,5,FALSE))</f>
        <v xml:space="preserve"> </v>
      </c>
      <c r="MK62" s="211" t="str">
        <f t="shared" si="139"/>
        <v xml:space="preserve"> </v>
      </c>
      <c r="ML62" s="175">
        <f t="shared" si="104"/>
        <v>0</v>
      </c>
      <c r="MM62" s="176" t="str">
        <f t="shared" si="105"/>
        <v xml:space="preserve"> </v>
      </c>
      <c r="MO62" s="172">
        <v>14</v>
      </c>
      <c r="MP62" s="224">
        <v>14</v>
      </c>
      <c r="MQ62" s="173" t="str">
        <f>IF(MS62=0," ",VLOOKUP(MS62,PROTOKOL!$A:$F,6,FALSE))</f>
        <v>PANTOGRAF LAVABO TAŞLAMA</v>
      </c>
      <c r="MR62" s="43">
        <v>93</v>
      </c>
      <c r="MS62" s="43">
        <v>9</v>
      </c>
      <c r="MT62" s="43">
        <v>7.5</v>
      </c>
      <c r="MU62" s="42">
        <f>IF(MS62=0," ",(VLOOKUP(MS62,PROTOKOL!$A$1:$E$29,2,FALSE))*MT62)</f>
        <v>65</v>
      </c>
      <c r="MV62" s="174">
        <f t="shared" si="32"/>
        <v>28</v>
      </c>
      <c r="MW62" s="211">
        <f>IF(MS62=0," ",VLOOKUP(MS62,PROTOKOL!$A:$E,5,FALSE))</f>
        <v>1.0273726785714283</v>
      </c>
      <c r="MX62" s="175" t="s">
        <v>133</v>
      </c>
      <c r="MY62" s="176">
        <f t="shared" si="106"/>
        <v>28.766434999999994</v>
      </c>
      <c r="MZ62" s="216" t="str">
        <f>IF(NB62=0," ",VLOOKUP(NB62,PROTOKOL!$A:$F,6,FALSE))</f>
        <v>ÜRÜN KONTROL</v>
      </c>
      <c r="NA62" s="43">
        <v>1</v>
      </c>
      <c r="NB62" s="43">
        <v>20</v>
      </c>
      <c r="NC62" s="43">
        <v>3</v>
      </c>
      <c r="ND62" s="91">
        <f>IF(NB62=0," ",(VLOOKUP(NB62,PROTOKOL!$A$1:$E$29,2,FALSE))*NC62)</f>
        <v>0</v>
      </c>
      <c r="NE62" s="174">
        <f t="shared" si="33"/>
        <v>1</v>
      </c>
      <c r="NF62" s="175" t="e">
        <f>IF(NB62=0," ",VLOOKUP(NB62,PROTOKOL!$A:$E,5,FALSE))</f>
        <v>#DIV/0!</v>
      </c>
      <c r="NG62" s="211" t="e">
        <f>IF(NB62=0," ",(NE62*NF62))/7.5*3</f>
        <v>#DIV/0!</v>
      </c>
      <c r="NH62" s="175">
        <f t="shared" si="108"/>
        <v>6</v>
      </c>
      <c r="NI62" s="176" t="e">
        <f t="shared" si="109"/>
        <v>#DIV/0!</v>
      </c>
      <c r="NK62" s="172">
        <v>14</v>
      </c>
      <c r="NL62" s="224">
        <v>14</v>
      </c>
      <c r="NM62" s="173" t="str">
        <f>IF(NO62=0," ",VLOOKUP(NO62,PROTOKOL!$A:$F,6,FALSE))</f>
        <v>WNZL. LAV. VE DUV. ASMA KLZ</v>
      </c>
      <c r="NN62" s="43">
        <v>225</v>
      </c>
      <c r="NO62" s="43">
        <v>1</v>
      </c>
      <c r="NP62" s="43">
        <v>7.5</v>
      </c>
      <c r="NQ62" s="42">
        <f>IF(NO62=0," ",(VLOOKUP(NO62,PROTOKOL!$A$1:$E$29,2,FALSE))*NP62)</f>
        <v>144</v>
      </c>
      <c r="NR62" s="174">
        <f t="shared" si="34"/>
        <v>81</v>
      </c>
      <c r="NS62" s="211">
        <f>IF(NO62=0," ",VLOOKUP(NO62,PROTOKOL!$A:$E,5,FALSE))</f>
        <v>0.4731321546052632</v>
      </c>
      <c r="NT62" s="175" t="s">
        <v>133</v>
      </c>
      <c r="NU62" s="176">
        <f t="shared" si="110"/>
        <v>38.323704523026322</v>
      </c>
      <c r="NV62" s="216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4" t="str">
        <f t="shared" si="35"/>
        <v xml:space="preserve"> </v>
      </c>
      <c r="OB62" s="175" t="str">
        <f>IF(NX62=0," ",VLOOKUP(NX62,PROTOKOL!$A:$E,5,FALSE))</f>
        <v xml:space="preserve"> </v>
      </c>
      <c r="OC62" s="211" t="str">
        <f t="shared" si="141"/>
        <v xml:space="preserve"> </v>
      </c>
      <c r="OD62" s="175">
        <f t="shared" si="112"/>
        <v>0</v>
      </c>
      <c r="OE62" s="176" t="str">
        <f t="shared" si="113"/>
        <v xml:space="preserve"> </v>
      </c>
      <c r="OG62" s="172">
        <v>14</v>
      </c>
      <c r="OH62" s="224">
        <v>14</v>
      </c>
      <c r="OI62" s="173" t="str">
        <f>IF(OK62=0," ",VLOOKUP(OK62,PROTOKOL!$A:$F,6,FALSE))</f>
        <v>VAKUM TEST</v>
      </c>
      <c r="OJ62" s="43">
        <v>105</v>
      </c>
      <c r="OK62" s="43">
        <v>4</v>
      </c>
      <c r="OL62" s="43">
        <v>3.5</v>
      </c>
      <c r="OM62" s="42">
        <f>IF(OK62=0," ",(VLOOKUP(OK62,PROTOKOL!$A$1:$E$29,2,FALSE))*OL62)</f>
        <v>70</v>
      </c>
      <c r="ON62" s="174">
        <f t="shared" si="36"/>
        <v>35</v>
      </c>
      <c r="OO62" s="211">
        <f>IF(OK62=0," ",VLOOKUP(OK62,PROTOKOL!$A:$E,5,FALSE))</f>
        <v>0.44947554687499996</v>
      </c>
      <c r="OP62" s="175" t="s">
        <v>133</v>
      </c>
      <c r="OQ62" s="176">
        <f t="shared" si="114"/>
        <v>15.731644140624999</v>
      </c>
      <c r="OR62" s="216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4" t="str">
        <f t="shared" si="37"/>
        <v xml:space="preserve"> </v>
      </c>
      <c r="OX62" s="175" t="str">
        <f>IF(OT62=0," ",VLOOKUP(OT62,PROTOKOL!$A:$E,5,FALSE))</f>
        <v xml:space="preserve"> </v>
      </c>
      <c r="OY62" s="211" t="str">
        <f t="shared" si="142"/>
        <v xml:space="preserve"> </v>
      </c>
      <c r="OZ62" s="175">
        <f t="shared" si="116"/>
        <v>0</v>
      </c>
      <c r="PA62" s="176" t="str">
        <f t="shared" si="117"/>
        <v xml:space="preserve"> </v>
      </c>
      <c r="PC62" s="172">
        <v>14</v>
      </c>
      <c r="PD62" s="224">
        <v>14</v>
      </c>
      <c r="PE62" s="173" t="str">
        <f>IF(PG62=0," ",VLOOKUP(PG62,PROTOKOL!$A:$F,6,FALSE))</f>
        <v>VAKUM TEST</v>
      </c>
      <c r="PF62" s="43">
        <v>241</v>
      </c>
      <c r="PG62" s="43">
        <v>4</v>
      </c>
      <c r="PH62" s="43">
        <v>7.5</v>
      </c>
      <c r="PI62" s="42">
        <f>IF(PG62=0," ",(VLOOKUP(PG62,PROTOKOL!$A$1:$E$29,2,FALSE))*PH62)</f>
        <v>150</v>
      </c>
      <c r="PJ62" s="174">
        <f t="shared" si="38"/>
        <v>91</v>
      </c>
      <c r="PK62" s="211">
        <f>IF(PG62=0," ",VLOOKUP(PG62,PROTOKOL!$A:$E,5,FALSE))</f>
        <v>0.44947554687499996</v>
      </c>
      <c r="PL62" s="175" t="s">
        <v>133</v>
      </c>
      <c r="PM62" s="176">
        <f t="shared" si="118"/>
        <v>40.902274765624995</v>
      </c>
      <c r="PN62" s="216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4" t="str">
        <f t="shared" si="39"/>
        <v xml:space="preserve"> </v>
      </c>
      <c r="PT62" s="175" t="str">
        <f>IF(PP62=0," ",VLOOKUP(PP62,PROTOKOL!$A:$E,5,FALSE))</f>
        <v xml:space="preserve"> </v>
      </c>
      <c r="PU62" s="211" t="str">
        <f t="shared" si="143"/>
        <v xml:space="preserve"> </v>
      </c>
      <c r="PV62" s="175">
        <f t="shared" si="120"/>
        <v>0</v>
      </c>
      <c r="PW62" s="176" t="str">
        <f t="shared" si="121"/>
        <v xml:space="preserve"> </v>
      </c>
      <c r="PY62" s="172">
        <v>14</v>
      </c>
      <c r="PZ62" s="224">
        <v>14</v>
      </c>
      <c r="QA62" s="173" t="str">
        <f>IF(QC62=0," ",VLOOKUP(QC62,PROTOKOL!$A:$F,6,FALSE))</f>
        <v>PANTOGRAF LAVABO TAŞLAMA</v>
      </c>
      <c r="QB62" s="43">
        <v>109</v>
      </c>
      <c r="QC62" s="43">
        <v>9</v>
      </c>
      <c r="QD62" s="43">
        <v>7.5</v>
      </c>
      <c r="QE62" s="42">
        <f>IF(QC62=0," ",(VLOOKUP(QC62,PROTOKOL!$A$1:$E$29,2,FALSE))*QD62)</f>
        <v>65</v>
      </c>
      <c r="QF62" s="174">
        <f t="shared" si="40"/>
        <v>44</v>
      </c>
      <c r="QG62" s="211">
        <f>IF(QC62=0," ",VLOOKUP(QC62,PROTOKOL!$A:$E,5,FALSE))</f>
        <v>1.0273726785714283</v>
      </c>
      <c r="QH62" s="175" t="s">
        <v>133</v>
      </c>
      <c r="QI62" s="176">
        <f t="shared" si="122"/>
        <v>45.204397857142844</v>
      </c>
      <c r="QJ62" s="216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4" t="str">
        <f t="shared" si="41"/>
        <v xml:space="preserve"> </v>
      </c>
      <c r="QP62" s="175" t="str">
        <f>IF(QL62=0," ",VLOOKUP(QL62,PROTOKOL!$A:$E,5,FALSE))</f>
        <v xml:space="preserve"> </v>
      </c>
      <c r="QQ62" s="211" t="str">
        <f t="shared" si="144"/>
        <v xml:space="preserve"> </v>
      </c>
      <c r="QR62" s="175">
        <f t="shared" si="124"/>
        <v>0</v>
      </c>
      <c r="QS62" s="176" t="str">
        <f t="shared" si="125"/>
        <v xml:space="preserve"> </v>
      </c>
    </row>
    <row r="63" spans="1:461" ht="13.8">
      <c r="A63" s="172">
        <v>14</v>
      </c>
      <c r="B63" s="225"/>
      <c r="C63" s="173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4" t="str">
        <f t="shared" si="0"/>
        <v xml:space="preserve"> </v>
      </c>
      <c r="I63" s="211" t="str">
        <f>IF(E63=0," ",VLOOKUP(E63,PROTOKOL!$A:$E,5,FALSE))</f>
        <v xml:space="preserve"> </v>
      </c>
      <c r="J63" s="175" t="s">
        <v>133</v>
      </c>
      <c r="K63" s="176" t="str">
        <f t="shared" si="42"/>
        <v xml:space="preserve"> </v>
      </c>
      <c r="L63" s="216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4" t="str">
        <f t="shared" si="1"/>
        <v xml:space="preserve"> </v>
      </c>
      <c r="R63" s="175" t="str">
        <f>IF(N63=0," ",VLOOKUP(N63,PROTOKOL!$A:$E,5,FALSE))</f>
        <v xml:space="preserve"> </v>
      </c>
      <c r="S63" s="211" t="str">
        <f t="shared" si="43"/>
        <v xml:space="preserve"> </v>
      </c>
      <c r="T63" s="175">
        <f t="shared" si="44"/>
        <v>0</v>
      </c>
      <c r="U63" s="176" t="str">
        <f t="shared" si="45"/>
        <v xml:space="preserve"> </v>
      </c>
      <c r="W63" s="172">
        <v>14</v>
      </c>
      <c r="X63" s="225"/>
      <c r="Y63" s="173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4" t="str">
        <f t="shared" si="2"/>
        <v xml:space="preserve"> </v>
      </c>
      <c r="AE63" s="211" t="str">
        <f>IF(AA63=0," ",VLOOKUP(AA63,PROTOKOL!$A:$E,5,FALSE))</f>
        <v xml:space="preserve"> </v>
      </c>
      <c r="AF63" s="175" t="s">
        <v>133</v>
      </c>
      <c r="AG63" s="176" t="str">
        <f t="shared" si="46"/>
        <v xml:space="preserve"> </v>
      </c>
      <c r="AH63" s="216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4" t="str">
        <f t="shared" si="3"/>
        <v xml:space="preserve"> </v>
      </c>
      <c r="AN63" s="175" t="str">
        <f>IF(AJ63=0," ",VLOOKUP(AJ63,PROTOKOL!$A:$E,5,FALSE))</f>
        <v xml:space="preserve"> </v>
      </c>
      <c r="AO63" s="211" t="str">
        <f t="shared" si="126"/>
        <v xml:space="preserve"> </v>
      </c>
      <c r="AP63" s="175">
        <f t="shared" si="48"/>
        <v>0</v>
      </c>
      <c r="AQ63" s="176" t="str">
        <f t="shared" si="49"/>
        <v xml:space="preserve"> </v>
      </c>
      <c r="AS63" s="172">
        <v>14</v>
      </c>
      <c r="AT63" s="225"/>
      <c r="AU63" s="173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4" t="str">
        <f t="shared" si="4"/>
        <v xml:space="preserve"> </v>
      </c>
      <c r="BA63" s="211" t="str">
        <f>IF(AW63=0," ",VLOOKUP(AW63,PROTOKOL!$A:$E,5,FALSE))</f>
        <v xml:space="preserve"> </v>
      </c>
      <c r="BB63" s="175" t="s">
        <v>133</v>
      </c>
      <c r="BC63" s="176" t="str">
        <f t="shared" si="50"/>
        <v xml:space="preserve"> </v>
      </c>
      <c r="BD63" s="216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4" t="str">
        <f t="shared" si="5"/>
        <v xml:space="preserve"> </v>
      </c>
      <c r="BJ63" s="175" t="str">
        <f>IF(BF63=0," ",VLOOKUP(BF63,PROTOKOL!$A:$E,5,FALSE))</f>
        <v xml:space="preserve"> </v>
      </c>
      <c r="BK63" s="211" t="str">
        <f t="shared" si="127"/>
        <v xml:space="preserve"> </v>
      </c>
      <c r="BL63" s="175">
        <f t="shared" si="52"/>
        <v>0</v>
      </c>
      <c r="BM63" s="176" t="str">
        <f t="shared" si="53"/>
        <v xml:space="preserve"> </v>
      </c>
      <c r="BO63" s="172">
        <v>14</v>
      </c>
      <c r="BP63" s="225"/>
      <c r="BQ63" s="173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4" t="str">
        <f t="shared" si="6"/>
        <v xml:space="preserve"> </v>
      </c>
      <c r="BW63" s="211" t="str">
        <f>IF(BS63=0," ",VLOOKUP(BS63,PROTOKOL!$A:$E,5,FALSE))</f>
        <v xml:space="preserve"> </v>
      </c>
      <c r="BX63" s="175" t="s">
        <v>133</v>
      </c>
      <c r="BY63" s="176" t="str">
        <f t="shared" si="54"/>
        <v xml:space="preserve"> </v>
      </c>
      <c r="BZ63" s="216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4" t="str">
        <f t="shared" si="7"/>
        <v xml:space="preserve"> </v>
      </c>
      <c r="CF63" s="175" t="str">
        <f>IF(CB63=0," ",VLOOKUP(CB63,PROTOKOL!$A:$E,5,FALSE))</f>
        <v xml:space="preserve"> </v>
      </c>
      <c r="CG63" s="211" t="str">
        <f t="shared" si="128"/>
        <v xml:space="preserve"> </v>
      </c>
      <c r="CH63" s="175">
        <f t="shared" si="56"/>
        <v>0</v>
      </c>
      <c r="CI63" s="176" t="str">
        <f t="shared" si="57"/>
        <v xml:space="preserve"> </v>
      </c>
      <c r="CK63" s="172">
        <v>14</v>
      </c>
      <c r="CL63" s="225"/>
      <c r="CM63" s="173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4" t="str">
        <f t="shared" si="8"/>
        <v xml:space="preserve"> </v>
      </c>
      <c r="CS63" s="211" t="str">
        <f>IF(CO63=0," ",VLOOKUP(CO63,PROTOKOL!$A:$E,5,FALSE))</f>
        <v xml:space="preserve"> </v>
      </c>
      <c r="CT63" s="175" t="s">
        <v>133</v>
      </c>
      <c r="CU63" s="176" t="str">
        <f t="shared" si="58"/>
        <v xml:space="preserve"> </v>
      </c>
      <c r="CV63" s="216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4" t="str">
        <f t="shared" si="9"/>
        <v xml:space="preserve"> </v>
      </c>
      <c r="DB63" s="175" t="str">
        <f>IF(CX63=0," ",VLOOKUP(CX63,PROTOKOL!$A:$E,5,FALSE))</f>
        <v xml:space="preserve"> </v>
      </c>
      <c r="DC63" s="211" t="str">
        <f t="shared" si="129"/>
        <v xml:space="preserve"> </v>
      </c>
      <c r="DD63" s="175">
        <f t="shared" si="60"/>
        <v>0</v>
      </c>
      <c r="DE63" s="176" t="str">
        <f t="shared" si="61"/>
        <v xml:space="preserve"> </v>
      </c>
      <c r="DG63" s="172">
        <v>14</v>
      </c>
      <c r="DH63" s="225"/>
      <c r="DI63" s="173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4" t="str">
        <f t="shared" si="10"/>
        <v xml:space="preserve"> </v>
      </c>
      <c r="DO63" s="211" t="str">
        <f>IF(DK63=0," ",VLOOKUP(DK63,PROTOKOL!$A:$E,5,FALSE))</f>
        <v xml:space="preserve"> </v>
      </c>
      <c r="DP63" s="175" t="s">
        <v>133</v>
      </c>
      <c r="DQ63" s="176" t="str">
        <f t="shared" si="62"/>
        <v xml:space="preserve"> </v>
      </c>
      <c r="DR63" s="216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4" t="str">
        <f t="shared" si="11"/>
        <v xml:space="preserve"> </v>
      </c>
      <c r="DX63" s="175" t="str">
        <f>IF(DT63=0," ",VLOOKUP(DT63,PROTOKOL!$A:$E,5,FALSE))</f>
        <v xml:space="preserve"> </v>
      </c>
      <c r="DY63" s="211" t="str">
        <f t="shared" si="130"/>
        <v xml:space="preserve"> </v>
      </c>
      <c r="DZ63" s="175">
        <f t="shared" si="64"/>
        <v>0</v>
      </c>
      <c r="EA63" s="176" t="str">
        <f t="shared" si="65"/>
        <v xml:space="preserve"> </v>
      </c>
      <c r="EC63" s="172">
        <v>14</v>
      </c>
      <c r="ED63" s="225"/>
      <c r="EE63" s="173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4" t="str">
        <f t="shared" si="12"/>
        <v xml:space="preserve"> </v>
      </c>
      <c r="EK63" s="211" t="str">
        <f>IF(EG63=0," ",VLOOKUP(EG63,PROTOKOL!$A:$E,5,FALSE))</f>
        <v xml:space="preserve"> </v>
      </c>
      <c r="EL63" s="175" t="s">
        <v>133</v>
      </c>
      <c r="EM63" s="176" t="str">
        <f t="shared" si="66"/>
        <v xml:space="preserve"> </v>
      </c>
      <c r="EN63" s="216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4" t="str">
        <f t="shared" si="13"/>
        <v xml:space="preserve"> </v>
      </c>
      <c r="ET63" s="175" t="str">
        <f>IF(EP63=0," ",VLOOKUP(EP63,PROTOKOL!$A:$E,5,FALSE))</f>
        <v xml:space="preserve"> </v>
      </c>
      <c r="EU63" s="211" t="str">
        <f t="shared" si="145"/>
        <v xml:space="preserve"> </v>
      </c>
      <c r="EV63" s="175">
        <f t="shared" si="68"/>
        <v>0</v>
      </c>
      <c r="EW63" s="176" t="str">
        <f t="shared" si="69"/>
        <v xml:space="preserve"> </v>
      </c>
      <c r="EY63" s="172">
        <v>14</v>
      </c>
      <c r="EZ63" s="225"/>
      <c r="FA63" s="173" t="str">
        <f>IF(FC63=0," ",VLOOKUP(FC63,PROTOKOL!$A:$F,6,FALSE))</f>
        <v>PERDE KESME SULU SİST.</v>
      </c>
      <c r="FB63" s="43">
        <v>61</v>
      </c>
      <c r="FC63" s="43">
        <v>8</v>
      </c>
      <c r="FD63" s="43">
        <v>3</v>
      </c>
      <c r="FE63" s="42">
        <f>IF(FC63=0," ",(VLOOKUP(FC63,PROTOKOL!$A$1:$E$29,2,FALSE))*FD63)</f>
        <v>39.200000000000003</v>
      </c>
      <c r="FF63" s="174">
        <f t="shared" si="14"/>
        <v>21.799999999999997</v>
      </c>
      <c r="FG63" s="211">
        <f>IF(FC63=0," ",VLOOKUP(FC63,PROTOKOL!$A:$E,5,FALSE))</f>
        <v>0.69150084134615386</v>
      </c>
      <c r="FH63" s="175" t="s">
        <v>133</v>
      </c>
      <c r="FI63" s="176">
        <f t="shared" si="70"/>
        <v>15.074718341346152</v>
      </c>
      <c r="FJ63" s="216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4" t="str">
        <f t="shared" si="15"/>
        <v xml:space="preserve"> </v>
      </c>
      <c r="FP63" s="175" t="str">
        <f>IF(FL63=0," ",VLOOKUP(FL63,PROTOKOL!$A:$E,5,FALSE))</f>
        <v xml:space="preserve"> </v>
      </c>
      <c r="FQ63" s="211" t="str">
        <f t="shared" si="131"/>
        <v xml:space="preserve"> </v>
      </c>
      <c r="FR63" s="175">
        <f t="shared" si="72"/>
        <v>0</v>
      </c>
      <c r="FS63" s="176" t="str">
        <f t="shared" si="73"/>
        <v xml:space="preserve"> </v>
      </c>
      <c r="FU63" s="172">
        <v>14</v>
      </c>
      <c r="FV63" s="225"/>
      <c r="FW63" s="173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4" t="str">
        <f t="shared" si="16"/>
        <v xml:space="preserve"> </v>
      </c>
      <c r="GC63" s="211" t="str">
        <f>IF(FY63=0," ",VLOOKUP(FY63,PROTOKOL!$A:$E,5,FALSE))</f>
        <v xml:space="preserve"> </v>
      </c>
      <c r="GD63" s="175" t="s">
        <v>133</v>
      </c>
      <c r="GE63" s="176" t="str">
        <f t="shared" si="74"/>
        <v xml:space="preserve"> </v>
      </c>
      <c r="GF63" s="216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4" t="str">
        <f t="shared" si="17"/>
        <v xml:space="preserve"> </v>
      </c>
      <c r="GL63" s="175" t="str">
        <f>IF(GH63=0," ",VLOOKUP(GH63,PROTOKOL!$A:$E,5,FALSE))</f>
        <v xml:space="preserve"> </v>
      </c>
      <c r="GM63" s="211" t="str">
        <f t="shared" si="132"/>
        <v xml:space="preserve"> </v>
      </c>
      <c r="GN63" s="175">
        <f t="shared" si="76"/>
        <v>0</v>
      </c>
      <c r="GO63" s="176" t="str">
        <f t="shared" si="77"/>
        <v xml:space="preserve"> </v>
      </c>
      <c r="GQ63" s="172">
        <v>14</v>
      </c>
      <c r="GR63" s="225"/>
      <c r="GS63" s="173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4" t="str">
        <f t="shared" si="18"/>
        <v xml:space="preserve"> </v>
      </c>
      <c r="GY63" s="211" t="str">
        <f>IF(GU63=0," ",VLOOKUP(GU63,PROTOKOL!$A:$E,5,FALSE))</f>
        <v xml:space="preserve"> </v>
      </c>
      <c r="GZ63" s="175" t="s">
        <v>133</v>
      </c>
      <c r="HA63" s="176" t="str">
        <f t="shared" si="78"/>
        <v xml:space="preserve"> </v>
      </c>
      <c r="HB63" s="216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4" t="str">
        <f t="shared" si="19"/>
        <v xml:space="preserve"> </v>
      </c>
      <c r="HH63" s="175" t="str">
        <f>IF(HD63=0," ",VLOOKUP(HD63,PROTOKOL!$A:$E,5,FALSE))</f>
        <v xml:space="preserve"> </v>
      </c>
      <c r="HI63" s="211" t="str">
        <f t="shared" si="133"/>
        <v xml:space="preserve"> </v>
      </c>
      <c r="HJ63" s="175">
        <f t="shared" si="80"/>
        <v>0</v>
      </c>
      <c r="HK63" s="176" t="str">
        <f t="shared" si="81"/>
        <v xml:space="preserve"> </v>
      </c>
      <c r="HM63" s="172">
        <v>14</v>
      </c>
      <c r="HN63" s="225"/>
      <c r="HO63" s="173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4" t="str">
        <f t="shared" si="20"/>
        <v xml:space="preserve"> </v>
      </c>
      <c r="HU63" s="211" t="str">
        <f>IF(HQ63=0," ",VLOOKUP(HQ63,PROTOKOL!$A:$E,5,FALSE))</f>
        <v xml:space="preserve"> </v>
      </c>
      <c r="HV63" s="175" t="s">
        <v>133</v>
      </c>
      <c r="HW63" s="176" t="str">
        <f t="shared" si="82"/>
        <v xml:space="preserve"> </v>
      </c>
      <c r="HX63" s="216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4" t="str">
        <f t="shared" si="21"/>
        <v xml:space="preserve"> </v>
      </c>
      <c r="ID63" s="175" t="str">
        <f>IF(HZ63=0," ",VLOOKUP(HZ63,PROTOKOL!$A:$E,5,FALSE))</f>
        <v xml:space="preserve"> </v>
      </c>
      <c r="IE63" s="211" t="str">
        <f t="shared" si="134"/>
        <v xml:space="preserve"> </v>
      </c>
      <c r="IF63" s="175">
        <f t="shared" si="84"/>
        <v>0</v>
      </c>
      <c r="IG63" s="176" t="str">
        <f t="shared" si="85"/>
        <v xml:space="preserve"> </v>
      </c>
      <c r="II63" s="172">
        <v>14</v>
      </c>
      <c r="IJ63" s="225"/>
      <c r="IK63" s="173" t="str">
        <f>IF(IM63=0," ",VLOOKUP(IM63,PROTOKOL!$A:$F,6,FALSE))</f>
        <v>PERDE KESME SULU SİST.</v>
      </c>
      <c r="IL63" s="43">
        <v>51</v>
      </c>
      <c r="IM63" s="43">
        <v>8</v>
      </c>
      <c r="IN63" s="43">
        <v>2.5</v>
      </c>
      <c r="IO63" s="42">
        <f>IF(IM63=0," ",(VLOOKUP(IM63,PROTOKOL!$A$1:$E$29,2,FALSE))*IN63)</f>
        <v>32.666666666666664</v>
      </c>
      <c r="IP63" s="174">
        <f t="shared" si="22"/>
        <v>18.333333333333336</v>
      </c>
      <c r="IQ63" s="211">
        <f>IF(IM63=0," ",VLOOKUP(IM63,PROTOKOL!$A:$E,5,FALSE))</f>
        <v>0.69150084134615386</v>
      </c>
      <c r="IR63" s="175" t="s">
        <v>133</v>
      </c>
      <c r="IS63" s="176">
        <f t="shared" si="86"/>
        <v>12.677515424679489</v>
      </c>
      <c r="IT63" s="216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4" t="str">
        <f t="shared" si="23"/>
        <v xml:space="preserve"> </v>
      </c>
      <c r="IZ63" s="175" t="str">
        <f>IF(IV63=0," ",VLOOKUP(IV63,PROTOKOL!$A:$E,5,FALSE))</f>
        <v xml:space="preserve"> </v>
      </c>
      <c r="JA63" s="211" t="str">
        <f t="shared" si="135"/>
        <v xml:space="preserve"> </v>
      </c>
      <c r="JB63" s="175">
        <f t="shared" si="88"/>
        <v>0</v>
      </c>
      <c r="JC63" s="176" t="str">
        <f t="shared" si="89"/>
        <v xml:space="preserve"> </v>
      </c>
      <c r="JE63" s="172">
        <v>14</v>
      </c>
      <c r="JF63" s="225"/>
      <c r="JG63" s="173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4" t="str">
        <f t="shared" si="24"/>
        <v xml:space="preserve"> </v>
      </c>
      <c r="JM63" s="211" t="str">
        <f>IF(JI63=0," ",VLOOKUP(JI63,PROTOKOL!$A:$E,5,FALSE))</f>
        <v xml:space="preserve"> </v>
      </c>
      <c r="JN63" s="175" t="s">
        <v>133</v>
      </c>
      <c r="JO63" s="176" t="str">
        <f t="shared" si="90"/>
        <v xml:space="preserve"> </v>
      </c>
      <c r="JP63" s="216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4" t="str">
        <f t="shared" si="25"/>
        <v xml:space="preserve"> </v>
      </c>
      <c r="JV63" s="175" t="str">
        <f>IF(JR63=0," ",VLOOKUP(JR63,PROTOKOL!$A:$E,5,FALSE))</f>
        <v xml:space="preserve"> </v>
      </c>
      <c r="JW63" s="211" t="str">
        <f t="shared" si="136"/>
        <v xml:space="preserve"> </v>
      </c>
      <c r="JX63" s="175">
        <f t="shared" si="92"/>
        <v>0</v>
      </c>
      <c r="JY63" s="176" t="str">
        <f t="shared" si="93"/>
        <v xml:space="preserve"> </v>
      </c>
      <c r="KA63" s="172">
        <v>14</v>
      </c>
      <c r="KB63" s="225"/>
      <c r="KC63" s="173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4" t="str">
        <f t="shared" si="26"/>
        <v xml:space="preserve"> </v>
      </c>
      <c r="KI63" s="211" t="str">
        <f>IF(KE63=0," ",VLOOKUP(KE63,PROTOKOL!$A:$E,5,FALSE))</f>
        <v xml:space="preserve"> </v>
      </c>
      <c r="KJ63" s="175" t="s">
        <v>133</v>
      </c>
      <c r="KK63" s="176" t="str">
        <f t="shared" si="94"/>
        <v xml:space="preserve"> </v>
      </c>
      <c r="KL63" s="216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4" t="str">
        <f t="shared" si="27"/>
        <v xml:space="preserve"> </v>
      </c>
      <c r="KR63" s="175" t="str">
        <f>IF(KN63=0," ",VLOOKUP(KN63,PROTOKOL!$A:$E,5,FALSE))</f>
        <v xml:space="preserve"> </v>
      </c>
      <c r="KS63" s="211" t="str">
        <f t="shared" si="137"/>
        <v xml:space="preserve"> </v>
      </c>
      <c r="KT63" s="175">
        <f t="shared" si="96"/>
        <v>0</v>
      </c>
      <c r="KU63" s="176" t="str">
        <f t="shared" si="97"/>
        <v xml:space="preserve"> </v>
      </c>
      <c r="KW63" s="172">
        <v>14</v>
      </c>
      <c r="KX63" s="225"/>
      <c r="KY63" s="173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4" t="str">
        <f t="shared" si="28"/>
        <v xml:space="preserve"> </v>
      </c>
      <c r="LE63" s="211" t="str">
        <f>IF(LA63=0," ",VLOOKUP(LA63,PROTOKOL!$A:$E,5,FALSE))</f>
        <v xml:space="preserve"> </v>
      </c>
      <c r="LF63" s="175" t="s">
        <v>133</v>
      </c>
      <c r="LG63" s="176" t="str">
        <f t="shared" si="98"/>
        <v xml:space="preserve"> </v>
      </c>
      <c r="LH63" s="216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4" t="str">
        <f t="shared" si="29"/>
        <v xml:space="preserve"> </v>
      </c>
      <c r="LN63" s="175" t="str">
        <f>IF(LJ63=0," ",VLOOKUP(LJ63,PROTOKOL!$A:$E,5,FALSE))</f>
        <v xml:space="preserve"> </v>
      </c>
      <c r="LO63" s="211" t="str">
        <f t="shared" si="138"/>
        <v xml:space="preserve"> </v>
      </c>
      <c r="LP63" s="175">
        <f t="shared" si="100"/>
        <v>0</v>
      </c>
      <c r="LQ63" s="176" t="str">
        <f t="shared" si="101"/>
        <v xml:space="preserve"> </v>
      </c>
      <c r="LS63" s="172">
        <v>14</v>
      </c>
      <c r="LT63" s="225"/>
      <c r="LU63" s="173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4" t="str">
        <f t="shared" si="30"/>
        <v xml:space="preserve"> </v>
      </c>
      <c r="MA63" s="211" t="str">
        <f>IF(LW63=0," ",VLOOKUP(LW63,PROTOKOL!$A:$E,5,FALSE))</f>
        <v xml:space="preserve"> </v>
      </c>
      <c r="MB63" s="175" t="s">
        <v>133</v>
      </c>
      <c r="MC63" s="176" t="str">
        <f t="shared" si="102"/>
        <v xml:space="preserve"> </v>
      </c>
      <c r="MD63" s="216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4" t="str">
        <f t="shared" si="31"/>
        <v xml:space="preserve"> </v>
      </c>
      <c r="MJ63" s="175" t="str">
        <f>IF(MF63=0," ",VLOOKUP(MF63,PROTOKOL!$A:$E,5,FALSE))</f>
        <v xml:space="preserve"> </v>
      </c>
      <c r="MK63" s="211" t="str">
        <f t="shared" si="139"/>
        <v xml:space="preserve"> </v>
      </c>
      <c r="ML63" s="175">
        <f t="shared" si="104"/>
        <v>0</v>
      </c>
      <c r="MM63" s="176" t="str">
        <f t="shared" si="105"/>
        <v xml:space="preserve"> </v>
      </c>
      <c r="MO63" s="172">
        <v>14</v>
      </c>
      <c r="MP63" s="225"/>
      <c r="MQ63" s="173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4" t="str">
        <f t="shared" si="32"/>
        <v xml:space="preserve"> </v>
      </c>
      <c r="MW63" s="211" t="str">
        <f>IF(MS63=0," ",VLOOKUP(MS63,PROTOKOL!$A:$E,5,FALSE))</f>
        <v xml:space="preserve"> </v>
      </c>
      <c r="MX63" s="175" t="s">
        <v>133</v>
      </c>
      <c r="MY63" s="176" t="str">
        <f t="shared" si="106"/>
        <v xml:space="preserve"> </v>
      </c>
      <c r="MZ63" s="216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4" t="str">
        <f t="shared" si="33"/>
        <v xml:space="preserve"> </v>
      </c>
      <c r="NF63" s="175" t="str">
        <f>IF(NB63=0," ",VLOOKUP(NB63,PROTOKOL!$A:$E,5,FALSE))</f>
        <v xml:space="preserve"> </v>
      </c>
      <c r="NG63" s="211" t="str">
        <f t="shared" si="140"/>
        <v xml:space="preserve"> </v>
      </c>
      <c r="NH63" s="175">
        <f t="shared" si="108"/>
        <v>0</v>
      </c>
      <c r="NI63" s="176" t="str">
        <f t="shared" si="109"/>
        <v xml:space="preserve"> </v>
      </c>
      <c r="NK63" s="172">
        <v>14</v>
      </c>
      <c r="NL63" s="225"/>
      <c r="NM63" s="173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4" t="str">
        <f t="shared" si="34"/>
        <v xml:space="preserve"> </v>
      </c>
      <c r="NS63" s="211" t="str">
        <f>IF(NO63=0," ",VLOOKUP(NO63,PROTOKOL!$A:$E,5,FALSE))</f>
        <v xml:space="preserve"> </v>
      </c>
      <c r="NT63" s="175" t="s">
        <v>133</v>
      </c>
      <c r="NU63" s="176" t="str">
        <f t="shared" si="110"/>
        <v xml:space="preserve"> </v>
      </c>
      <c r="NV63" s="216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4" t="str">
        <f t="shared" si="35"/>
        <v xml:space="preserve"> </v>
      </c>
      <c r="OB63" s="175" t="str">
        <f>IF(NX63=0," ",VLOOKUP(NX63,PROTOKOL!$A:$E,5,FALSE))</f>
        <v xml:space="preserve"> </v>
      </c>
      <c r="OC63" s="211" t="str">
        <f t="shared" si="141"/>
        <v xml:space="preserve"> </v>
      </c>
      <c r="OD63" s="175">
        <f t="shared" si="112"/>
        <v>0</v>
      </c>
      <c r="OE63" s="176" t="str">
        <f t="shared" si="113"/>
        <v xml:space="preserve"> </v>
      </c>
      <c r="OG63" s="172">
        <v>14</v>
      </c>
      <c r="OH63" s="225"/>
      <c r="OI63" s="173" t="str">
        <f>IF(OK63=0," ",VLOOKUP(OK63,PROTOKOL!$A:$F,6,FALSE))</f>
        <v>PERDE KESME SULU SİST.</v>
      </c>
      <c r="OJ63" s="43">
        <v>60</v>
      </c>
      <c r="OK63" s="43">
        <v>8</v>
      </c>
      <c r="OL63" s="43">
        <v>3</v>
      </c>
      <c r="OM63" s="42">
        <f>IF(OK63=0," ",(VLOOKUP(OK63,PROTOKOL!$A$1:$E$29,2,FALSE))*OL63)</f>
        <v>39.200000000000003</v>
      </c>
      <c r="ON63" s="174">
        <f t="shared" si="36"/>
        <v>20.799999999999997</v>
      </c>
      <c r="OO63" s="211">
        <f>IF(OK63=0," ",VLOOKUP(OK63,PROTOKOL!$A:$E,5,FALSE))</f>
        <v>0.69150084134615386</v>
      </c>
      <c r="OP63" s="175" t="s">
        <v>133</v>
      </c>
      <c r="OQ63" s="176">
        <f t="shared" si="114"/>
        <v>14.383217499999999</v>
      </c>
      <c r="OR63" s="216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4" t="str">
        <f t="shared" si="37"/>
        <v xml:space="preserve"> </v>
      </c>
      <c r="OX63" s="175" t="str">
        <f>IF(OT63=0," ",VLOOKUP(OT63,PROTOKOL!$A:$E,5,FALSE))</f>
        <v xml:space="preserve"> </v>
      </c>
      <c r="OY63" s="211" t="str">
        <f t="shared" si="142"/>
        <v xml:space="preserve"> </v>
      </c>
      <c r="OZ63" s="175">
        <f t="shared" si="116"/>
        <v>0</v>
      </c>
      <c r="PA63" s="176" t="str">
        <f t="shared" si="117"/>
        <v xml:space="preserve"> </v>
      </c>
      <c r="PC63" s="172">
        <v>14</v>
      </c>
      <c r="PD63" s="225"/>
      <c r="PE63" s="173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4" t="str">
        <f t="shared" si="38"/>
        <v xml:space="preserve"> </v>
      </c>
      <c r="PK63" s="211" t="str">
        <f>IF(PG63=0," ",VLOOKUP(PG63,PROTOKOL!$A:$E,5,FALSE))</f>
        <v xml:space="preserve"> </v>
      </c>
      <c r="PL63" s="175" t="s">
        <v>133</v>
      </c>
      <c r="PM63" s="176" t="str">
        <f t="shared" si="118"/>
        <v xml:space="preserve"> </v>
      </c>
      <c r="PN63" s="216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4" t="str">
        <f t="shared" si="39"/>
        <v xml:space="preserve"> </v>
      </c>
      <c r="PT63" s="175" t="str">
        <f>IF(PP63=0," ",VLOOKUP(PP63,PROTOKOL!$A:$E,5,FALSE))</f>
        <v xml:space="preserve"> </v>
      </c>
      <c r="PU63" s="211" t="str">
        <f t="shared" si="143"/>
        <v xml:space="preserve"> </v>
      </c>
      <c r="PV63" s="175">
        <f t="shared" si="120"/>
        <v>0</v>
      </c>
      <c r="PW63" s="176" t="str">
        <f t="shared" si="121"/>
        <v xml:space="preserve"> </v>
      </c>
      <c r="PY63" s="172">
        <v>14</v>
      </c>
      <c r="PZ63" s="225"/>
      <c r="QA63" s="173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4" t="str">
        <f t="shared" si="40"/>
        <v xml:space="preserve"> </v>
      </c>
      <c r="QG63" s="211" t="str">
        <f>IF(QC63=0," ",VLOOKUP(QC63,PROTOKOL!$A:$E,5,FALSE))</f>
        <v xml:space="preserve"> </v>
      </c>
      <c r="QH63" s="175" t="s">
        <v>133</v>
      </c>
      <c r="QI63" s="176" t="str">
        <f t="shared" si="122"/>
        <v xml:space="preserve"> </v>
      </c>
      <c r="QJ63" s="216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4" t="str">
        <f t="shared" si="41"/>
        <v xml:space="preserve"> </v>
      </c>
      <c r="QP63" s="175" t="str">
        <f>IF(QL63=0," ",VLOOKUP(QL63,PROTOKOL!$A:$E,5,FALSE))</f>
        <v xml:space="preserve"> </v>
      </c>
      <c r="QQ63" s="211" t="str">
        <f t="shared" si="144"/>
        <v xml:space="preserve"> </v>
      </c>
      <c r="QR63" s="175">
        <f t="shared" si="124"/>
        <v>0</v>
      </c>
      <c r="QS63" s="176" t="str">
        <f t="shared" si="125"/>
        <v xml:space="preserve"> </v>
      </c>
    </row>
    <row r="64" spans="1:461" ht="13.8">
      <c r="A64" s="172">
        <v>14</v>
      </c>
      <c r="B64" s="226"/>
      <c r="C64" s="173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4" t="str">
        <f t="shared" si="0"/>
        <v xml:space="preserve"> </v>
      </c>
      <c r="I64" s="211" t="str">
        <f>IF(E64=0," ",VLOOKUP(E64,PROTOKOL!$A:$E,5,FALSE))</f>
        <v xml:space="preserve"> </v>
      </c>
      <c r="J64" s="175" t="s">
        <v>133</v>
      </c>
      <c r="K64" s="176" t="str">
        <f t="shared" si="42"/>
        <v xml:space="preserve"> </v>
      </c>
      <c r="L64" s="216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4" t="str">
        <f t="shared" si="1"/>
        <v xml:space="preserve"> </v>
      </c>
      <c r="R64" s="175" t="str">
        <f>IF(N64=0," ",VLOOKUP(N64,PROTOKOL!$A:$E,5,FALSE))</f>
        <v xml:space="preserve"> </v>
      </c>
      <c r="S64" s="211" t="str">
        <f t="shared" si="43"/>
        <v xml:space="preserve"> </v>
      </c>
      <c r="T64" s="175">
        <f t="shared" si="44"/>
        <v>0</v>
      </c>
      <c r="U64" s="176" t="str">
        <f t="shared" si="45"/>
        <v xml:space="preserve"> </v>
      </c>
      <c r="W64" s="172">
        <v>14</v>
      </c>
      <c r="X64" s="226"/>
      <c r="Y64" s="173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4" t="str">
        <f t="shared" si="2"/>
        <v xml:space="preserve"> </v>
      </c>
      <c r="AE64" s="211" t="str">
        <f>IF(AA64=0," ",VLOOKUP(AA64,PROTOKOL!$A:$E,5,FALSE))</f>
        <v xml:space="preserve"> </v>
      </c>
      <c r="AF64" s="175" t="s">
        <v>133</v>
      </c>
      <c r="AG64" s="176" t="str">
        <f t="shared" si="46"/>
        <v xml:space="preserve"> </v>
      </c>
      <c r="AH64" s="216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4" t="str">
        <f t="shared" si="3"/>
        <v xml:space="preserve"> </v>
      </c>
      <c r="AN64" s="175" t="str">
        <f>IF(AJ64=0," ",VLOOKUP(AJ64,PROTOKOL!$A:$E,5,FALSE))</f>
        <v xml:space="preserve"> </v>
      </c>
      <c r="AO64" s="211" t="str">
        <f t="shared" si="126"/>
        <v xml:space="preserve"> </v>
      </c>
      <c r="AP64" s="175">
        <f t="shared" si="48"/>
        <v>0</v>
      </c>
      <c r="AQ64" s="176" t="str">
        <f t="shared" si="49"/>
        <v xml:space="preserve"> </v>
      </c>
      <c r="AS64" s="172">
        <v>14</v>
      </c>
      <c r="AT64" s="226"/>
      <c r="AU64" s="173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4" t="str">
        <f t="shared" si="4"/>
        <v xml:space="preserve"> </v>
      </c>
      <c r="BA64" s="211" t="str">
        <f>IF(AW64=0," ",VLOOKUP(AW64,PROTOKOL!$A:$E,5,FALSE))</f>
        <v xml:space="preserve"> </v>
      </c>
      <c r="BB64" s="175" t="s">
        <v>133</v>
      </c>
      <c r="BC64" s="176" t="str">
        <f t="shared" si="50"/>
        <v xml:space="preserve"> </v>
      </c>
      <c r="BD64" s="216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4" t="str">
        <f t="shared" si="5"/>
        <v xml:space="preserve"> </v>
      </c>
      <c r="BJ64" s="175" t="str">
        <f>IF(BF64=0," ",VLOOKUP(BF64,PROTOKOL!$A:$E,5,FALSE))</f>
        <v xml:space="preserve"> </v>
      </c>
      <c r="BK64" s="211" t="str">
        <f t="shared" si="127"/>
        <v xml:space="preserve"> </v>
      </c>
      <c r="BL64" s="175">
        <f t="shared" si="52"/>
        <v>0</v>
      </c>
      <c r="BM64" s="176" t="str">
        <f t="shared" si="53"/>
        <v xml:space="preserve"> </v>
      </c>
      <c r="BO64" s="172">
        <v>14</v>
      </c>
      <c r="BP64" s="226"/>
      <c r="BQ64" s="173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4" t="str">
        <f t="shared" si="6"/>
        <v xml:space="preserve"> </v>
      </c>
      <c r="BW64" s="211" t="str">
        <f>IF(BS64=0," ",VLOOKUP(BS64,PROTOKOL!$A:$E,5,FALSE))</f>
        <v xml:space="preserve"> </v>
      </c>
      <c r="BX64" s="175" t="s">
        <v>133</v>
      </c>
      <c r="BY64" s="176" t="str">
        <f t="shared" si="54"/>
        <v xml:space="preserve"> </v>
      </c>
      <c r="BZ64" s="216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4" t="str">
        <f t="shared" si="7"/>
        <v xml:space="preserve"> </v>
      </c>
      <c r="CF64" s="175" t="str">
        <f>IF(CB64=0," ",VLOOKUP(CB64,PROTOKOL!$A:$E,5,FALSE))</f>
        <v xml:space="preserve"> </v>
      </c>
      <c r="CG64" s="211" t="str">
        <f t="shared" si="128"/>
        <v xml:space="preserve"> </v>
      </c>
      <c r="CH64" s="175">
        <f t="shared" si="56"/>
        <v>0</v>
      </c>
      <c r="CI64" s="176" t="str">
        <f t="shared" si="57"/>
        <v xml:space="preserve"> </v>
      </c>
      <c r="CK64" s="172">
        <v>14</v>
      </c>
      <c r="CL64" s="226"/>
      <c r="CM64" s="173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4" t="str">
        <f t="shared" si="8"/>
        <v xml:space="preserve"> </v>
      </c>
      <c r="CS64" s="211" t="str">
        <f>IF(CO64=0," ",VLOOKUP(CO64,PROTOKOL!$A:$E,5,FALSE))</f>
        <v xml:space="preserve"> </v>
      </c>
      <c r="CT64" s="175" t="s">
        <v>133</v>
      </c>
      <c r="CU64" s="176" t="str">
        <f t="shared" si="58"/>
        <v xml:space="preserve"> </v>
      </c>
      <c r="CV64" s="216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4" t="str">
        <f t="shared" si="9"/>
        <v xml:space="preserve"> </v>
      </c>
      <c r="DB64" s="175" t="str">
        <f>IF(CX64=0," ",VLOOKUP(CX64,PROTOKOL!$A:$E,5,FALSE))</f>
        <v xml:space="preserve"> </v>
      </c>
      <c r="DC64" s="211" t="str">
        <f t="shared" si="129"/>
        <v xml:space="preserve"> </v>
      </c>
      <c r="DD64" s="175">
        <f t="shared" si="60"/>
        <v>0</v>
      </c>
      <c r="DE64" s="176" t="str">
        <f t="shared" si="61"/>
        <v xml:space="preserve"> </v>
      </c>
      <c r="DG64" s="172">
        <v>14</v>
      </c>
      <c r="DH64" s="226"/>
      <c r="DI64" s="173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4" t="str">
        <f t="shared" si="10"/>
        <v xml:space="preserve"> </v>
      </c>
      <c r="DO64" s="211" t="str">
        <f>IF(DK64=0," ",VLOOKUP(DK64,PROTOKOL!$A:$E,5,FALSE))</f>
        <v xml:space="preserve"> </v>
      </c>
      <c r="DP64" s="175" t="s">
        <v>133</v>
      </c>
      <c r="DQ64" s="176" t="str">
        <f t="shared" si="62"/>
        <v xml:space="preserve"> </v>
      </c>
      <c r="DR64" s="216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4" t="str">
        <f t="shared" si="11"/>
        <v xml:space="preserve"> </v>
      </c>
      <c r="DX64" s="175" t="str">
        <f>IF(DT64=0," ",VLOOKUP(DT64,PROTOKOL!$A:$E,5,FALSE))</f>
        <v xml:space="preserve"> </v>
      </c>
      <c r="DY64" s="211" t="str">
        <f t="shared" si="130"/>
        <v xml:space="preserve"> </v>
      </c>
      <c r="DZ64" s="175">
        <f t="shared" si="64"/>
        <v>0</v>
      </c>
      <c r="EA64" s="176" t="str">
        <f t="shared" si="65"/>
        <v xml:space="preserve"> </v>
      </c>
      <c r="EC64" s="172">
        <v>14</v>
      </c>
      <c r="ED64" s="226"/>
      <c r="EE64" s="173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4" t="str">
        <f t="shared" si="12"/>
        <v xml:space="preserve"> </v>
      </c>
      <c r="EK64" s="211" t="str">
        <f>IF(EG64=0," ",VLOOKUP(EG64,PROTOKOL!$A:$E,5,FALSE))</f>
        <v xml:space="preserve"> </v>
      </c>
      <c r="EL64" s="175" t="s">
        <v>133</v>
      </c>
      <c r="EM64" s="176" t="str">
        <f t="shared" si="66"/>
        <v xml:space="preserve"> </v>
      </c>
      <c r="EN64" s="216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4" t="str">
        <f t="shared" si="13"/>
        <v xml:space="preserve"> </v>
      </c>
      <c r="ET64" s="175" t="str">
        <f>IF(EP64=0," ",VLOOKUP(EP64,PROTOKOL!$A:$E,5,FALSE))</f>
        <v xml:space="preserve"> </v>
      </c>
      <c r="EU64" s="211" t="str">
        <f t="shared" si="145"/>
        <v xml:space="preserve"> </v>
      </c>
      <c r="EV64" s="175">
        <f t="shared" si="68"/>
        <v>0</v>
      </c>
      <c r="EW64" s="176" t="str">
        <f t="shared" si="69"/>
        <v xml:space="preserve"> </v>
      </c>
      <c r="EY64" s="172">
        <v>14</v>
      </c>
      <c r="EZ64" s="226"/>
      <c r="FA64" s="173" t="str">
        <f>IF(FC64=0," ",VLOOKUP(FC64,PROTOKOL!$A:$F,6,FALSE))</f>
        <v>KOKU TESTİ</v>
      </c>
      <c r="FB64" s="43">
        <v>1</v>
      </c>
      <c r="FC64" s="43">
        <v>17</v>
      </c>
      <c r="FD64" s="43">
        <v>0.5</v>
      </c>
      <c r="FE64" s="42">
        <f>IF(FC64=0," ",(VLOOKUP(FC64,PROTOKOL!$A$1:$E$29,2,FALSE))*FD64)</f>
        <v>0</v>
      </c>
      <c r="FF64" s="174">
        <f t="shared" si="14"/>
        <v>1</v>
      </c>
      <c r="FG64" s="211" t="e">
        <f>IF(FC64=0," ",VLOOKUP(FC64,PROTOKOL!$A:$E,5,FALSE))</f>
        <v>#DIV/0!</v>
      </c>
      <c r="FH64" s="175" t="s">
        <v>133</v>
      </c>
      <c r="FI64" s="176" t="e">
        <f>IF(FC64=0," ",(FG64*FF64))/7.5*0.5</f>
        <v>#DIV/0!</v>
      </c>
      <c r="FJ64" s="216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4" t="str">
        <f t="shared" si="15"/>
        <v xml:space="preserve"> </v>
      </c>
      <c r="FP64" s="175" t="str">
        <f>IF(FL64=0," ",VLOOKUP(FL64,PROTOKOL!$A:$E,5,FALSE))</f>
        <v xml:space="preserve"> </v>
      </c>
      <c r="FQ64" s="211" t="str">
        <f t="shared" si="131"/>
        <v xml:space="preserve"> </v>
      </c>
      <c r="FR64" s="175">
        <f t="shared" si="72"/>
        <v>0</v>
      </c>
      <c r="FS64" s="176" t="str">
        <f t="shared" si="73"/>
        <v xml:space="preserve"> </v>
      </c>
      <c r="FU64" s="172">
        <v>14</v>
      </c>
      <c r="FV64" s="226"/>
      <c r="FW64" s="173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4" t="str">
        <f t="shared" si="16"/>
        <v xml:space="preserve"> </v>
      </c>
      <c r="GC64" s="211" t="str">
        <f>IF(FY64=0," ",VLOOKUP(FY64,PROTOKOL!$A:$E,5,FALSE))</f>
        <v xml:space="preserve"> </v>
      </c>
      <c r="GD64" s="175" t="s">
        <v>133</v>
      </c>
      <c r="GE64" s="176" t="str">
        <f t="shared" si="74"/>
        <v xml:space="preserve"> </v>
      </c>
      <c r="GF64" s="216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4" t="str">
        <f t="shared" si="17"/>
        <v xml:space="preserve"> </v>
      </c>
      <c r="GL64" s="175" t="str">
        <f>IF(GH64=0," ",VLOOKUP(GH64,PROTOKOL!$A:$E,5,FALSE))</f>
        <v xml:space="preserve"> </v>
      </c>
      <c r="GM64" s="211" t="str">
        <f t="shared" si="132"/>
        <v xml:space="preserve"> </v>
      </c>
      <c r="GN64" s="175">
        <f t="shared" si="76"/>
        <v>0</v>
      </c>
      <c r="GO64" s="176" t="str">
        <f t="shared" si="77"/>
        <v xml:space="preserve"> </v>
      </c>
      <c r="GQ64" s="172">
        <v>14</v>
      </c>
      <c r="GR64" s="226"/>
      <c r="GS64" s="173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4" t="str">
        <f t="shared" si="18"/>
        <v xml:space="preserve"> </v>
      </c>
      <c r="GY64" s="211" t="str">
        <f>IF(GU64=0," ",VLOOKUP(GU64,PROTOKOL!$A:$E,5,FALSE))</f>
        <v xml:space="preserve"> </v>
      </c>
      <c r="GZ64" s="175" t="s">
        <v>133</v>
      </c>
      <c r="HA64" s="176" t="str">
        <f t="shared" si="78"/>
        <v xml:space="preserve"> </v>
      </c>
      <c r="HB64" s="216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4" t="str">
        <f t="shared" si="19"/>
        <v xml:space="preserve"> </v>
      </c>
      <c r="HH64" s="175" t="str">
        <f>IF(HD64=0," ",VLOOKUP(HD64,PROTOKOL!$A:$E,5,FALSE))</f>
        <v xml:space="preserve"> </v>
      </c>
      <c r="HI64" s="211" t="str">
        <f t="shared" si="133"/>
        <v xml:space="preserve"> </v>
      </c>
      <c r="HJ64" s="175">
        <f t="shared" si="80"/>
        <v>0</v>
      </c>
      <c r="HK64" s="176" t="str">
        <f t="shared" si="81"/>
        <v xml:space="preserve"> </v>
      </c>
      <c r="HM64" s="172">
        <v>14</v>
      </c>
      <c r="HN64" s="226"/>
      <c r="HO64" s="173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4" t="str">
        <f t="shared" si="20"/>
        <v xml:space="preserve"> </v>
      </c>
      <c r="HU64" s="211" t="str">
        <f>IF(HQ64=0," ",VLOOKUP(HQ64,PROTOKOL!$A:$E,5,FALSE))</f>
        <v xml:space="preserve"> </v>
      </c>
      <c r="HV64" s="175" t="s">
        <v>133</v>
      </c>
      <c r="HW64" s="176" t="str">
        <f t="shared" si="82"/>
        <v xml:space="preserve"> </v>
      </c>
      <c r="HX64" s="216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4" t="str">
        <f t="shared" si="21"/>
        <v xml:space="preserve"> </v>
      </c>
      <c r="ID64" s="175" t="str">
        <f>IF(HZ64=0," ",VLOOKUP(HZ64,PROTOKOL!$A:$E,5,FALSE))</f>
        <v xml:space="preserve"> </v>
      </c>
      <c r="IE64" s="211" t="str">
        <f t="shared" si="134"/>
        <v xml:space="preserve"> </v>
      </c>
      <c r="IF64" s="175">
        <f t="shared" si="84"/>
        <v>0</v>
      </c>
      <c r="IG64" s="176" t="str">
        <f t="shared" si="85"/>
        <v xml:space="preserve"> </v>
      </c>
      <c r="II64" s="172">
        <v>14</v>
      </c>
      <c r="IJ64" s="226"/>
      <c r="IK64" s="173" t="str">
        <f>IF(IM64=0," ",VLOOKUP(IM64,PROTOKOL!$A:$F,6,FALSE))</f>
        <v>KOKU TESTİ</v>
      </c>
      <c r="IL64" s="43">
        <v>1</v>
      </c>
      <c r="IM64" s="43">
        <v>17</v>
      </c>
      <c r="IN64" s="43">
        <v>1.5</v>
      </c>
      <c r="IO64" s="42">
        <f>IF(IM64=0," ",(VLOOKUP(IM64,PROTOKOL!$A$1:$E$29,2,FALSE))*IN64)</f>
        <v>0</v>
      </c>
      <c r="IP64" s="174">
        <f t="shared" si="22"/>
        <v>1</v>
      </c>
      <c r="IQ64" s="211" t="e">
        <f>IF(IM64=0," ",VLOOKUP(IM64,PROTOKOL!$A:$E,5,FALSE))</f>
        <v>#DIV/0!</v>
      </c>
      <c r="IR64" s="175" t="s">
        <v>133</v>
      </c>
      <c r="IS64" s="176" t="e">
        <f>IF(IM64=0," ",(IQ64*IP64))/7.5*1.5</f>
        <v>#DIV/0!</v>
      </c>
      <c r="IT64" s="216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4" t="str">
        <f t="shared" si="23"/>
        <v xml:space="preserve"> </v>
      </c>
      <c r="IZ64" s="175" t="str">
        <f>IF(IV64=0," ",VLOOKUP(IV64,PROTOKOL!$A:$E,5,FALSE))</f>
        <v xml:space="preserve"> </v>
      </c>
      <c r="JA64" s="211" t="str">
        <f t="shared" si="135"/>
        <v xml:space="preserve"> </v>
      </c>
      <c r="JB64" s="175">
        <f t="shared" si="88"/>
        <v>0</v>
      </c>
      <c r="JC64" s="176" t="str">
        <f t="shared" si="89"/>
        <v xml:space="preserve"> </v>
      </c>
      <c r="JE64" s="172">
        <v>14</v>
      </c>
      <c r="JF64" s="226"/>
      <c r="JG64" s="173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4" t="str">
        <f t="shared" si="24"/>
        <v xml:space="preserve"> </v>
      </c>
      <c r="JM64" s="211" t="str">
        <f>IF(JI64=0," ",VLOOKUP(JI64,PROTOKOL!$A:$E,5,FALSE))</f>
        <v xml:space="preserve"> </v>
      </c>
      <c r="JN64" s="175" t="s">
        <v>133</v>
      </c>
      <c r="JO64" s="176" t="str">
        <f t="shared" si="90"/>
        <v xml:space="preserve"> </v>
      </c>
      <c r="JP64" s="216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4" t="str">
        <f t="shared" si="25"/>
        <v xml:space="preserve"> </v>
      </c>
      <c r="JV64" s="175" t="str">
        <f>IF(JR64=0," ",VLOOKUP(JR64,PROTOKOL!$A:$E,5,FALSE))</f>
        <v xml:space="preserve"> </v>
      </c>
      <c r="JW64" s="211" t="str">
        <f t="shared" si="136"/>
        <v xml:space="preserve"> </v>
      </c>
      <c r="JX64" s="175">
        <f t="shared" si="92"/>
        <v>0</v>
      </c>
      <c r="JY64" s="176" t="str">
        <f t="shared" si="93"/>
        <v xml:space="preserve"> </v>
      </c>
      <c r="KA64" s="172">
        <v>14</v>
      </c>
      <c r="KB64" s="226"/>
      <c r="KC64" s="173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4" t="str">
        <f t="shared" si="26"/>
        <v xml:space="preserve"> </v>
      </c>
      <c r="KI64" s="211" t="str">
        <f>IF(KE64=0," ",VLOOKUP(KE64,PROTOKOL!$A:$E,5,FALSE))</f>
        <v xml:space="preserve"> </v>
      </c>
      <c r="KJ64" s="175" t="s">
        <v>133</v>
      </c>
      <c r="KK64" s="176" t="str">
        <f t="shared" si="94"/>
        <v xml:space="preserve"> </v>
      </c>
      <c r="KL64" s="216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4" t="str">
        <f t="shared" si="27"/>
        <v xml:space="preserve"> </v>
      </c>
      <c r="KR64" s="175" t="str">
        <f>IF(KN64=0," ",VLOOKUP(KN64,PROTOKOL!$A:$E,5,FALSE))</f>
        <v xml:space="preserve"> </v>
      </c>
      <c r="KS64" s="211" t="str">
        <f t="shared" si="137"/>
        <v xml:space="preserve"> </v>
      </c>
      <c r="KT64" s="175">
        <f t="shared" si="96"/>
        <v>0</v>
      </c>
      <c r="KU64" s="176" t="str">
        <f t="shared" si="97"/>
        <v xml:space="preserve"> </v>
      </c>
      <c r="KW64" s="172">
        <v>14</v>
      </c>
      <c r="KX64" s="226"/>
      <c r="KY64" s="173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4" t="str">
        <f t="shared" si="28"/>
        <v xml:space="preserve"> </v>
      </c>
      <c r="LE64" s="211" t="str">
        <f>IF(LA64=0," ",VLOOKUP(LA64,PROTOKOL!$A:$E,5,FALSE))</f>
        <v xml:space="preserve"> </v>
      </c>
      <c r="LF64" s="175" t="s">
        <v>133</v>
      </c>
      <c r="LG64" s="176" t="str">
        <f t="shared" si="98"/>
        <v xml:space="preserve"> </v>
      </c>
      <c r="LH64" s="216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4" t="str">
        <f t="shared" si="29"/>
        <v xml:space="preserve"> </v>
      </c>
      <c r="LN64" s="175" t="str">
        <f>IF(LJ64=0," ",VLOOKUP(LJ64,PROTOKOL!$A:$E,5,FALSE))</f>
        <v xml:space="preserve"> </v>
      </c>
      <c r="LO64" s="211" t="str">
        <f t="shared" si="138"/>
        <v xml:space="preserve"> </v>
      </c>
      <c r="LP64" s="175">
        <f t="shared" si="100"/>
        <v>0</v>
      </c>
      <c r="LQ64" s="176" t="str">
        <f t="shared" si="101"/>
        <v xml:space="preserve"> </v>
      </c>
      <c r="LS64" s="172">
        <v>14</v>
      </c>
      <c r="LT64" s="226"/>
      <c r="LU64" s="173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4" t="str">
        <f t="shared" si="30"/>
        <v xml:space="preserve"> </v>
      </c>
      <c r="MA64" s="211" t="str">
        <f>IF(LW64=0," ",VLOOKUP(LW64,PROTOKOL!$A:$E,5,FALSE))</f>
        <v xml:space="preserve"> </v>
      </c>
      <c r="MB64" s="175" t="s">
        <v>133</v>
      </c>
      <c r="MC64" s="176" t="str">
        <f t="shared" si="102"/>
        <v xml:space="preserve"> </v>
      </c>
      <c r="MD64" s="216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4" t="str">
        <f t="shared" si="31"/>
        <v xml:space="preserve"> </v>
      </c>
      <c r="MJ64" s="175" t="str">
        <f>IF(MF64=0," ",VLOOKUP(MF64,PROTOKOL!$A:$E,5,FALSE))</f>
        <v xml:space="preserve"> </v>
      </c>
      <c r="MK64" s="211" t="str">
        <f t="shared" si="139"/>
        <v xml:space="preserve"> </v>
      </c>
      <c r="ML64" s="175">
        <f t="shared" si="104"/>
        <v>0</v>
      </c>
      <c r="MM64" s="176" t="str">
        <f t="shared" si="105"/>
        <v xml:space="preserve"> </v>
      </c>
      <c r="MO64" s="172">
        <v>14</v>
      </c>
      <c r="MP64" s="226"/>
      <c r="MQ64" s="173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4" t="str">
        <f t="shared" si="32"/>
        <v xml:space="preserve"> </v>
      </c>
      <c r="MW64" s="211" t="str">
        <f>IF(MS64=0," ",VLOOKUP(MS64,PROTOKOL!$A:$E,5,FALSE))</f>
        <v xml:space="preserve"> </v>
      </c>
      <c r="MX64" s="175" t="s">
        <v>133</v>
      </c>
      <c r="MY64" s="176" t="str">
        <f t="shared" si="106"/>
        <v xml:space="preserve"> </v>
      </c>
      <c r="MZ64" s="216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4" t="str">
        <f t="shared" si="33"/>
        <v xml:space="preserve"> </v>
      </c>
      <c r="NF64" s="175" t="str">
        <f>IF(NB64=0," ",VLOOKUP(NB64,PROTOKOL!$A:$E,5,FALSE))</f>
        <v xml:space="preserve"> </v>
      </c>
      <c r="NG64" s="211" t="str">
        <f t="shared" si="140"/>
        <v xml:space="preserve"> </v>
      </c>
      <c r="NH64" s="175">
        <f t="shared" si="108"/>
        <v>0</v>
      </c>
      <c r="NI64" s="176" t="str">
        <f t="shared" si="109"/>
        <v xml:space="preserve"> </v>
      </c>
      <c r="NK64" s="172">
        <v>14</v>
      </c>
      <c r="NL64" s="226"/>
      <c r="NM64" s="173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4" t="str">
        <f t="shared" si="34"/>
        <v xml:space="preserve"> </v>
      </c>
      <c r="NS64" s="211" t="str">
        <f>IF(NO64=0," ",VLOOKUP(NO64,PROTOKOL!$A:$E,5,FALSE))</f>
        <v xml:space="preserve"> </v>
      </c>
      <c r="NT64" s="175" t="s">
        <v>133</v>
      </c>
      <c r="NU64" s="176" t="str">
        <f t="shared" si="110"/>
        <v xml:space="preserve"> </v>
      </c>
      <c r="NV64" s="216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4" t="str">
        <f t="shared" si="35"/>
        <v xml:space="preserve"> </v>
      </c>
      <c r="OB64" s="175" t="str">
        <f>IF(NX64=0," ",VLOOKUP(NX64,PROTOKOL!$A:$E,5,FALSE))</f>
        <v xml:space="preserve"> </v>
      </c>
      <c r="OC64" s="211" t="str">
        <f t="shared" si="141"/>
        <v xml:space="preserve"> </v>
      </c>
      <c r="OD64" s="175">
        <f t="shared" si="112"/>
        <v>0</v>
      </c>
      <c r="OE64" s="176" t="str">
        <f t="shared" si="113"/>
        <v xml:space="preserve"> </v>
      </c>
      <c r="OG64" s="172">
        <v>14</v>
      </c>
      <c r="OH64" s="226"/>
      <c r="OI64" s="173" t="str">
        <f>IF(OK64=0," ",VLOOKUP(OK64,PROTOKOL!$A:$F,6,FALSE))</f>
        <v>KOKU TESTİ</v>
      </c>
      <c r="OJ64" s="43">
        <v>1</v>
      </c>
      <c r="OK64" s="43">
        <v>17</v>
      </c>
      <c r="OL64" s="43">
        <v>1</v>
      </c>
      <c r="OM64" s="42">
        <f>IF(OK64=0," ",(VLOOKUP(OK64,PROTOKOL!$A$1:$E$29,2,FALSE))*OL64)</f>
        <v>0</v>
      </c>
      <c r="ON64" s="174">
        <f t="shared" si="36"/>
        <v>1</v>
      </c>
      <c r="OO64" s="211" t="e">
        <f>IF(OK64=0," ",VLOOKUP(OK64,PROTOKOL!$A:$E,5,FALSE))</f>
        <v>#DIV/0!</v>
      </c>
      <c r="OP64" s="175" t="s">
        <v>133</v>
      </c>
      <c r="OQ64" s="176" t="e">
        <f>IF(OK64=0," ",(OO64*ON64))/7.5*1</f>
        <v>#DIV/0!</v>
      </c>
      <c r="OR64" s="216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4" t="str">
        <f t="shared" si="37"/>
        <v xml:space="preserve"> </v>
      </c>
      <c r="OX64" s="175" t="str">
        <f>IF(OT64=0," ",VLOOKUP(OT64,PROTOKOL!$A:$E,5,FALSE))</f>
        <v xml:space="preserve"> </v>
      </c>
      <c r="OY64" s="211" t="str">
        <f t="shared" si="142"/>
        <v xml:space="preserve"> </v>
      </c>
      <c r="OZ64" s="175">
        <f t="shared" si="116"/>
        <v>0</v>
      </c>
      <c r="PA64" s="176" t="str">
        <f t="shared" si="117"/>
        <v xml:space="preserve"> </v>
      </c>
      <c r="PC64" s="172">
        <v>14</v>
      </c>
      <c r="PD64" s="226"/>
      <c r="PE64" s="173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4" t="str">
        <f t="shared" si="38"/>
        <v xml:space="preserve"> </v>
      </c>
      <c r="PK64" s="211" t="str">
        <f>IF(PG64=0," ",VLOOKUP(PG64,PROTOKOL!$A:$E,5,FALSE))</f>
        <v xml:space="preserve"> </v>
      </c>
      <c r="PL64" s="175" t="s">
        <v>133</v>
      </c>
      <c r="PM64" s="176" t="str">
        <f t="shared" si="118"/>
        <v xml:space="preserve"> </v>
      </c>
      <c r="PN64" s="216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4" t="str">
        <f t="shared" si="39"/>
        <v xml:space="preserve"> </v>
      </c>
      <c r="PT64" s="175" t="str">
        <f>IF(PP64=0," ",VLOOKUP(PP64,PROTOKOL!$A:$E,5,FALSE))</f>
        <v xml:space="preserve"> </v>
      </c>
      <c r="PU64" s="211" t="str">
        <f t="shared" si="143"/>
        <v xml:space="preserve"> </v>
      </c>
      <c r="PV64" s="175">
        <f t="shared" si="120"/>
        <v>0</v>
      </c>
      <c r="PW64" s="176" t="str">
        <f t="shared" si="121"/>
        <v xml:space="preserve"> </v>
      </c>
      <c r="PY64" s="172">
        <v>14</v>
      </c>
      <c r="PZ64" s="226"/>
      <c r="QA64" s="173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4" t="str">
        <f t="shared" si="40"/>
        <v xml:space="preserve"> </v>
      </c>
      <c r="QG64" s="211" t="str">
        <f>IF(QC64=0," ",VLOOKUP(QC64,PROTOKOL!$A:$E,5,FALSE))</f>
        <v xml:space="preserve"> </v>
      </c>
      <c r="QH64" s="175" t="s">
        <v>133</v>
      </c>
      <c r="QI64" s="176" t="str">
        <f t="shared" si="122"/>
        <v xml:space="preserve"> </v>
      </c>
      <c r="QJ64" s="216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4" t="str">
        <f t="shared" si="41"/>
        <v xml:space="preserve"> </v>
      </c>
      <c r="QP64" s="175" t="str">
        <f>IF(QL64=0," ",VLOOKUP(QL64,PROTOKOL!$A:$E,5,FALSE))</f>
        <v xml:space="preserve"> </v>
      </c>
      <c r="QQ64" s="211" t="str">
        <f t="shared" si="144"/>
        <v xml:space="preserve"> </v>
      </c>
      <c r="QR64" s="175">
        <f t="shared" si="124"/>
        <v>0</v>
      </c>
      <c r="QS64" s="176" t="str">
        <f t="shared" si="125"/>
        <v xml:space="preserve"> </v>
      </c>
    </row>
    <row r="65" spans="1:461" ht="13.8">
      <c r="A65" s="172">
        <v>15</v>
      </c>
      <c r="B65" s="224">
        <v>15</v>
      </c>
      <c r="C65" s="173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4" t="str">
        <f t="shared" si="0"/>
        <v xml:space="preserve"> </v>
      </c>
      <c r="I65" s="211" t="str">
        <f>IF(E65=0," ",VLOOKUP(E65,PROTOKOL!$A:$E,5,FALSE))</f>
        <v xml:space="preserve"> </v>
      </c>
      <c r="J65" s="175"/>
      <c r="K65" s="176" t="str">
        <f t="shared" si="42"/>
        <v xml:space="preserve"> </v>
      </c>
      <c r="L65" s="216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4" t="str">
        <f t="shared" si="1"/>
        <v xml:space="preserve"> </v>
      </c>
      <c r="R65" s="175" t="str">
        <f>IF(N65=0," ",VLOOKUP(N65,PROTOKOL!$A:$E,5,FALSE))</f>
        <v xml:space="preserve"> </v>
      </c>
      <c r="S65" s="211" t="str">
        <f t="shared" si="43"/>
        <v xml:space="preserve"> </v>
      </c>
      <c r="T65" s="175">
        <f t="shared" si="44"/>
        <v>0</v>
      </c>
      <c r="U65" s="176" t="str">
        <f t="shared" si="45"/>
        <v xml:space="preserve"> </v>
      </c>
      <c r="W65" s="172">
        <v>15</v>
      </c>
      <c r="X65" s="224">
        <v>15</v>
      </c>
      <c r="Y65" s="173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4" t="str">
        <f t="shared" si="2"/>
        <v xml:space="preserve"> </v>
      </c>
      <c r="AE65" s="211" t="str">
        <f>IF(AA65=0," ",VLOOKUP(AA65,PROTOKOL!$A:$E,5,FALSE))</f>
        <v xml:space="preserve"> </v>
      </c>
      <c r="AF65" s="175"/>
      <c r="AG65" s="176" t="str">
        <f t="shared" si="46"/>
        <v xml:space="preserve"> </v>
      </c>
      <c r="AH65" s="216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4" t="str">
        <f t="shared" si="3"/>
        <v xml:space="preserve"> </v>
      </c>
      <c r="AN65" s="175" t="str">
        <f>IF(AJ65=0," ",VLOOKUP(AJ65,PROTOKOL!$A:$E,5,FALSE))</f>
        <v xml:space="preserve"> </v>
      </c>
      <c r="AO65" s="211" t="str">
        <f t="shared" si="126"/>
        <v xml:space="preserve"> </v>
      </c>
      <c r="AP65" s="175">
        <f t="shared" si="48"/>
        <v>0</v>
      </c>
      <c r="AQ65" s="176" t="str">
        <f t="shared" si="49"/>
        <v xml:space="preserve"> </v>
      </c>
      <c r="AS65" s="172">
        <v>15</v>
      </c>
      <c r="AT65" s="224">
        <v>15</v>
      </c>
      <c r="AU65" s="173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4" t="str">
        <f t="shared" si="4"/>
        <v xml:space="preserve"> </v>
      </c>
      <c r="BA65" s="211" t="str">
        <f>IF(AW65=0," ",VLOOKUP(AW65,PROTOKOL!$A:$E,5,FALSE))</f>
        <v xml:space="preserve"> </v>
      </c>
      <c r="BB65" s="175"/>
      <c r="BC65" s="176" t="str">
        <f t="shared" si="50"/>
        <v xml:space="preserve"> </v>
      </c>
      <c r="BD65" s="216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4" t="str">
        <f t="shared" si="5"/>
        <v xml:space="preserve"> </v>
      </c>
      <c r="BJ65" s="175" t="str">
        <f>IF(BF65=0," ",VLOOKUP(BF65,PROTOKOL!$A:$E,5,FALSE))</f>
        <v xml:space="preserve"> </v>
      </c>
      <c r="BK65" s="211" t="str">
        <f t="shared" si="127"/>
        <v xml:space="preserve"> </v>
      </c>
      <c r="BL65" s="175">
        <f t="shared" si="52"/>
        <v>0</v>
      </c>
      <c r="BM65" s="176" t="str">
        <f t="shared" si="53"/>
        <v xml:space="preserve"> </v>
      </c>
      <c r="BO65" s="172">
        <v>15</v>
      </c>
      <c r="BP65" s="224">
        <v>15</v>
      </c>
      <c r="BQ65" s="173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4" t="str">
        <f t="shared" si="6"/>
        <v xml:space="preserve"> </v>
      </c>
      <c r="BW65" s="211" t="str">
        <f>IF(BS65=0," ",VLOOKUP(BS65,PROTOKOL!$A:$E,5,FALSE))</f>
        <v xml:space="preserve"> </v>
      </c>
      <c r="BX65" s="175"/>
      <c r="BY65" s="176" t="str">
        <f t="shared" si="54"/>
        <v xml:space="preserve"> </v>
      </c>
      <c r="BZ65" s="216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4" t="str">
        <f t="shared" si="7"/>
        <v xml:space="preserve"> </v>
      </c>
      <c r="CF65" s="175" t="str">
        <f>IF(CB65=0," ",VLOOKUP(CB65,PROTOKOL!$A:$E,5,FALSE))</f>
        <v xml:space="preserve"> </v>
      </c>
      <c r="CG65" s="211" t="str">
        <f t="shared" si="128"/>
        <v xml:space="preserve"> </v>
      </c>
      <c r="CH65" s="175">
        <f t="shared" si="56"/>
        <v>0</v>
      </c>
      <c r="CI65" s="176" t="str">
        <f t="shared" si="57"/>
        <v xml:space="preserve"> </v>
      </c>
      <c r="CK65" s="172">
        <v>15</v>
      </c>
      <c r="CL65" s="224">
        <v>15</v>
      </c>
      <c r="CM65" s="173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4" t="str">
        <f t="shared" si="8"/>
        <v xml:space="preserve"> </v>
      </c>
      <c r="CS65" s="211" t="str">
        <f>IF(CO65=0," ",VLOOKUP(CO65,PROTOKOL!$A:$E,5,FALSE))</f>
        <v xml:space="preserve"> </v>
      </c>
      <c r="CT65" s="175"/>
      <c r="CU65" s="176" t="str">
        <f t="shared" si="58"/>
        <v xml:space="preserve"> </v>
      </c>
      <c r="CV65" s="216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4" t="str">
        <f t="shared" si="9"/>
        <v xml:space="preserve"> </v>
      </c>
      <c r="DB65" s="175" t="str">
        <f>IF(CX65=0," ",VLOOKUP(CX65,PROTOKOL!$A:$E,5,FALSE))</f>
        <v xml:space="preserve"> </v>
      </c>
      <c r="DC65" s="211" t="str">
        <f t="shared" si="129"/>
        <v xml:space="preserve"> </v>
      </c>
      <c r="DD65" s="175">
        <f t="shared" si="60"/>
        <v>0</v>
      </c>
      <c r="DE65" s="176" t="str">
        <f t="shared" si="61"/>
        <v xml:space="preserve"> </v>
      </c>
      <c r="DG65" s="172">
        <v>15</v>
      </c>
      <c r="DH65" s="224">
        <v>15</v>
      </c>
      <c r="DI65" s="173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4" t="str">
        <f t="shared" si="10"/>
        <v xml:space="preserve"> </v>
      </c>
      <c r="DO65" s="211" t="str">
        <f>IF(DK65=0," ",VLOOKUP(DK65,PROTOKOL!$A:$E,5,FALSE))</f>
        <v xml:space="preserve"> </v>
      </c>
      <c r="DP65" s="175"/>
      <c r="DQ65" s="176" t="str">
        <f t="shared" si="62"/>
        <v xml:space="preserve"> </v>
      </c>
      <c r="DR65" s="216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4" t="str">
        <f t="shared" si="11"/>
        <v xml:space="preserve"> </v>
      </c>
      <c r="DX65" s="175" t="str">
        <f>IF(DT65=0," ",VLOOKUP(DT65,PROTOKOL!$A:$E,5,FALSE))</f>
        <v xml:space="preserve"> </v>
      </c>
      <c r="DY65" s="211" t="str">
        <f t="shared" si="130"/>
        <v xml:space="preserve"> </v>
      </c>
      <c r="DZ65" s="175">
        <f t="shared" si="64"/>
        <v>0</v>
      </c>
      <c r="EA65" s="176" t="str">
        <f t="shared" si="65"/>
        <v xml:space="preserve"> </v>
      </c>
      <c r="EC65" s="172">
        <v>15</v>
      </c>
      <c r="ED65" s="224">
        <v>15</v>
      </c>
      <c r="EE65" s="173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4" t="str">
        <f t="shared" si="12"/>
        <v xml:space="preserve"> </v>
      </c>
      <c r="EK65" s="211" t="str">
        <f>IF(EG65=0," ",VLOOKUP(EG65,PROTOKOL!$A:$E,5,FALSE))</f>
        <v xml:space="preserve"> </v>
      </c>
      <c r="EL65" s="175"/>
      <c r="EM65" s="176" t="str">
        <f t="shared" si="66"/>
        <v xml:space="preserve"> </v>
      </c>
      <c r="EN65" s="216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4" t="str">
        <f t="shared" si="13"/>
        <v xml:space="preserve"> </v>
      </c>
      <c r="ET65" s="175" t="str">
        <f>IF(EP65=0," ",VLOOKUP(EP65,PROTOKOL!$A:$E,5,FALSE))</f>
        <v xml:space="preserve"> </v>
      </c>
      <c r="EU65" s="211" t="str">
        <f t="shared" si="145"/>
        <v xml:space="preserve"> </v>
      </c>
      <c r="EV65" s="175">
        <f t="shared" si="68"/>
        <v>0</v>
      </c>
      <c r="EW65" s="176" t="str">
        <f t="shared" si="69"/>
        <v xml:space="preserve"> </v>
      </c>
      <c r="EY65" s="172">
        <v>15</v>
      </c>
      <c r="EZ65" s="224">
        <v>15</v>
      </c>
      <c r="FA65" s="173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4" t="str">
        <f t="shared" si="14"/>
        <v xml:space="preserve"> </v>
      </c>
      <c r="FG65" s="211" t="str">
        <f>IF(FC65=0," ",VLOOKUP(FC65,PROTOKOL!$A:$E,5,FALSE))</f>
        <v xml:space="preserve"> </v>
      </c>
      <c r="FH65" s="175"/>
      <c r="FI65" s="176" t="str">
        <f t="shared" si="70"/>
        <v xml:space="preserve"> </v>
      </c>
      <c r="FJ65" s="216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4" t="str">
        <f t="shared" si="15"/>
        <v xml:space="preserve"> </v>
      </c>
      <c r="FP65" s="175" t="str">
        <f>IF(FL65=0," ",VLOOKUP(FL65,PROTOKOL!$A:$E,5,FALSE))</f>
        <v xml:space="preserve"> </v>
      </c>
      <c r="FQ65" s="211" t="str">
        <f t="shared" si="131"/>
        <v xml:space="preserve"> </v>
      </c>
      <c r="FR65" s="175">
        <f t="shared" si="72"/>
        <v>0</v>
      </c>
      <c r="FS65" s="176" t="str">
        <f t="shared" si="73"/>
        <v xml:space="preserve"> </v>
      </c>
      <c r="FU65" s="172">
        <v>15</v>
      </c>
      <c r="FV65" s="224">
        <v>15</v>
      </c>
      <c r="FW65" s="173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4" t="str">
        <f t="shared" si="16"/>
        <v xml:space="preserve"> </v>
      </c>
      <c r="GC65" s="211" t="str">
        <f>IF(FY65=0," ",VLOOKUP(FY65,PROTOKOL!$A:$E,5,FALSE))</f>
        <v xml:space="preserve"> </v>
      </c>
      <c r="GD65" s="175"/>
      <c r="GE65" s="176" t="str">
        <f t="shared" si="74"/>
        <v xml:space="preserve"> </v>
      </c>
      <c r="GF65" s="216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4" t="str">
        <f t="shared" si="17"/>
        <v xml:space="preserve"> </v>
      </c>
      <c r="GL65" s="175" t="str">
        <f>IF(GH65=0," ",VLOOKUP(GH65,PROTOKOL!$A:$E,5,FALSE))</f>
        <v xml:space="preserve"> </v>
      </c>
      <c r="GM65" s="211" t="str">
        <f t="shared" si="132"/>
        <v xml:space="preserve"> </v>
      </c>
      <c r="GN65" s="175">
        <f t="shared" si="76"/>
        <v>0</v>
      </c>
      <c r="GO65" s="176" t="str">
        <f t="shared" si="77"/>
        <v xml:space="preserve"> </v>
      </c>
      <c r="GQ65" s="172">
        <v>15</v>
      </c>
      <c r="GR65" s="224">
        <v>15</v>
      </c>
      <c r="GS65" s="173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4" t="str">
        <f t="shared" si="18"/>
        <v xml:space="preserve"> </v>
      </c>
      <c r="GY65" s="211" t="str">
        <f>IF(GU65=0," ",VLOOKUP(GU65,PROTOKOL!$A:$E,5,FALSE))</f>
        <v xml:space="preserve"> </v>
      </c>
      <c r="GZ65" s="175"/>
      <c r="HA65" s="176" t="str">
        <f t="shared" si="78"/>
        <v xml:space="preserve"> </v>
      </c>
      <c r="HB65" s="216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4" t="str">
        <f t="shared" si="19"/>
        <v xml:space="preserve"> </v>
      </c>
      <c r="HH65" s="175" t="str">
        <f>IF(HD65=0," ",VLOOKUP(HD65,PROTOKOL!$A:$E,5,FALSE))</f>
        <v xml:space="preserve"> </v>
      </c>
      <c r="HI65" s="211" t="str">
        <f t="shared" si="133"/>
        <v xml:space="preserve"> </v>
      </c>
      <c r="HJ65" s="175">
        <f t="shared" si="80"/>
        <v>0</v>
      </c>
      <c r="HK65" s="176" t="str">
        <f t="shared" si="81"/>
        <v xml:space="preserve"> </v>
      </c>
      <c r="HM65" s="172">
        <v>15</v>
      </c>
      <c r="HN65" s="224">
        <v>15</v>
      </c>
      <c r="HO65" s="173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4" t="str">
        <f t="shared" si="20"/>
        <v xml:space="preserve"> </v>
      </c>
      <c r="HU65" s="211" t="str">
        <f>IF(HQ65=0," ",VLOOKUP(HQ65,PROTOKOL!$A:$E,5,FALSE))</f>
        <v xml:space="preserve"> </v>
      </c>
      <c r="HV65" s="175"/>
      <c r="HW65" s="176" t="str">
        <f t="shared" si="82"/>
        <v xml:space="preserve"> </v>
      </c>
      <c r="HX65" s="216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4" t="str">
        <f t="shared" si="21"/>
        <v xml:space="preserve"> </v>
      </c>
      <c r="ID65" s="175" t="str">
        <f>IF(HZ65=0," ",VLOOKUP(HZ65,PROTOKOL!$A:$E,5,FALSE))</f>
        <v xml:space="preserve"> </v>
      </c>
      <c r="IE65" s="211" t="str">
        <f t="shared" si="134"/>
        <v xml:space="preserve"> </v>
      </c>
      <c r="IF65" s="175">
        <f t="shared" si="84"/>
        <v>0</v>
      </c>
      <c r="IG65" s="176" t="str">
        <f t="shared" si="85"/>
        <v xml:space="preserve"> </v>
      </c>
      <c r="II65" s="172">
        <v>15</v>
      </c>
      <c r="IJ65" s="224">
        <v>15</v>
      </c>
      <c r="IK65" s="173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4" t="str">
        <f t="shared" si="22"/>
        <v xml:space="preserve"> </v>
      </c>
      <c r="IQ65" s="211" t="str">
        <f>IF(IM65=0," ",VLOOKUP(IM65,PROTOKOL!$A:$E,5,FALSE))</f>
        <v xml:space="preserve"> </v>
      </c>
      <c r="IR65" s="175"/>
      <c r="IS65" s="176" t="str">
        <f t="shared" si="86"/>
        <v xml:space="preserve"> </v>
      </c>
      <c r="IT65" s="216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4" t="str">
        <f t="shared" si="23"/>
        <v xml:space="preserve"> </v>
      </c>
      <c r="IZ65" s="175" t="str">
        <f>IF(IV65=0," ",VLOOKUP(IV65,PROTOKOL!$A:$E,5,FALSE))</f>
        <v xml:space="preserve"> </v>
      </c>
      <c r="JA65" s="211" t="str">
        <f t="shared" si="135"/>
        <v xml:space="preserve"> </v>
      </c>
      <c r="JB65" s="175">
        <f t="shared" si="88"/>
        <v>0</v>
      </c>
      <c r="JC65" s="176" t="str">
        <f t="shared" si="89"/>
        <v xml:space="preserve"> </v>
      </c>
      <c r="JE65" s="172">
        <v>15</v>
      </c>
      <c r="JF65" s="224">
        <v>15</v>
      </c>
      <c r="JG65" s="173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4" t="str">
        <f t="shared" si="24"/>
        <v xml:space="preserve"> </v>
      </c>
      <c r="JM65" s="211" t="str">
        <f>IF(JI65=0," ",VLOOKUP(JI65,PROTOKOL!$A:$E,5,FALSE))</f>
        <v xml:space="preserve"> </v>
      </c>
      <c r="JN65" s="175"/>
      <c r="JO65" s="176" t="str">
        <f t="shared" si="90"/>
        <v xml:space="preserve"> </v>
      </c>
      <c r="JP65" s="216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4" t="str">
        <f t="shared" si="25"/>
        <v xml:space="preserve"> </v>
      </c>
      <c r="JV65" s="175" t="str">
        <f>IF(JR65=0," ",VLOOKUP(JR65,PROTOKOL!$A:$E,5,FALSE))</f>
        <v xml:space="preserve"> </v>
      </c>
      <c r="JW65" s="211" t="str">
        <f t="shared" si="136"/>
        <v xml:space="preserve"> </v>
      </c>
      <c r="JX65" s="175">
        <f t="shared" si="92"/>
        <v>0</v>
      </c>
      <c r="JY65" s="176" t="str">
        <f t="shared" si="93"/>
        <v xml:space="preserve"> </v>
      </c>
      <c r="KA65" s="172">
        <v>15</v>
      </c>
      <c r="KB65" s="224">
        <v>15</v>
      </c>
      <c r="KC65" s="173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4" t="str">
        <f t="shared" si="26"/>
        <v xml:space="preserve"> </v>
      </c>
      <c r="KI65" s="211" t="str">
        <f>IF(KE65=0," ",VLOOKUP(KE65,PROTOKOL!$A:$E,5,FALSE))</f>
        <v xml:space="preserve"> </v>
      </c>
      <c r="KJ65" s="175"/>
      <c r="KK65" s="176" t="str">
        <f t="shared" si="94"/>
        <v xml:space="preserve"> </v>
      </c>
      <c r="KL65" s="216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4" t="str">
        <f t="shared" si="27"/>
        <v xml:space="preserve"> </v>
      </c>
      <c r="KR65" s="175" t="str">
        <f>IF(KN65=0," ",VLOOKUP(KN65,PROTOKOL!$A:$E,5,FALSE))</f>
        <v xml:space="preserve"> </v>
      </c>
      <c r="KS65" s="211" t="str">
        <f t="shared" si="137"/>
        <v xml:space="preserve"> </v>
      </c>
      <c r="KT65" s="175">
        <f t="shared" si="96"/>
        <v>0</v>
      </c>
      <c r="KU65" s="176" t="str">
        <f t="shared" si="97"/>
        <v xml:space="preserve"> </v>
      </c>
      <c r="KW65" s="172">
        <v>15</v>
      </c>
      <c r="KX65" s="224">
        <v>15</v>
      </c>
      <c r="KY65" s="173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4" t="str">
        <f t="shared" si="28"/>
        <v xml:space="preserve"> </v>
      </c>
      <c r="LE65" s="211" t="str">
        <f>IF(LA65=0," ",VLOOKUP(LA65,PROTOKOL!$A:$E,5,FALSE))</f>
        <v xml:space="preserve"> </v>
      </c>
      <c r="LF65" s="175"/>
      <c r="LG65" s="176" t="str">
        <f t="shared" si="98"/>
        <v xml:space="preserve"> </v>
      </c>
      <c r="LH65" s="216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4" t="str">
        <f t="shared" si="29"/>
        <v xml:space="preserve"> </v>
      </c>
      <c r="LN65" s="175" t="str">
        <f>IF(LJ65=0," ",VLOOKUP(LJ65,PROTOKOL!$A:$E,5,FALSE))</f>
        <v xml:space="preserve"> </v>
      </c>
      <c r="LO65" s="211" t="str">
        <f t="shared" si="138"/>
        <v xml:space="preserve"> </v>
      </c>
      <c r="LP65" s="175">
        <f t="shared" si="100"/>
        <v>0</v>
      </c>
      <c r="LQ65" s="176" t="str">
        <f t="shared" si="101"/>
        <v xml:space="preserve"> </v>
      </c>
      <c r="LS65" s="172">
        <v>15</v>
      </c>
      <c r="LT65" s="224">
        <v>15</v>
      </c>
      <c r="LU65" s="173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4" t="str">
        <f t="shared" si="30"/>
        <v xml:space="preserve"> </v>
      </c>
      <c r="MA65" s="211" t="str">
        <f>IF(LW65=0," ",VLOOKUP(LW65,PROTOKOL!$A:$E,5,FALSE))</f>
        <v xml:space="preserve"> </v>
      </c>
      <c r="MB65" s="175"/>
      <c r="MC65" s="176" t="str">
        <f t="shared" si="102"/>
        <v xml:space="preserve"> </v>
      </c>
      <c r="MD65" s="216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4" t="str">
        <f t="shared" si="31"/>
        <v xml:space="preserve"> </v>
      </c>
      <c r="MJ65" s="175" t="str">
        <f>IF(MF65=0," ",VLOOKUP(MF65,PROTOKOL!$A:$E,5,FALSE))</f>
        <v xml:space="preserve"> </v>
      </c>
      <c r="MK65" s="211" t="str">
        <f t="shared" si="139"/>
        <v xml:space="preserve"> </v>
      </c>
      <c r="ML65" s="175">
        <f t="shared" si="104"/>
        <v>0</v>
      </c>
      <c r="MM65" s="176" t="str">
        <f t="shared" si="105"/>
        <v xml:space="preserve"> </v>
      </c>
      <c r="MO65" s="172">
        <v>15</v>
      </c>
      <c r="MP65" s="224">
        <v>15</v>
      </c>
      <c r="MQ65" s="173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4" t="str">
        <f t="shared" si="32"/>
        <v xml:space="preserve"> </v>
      </c>
      <c r="MW65" s="211" t="str">
        <f>IF(MS65=0," ",VLOOKUP(MS65,PROTOKOL!$A:$E,5,FALSE))</f>
        <v xml:space="preserve"> </v>
      </c>
      <c r="MX65" s="175"/>
      <c r="MY65" s="176" t="str">
        <f t="shared" si="106"/>
        <v xml:space="preserve"> </v>
      </c>
      <c r="MZ65" s="216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4" t="str">
        <f t="shared" si="33"/>
        <v xml:space="preserve"> </v>
      </c>
      <c r="NF65" s="175" t="str">
        <f>IF(NB65=0," ",VLOOKUP(NB65,PROTOKOL!$A:$E,5,FALSE))</f>
        <v xml:space="preserve"> </v>
      </c>
      <c r="NG65" s="211" t="str">
        <f t="shared" si="140"/>
        <v xml:space="preserve"> </v>
      </c>
      <c r="NH65" s="175">
        <f t="shared" si="108"/>
        <v>0</v>
      </c>
      <c r="NI65" s="176" t="str">
        <f t="shared" si="109"/>
        <v xml:space="preserve"> </v>
      </c>
      <c r="NK65" s="172">
        <v>15</v>
      </c>
      <c r="NL65" s="224">
        <v>15</v>
      </c>
      <c r="NM65" s="173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4" t="str">
        <f t="shared" si="34"/>
        <v xml:space="preserve"> </v>
      </c>
      <c r="NS65" s="211" t="str">
        <f>IF(NO65=0," ",VLOOKUP(NO65,PROTOKOL!$A:$E,5,FALSE))</f>
        <v xml:space="preserve"> </v>
      </c>
      <c r="NT65" s="175"/>
      <c r="NU65" s="176" t="str">
        <f t="shared" si="110"/>
        <v xml:space="preserve"> </v>
      </c>
      <c r="NV65" s="216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4" t="str">
        <f t="shared" si="35"/>
        <v xml:space="preserve"> </v>
      </c>
      <c r="OB65" s="175" t="str">
        <f>IF(NX65=0," ",VLOOKUP(NX65,PROTOKOL!$A:$E,5,FALSE))</f>
        <v xml:space="preserve"> </v>
      </c>
      <c r="OC65" s="211" t="str">
        <f t="shared" si="141"/>
        <v xml:space="preserve"> </v>
      </c>
      <c r="OD65" s="175">
        <f t="shared" si="112"/>
        <v>0</v>
      </c>
      <c r="OE65" s="176" t="str">
        <f t="shared" si="113"/>
        <v xml:space="preserve"> </v>
      </c>
      <c r="OG65" s="172">
        <v>15</v>
      </c>
      <c r="OH65" s="224">
        <v>15</v>
      </c>
      <c r="OI65" s="173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4" t="str">
        <f t="shared" si="36"/>
        <v xml:space="preserve"> </v>
      </c>
      <c r="OO65" s="211" t="str">
        <f>IF(OK65=0," ",VLOOKUP(OK65,PROTOKOL!$A:$E,5,FALSE))</f>
        <v xml:space="preserve"> </v>
      </c>
      <c r="OP65" s="175"/>
      <c r="OQ65" s="176" t="str">
        <f t="shared" si="114"/>
        <v xml:space="preserve"> </v>
      </c>
      <c r="OR65" s="216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4" t="str">
        <f t="shared" si="37"/>
        <v xml:space="preserve"> </v>
      </c>
      <c r="OX65" s="175" t="str">
        <f>IF(OT65=0," ",VLOOKUP(OT65,PROTOKOL!$A:$E,5,FALSE))</f>
        <v xml:space="preserve"> </v>
      </c>
      <c r="OY65" s="211" t="str">
        <f t="shared" si="142"/>
        <v xml:space="preserve"> </v>
      </c>
      <c r="OZ65" s="175">
        <f t="shared" si="116"/>
        <v>0</v>
      </c>
      <c r="PA65" s="176" t="str">
        <f t="shared" si="117"/>
        <v xml:space="preserve"> </v>
      </c>
      <c r="PC65" s="172">
        <v>15</v>
      </c>
      <c r="PD65" s="224">
        <v>15</v>
      </c>
      <c r="PE65" s="173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4" t="str">
        <f t="shared" si="38"/>
        <v xml:space="preserve"> </v>
      </c>
      <c r="PK65" s="211" t="str">
        <f>IF(PG65=0," ",VLOOKUP(PG65,PROTOKOL!$A:$E,5,FALSE))</f>
        <v xml:space="preserve"> </v>
      </c>
      <c r="PL65" s="175"/>
      <c r="PM65" s="176" t="str">
        <f t="shared" si="118"/>
        <v xml:space="preserve"> </v>
      </c>
      <c r="PN65" s="216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4" t="str">
        <f t="shared" si="39"/>
        <v xml:space="preserve"> </v>
      </c>
      <c r="PT65" s="175" t="str">
        <f>IF(PP65=0," ",VLOOKUP(PP65,PROTOKOL!$A:$E,5,FALSE))</f>
        <v xml:space="preserve"> </v>
      </c>
      <c r="PU65" s="211" t="str">
        <f t="shared" si="143"/>
        <v xml:space="preserve"> </v>
      </c>
      <c r="PV65" s="175">
        <f t="shared" si="120"/>
        <v>0</v>
      </c>
      <c r="PW65" s="176" t="str">
        <f t="shared" si="121"/>
        <v xml:space="preserve"> </v>
      </c>
      <c r="PY65" s="172">
        <v>15</v>
      </c>
      <c r="PZ65" s="224">
        <v>15</v>
      </c>
      <c r="QA65" s="173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4" t="str">
        <f t="shared" si="40"/>
        <v xml:space="preserve"> </v>
      </c>
      <c r="QG65" s="211" t="str">
        <f>IF(QC65=0," ",VLOOKUP(QC65,PROTOKOL!$A:$E,5,FALSE))</f>
        <v xml:space="preserve"> </v>
      </c>
      <c r="QH65" s="175"/>
      <c r="QI65" s="176" t="str">
        <f t="shared" si="122"/>
        <v xml:space="preserve"> </v>
      </c>
      <c r="QJ65" s="216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4" t="str">
        <f t="shared" si="41"/>
        <v xml:space="preserve"> </v>
      </c>
      <c r="QP65" s="175" t="str">
        <f>IF(QL65=0," ",VLOOKUP(QL65,PROTOKOL!$A:$E,5,FALSE))</f>
        <v xml:space="preserve"> </v>
      </c>
      <c r="QQ65" s="211" t="str">
        <f t="shared" si="144"/>
        <v xml:space="preserve"> </v>
      </c>
      <c r="QR65" s="175">
        <f t="shared" si="124"/>
        <v>0</v>
      </c>
      <c r="QS65" s="176" t="str">
        <f t="shared" si="125"/>
        <v xml:space="preserve"> </v>
      </c>
    </row>
    <row r="66" spans="1:461" ht="13.8">
      <c r="A66" s="172">
        <v>15</v>
      </c>
      <c r="B66" s="225"/>
      <c r="C66" s="173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4" t="str">
        <f t="shared" si="0"/>
        <v xml:space="preserve"> </v>
      </c>
      <c r="I66" s="211" t="str">
        <f>IF(E66=0," ",VLOOKUP(E66,PROTOKOL!$A:$E,5,FALSE))</f>
        <v xml:space="preserve"> </v>
      </c>
      <c r="J66" s="175"/>
      <c r="K66" s="176" t="str">
        <f t="shared" si="42"/>
        <v xml:space="preserve"> </v>
      </c>
      <c r="L66" s="216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4" t="str">
        <f t="shared" si="1"/>
        <v xml:space="preserve"> </v>
      </c>
      <c r="R66" s="175" t="str">
        <f>IF(N66=0," ",VLOOKUP(N66,PROTOKOL!$A:$E,5,FALSE))</f>
        <v xml:space="preserve"> </v>
      </c>
      <c r="S66" s="211" t="str">
        <f t="shared" si="43"/>
        <v xml:space="preserve"> </v>
      </c>
      <c r="T66" s="175">
        <f t="shared" si="44"/>
        <v>0</v>
      </c>
      <c r="U66" s="176" t="str">
        <f t="shared" si="45"/>
        <v xml:space="preserve"> </v>
      </c>
      <c r="W66" s="172">
        <v>15</v>
      </c>
      <c r="X66" s="225"/>
      <c r="Y66" s="173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4" t="str">
        <f t="shared" si="2"/>
        <v xml:space="preserve"> </v>
      </c>
      <c r="AE66" s="211" t="str">
        <f>IF(AA66=0," ",VLOOKUP(AA66,PROTOKOL!$A:$E,5,FALSE))</f>
        <v xml:space="preserve"> </v>
      </c>
      <c r="AF66" s="175"/>
      <c r="AG66" s="176" t="str">
        <f t="shared" si="46"/>
        <v xml:space="preserve"> </v>
      </c>
      <c r="AH66" s="216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4" t="str">
        <f t="shared" si="3"/>
        <v xml:space="preserve"> </v>
      </c>
      <c r="AN66" s="175" t="str">
        <f>IF(AJ66=0," ",VLOOKUP(AJ66,PROTOKOL!$A:$E,5,FALSE))</f>
        <v xml:space="preserve"> </v>
      </c>
      <c r="AO66" s="211" t="str">
        <f t="shared" si="126"/>
        <v xml:space="preserve"> </v>
      </c>
      <c r="AP66" s="175">
        <f t="shared" si="48"/>
        <v>0</v>
      </c>
      <c r="AQ66" s="176" t="str">
        <f t="shared" si="49"/>
        <v xml:space="preserve"> </v>
      </c>
      <c r="AS66" s="172">
        <v>15</v>
      </c>
      <c r="AT66" s="225"/>
      <c r="AU66" s="173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4" t="str">
        <f t="shared" si="4"/>
        <v xml:space="preserve"> </v>
      </c>
      <c r="BA66" s="211" t="str">
        <f>IF(AW66=0," ",VLOOKUP(AW66,PROTOKOL!$A:$E,5,FALSE))</f>
        <v xml:space="preserve"> </v>
      </c>
      <c r="BB66" s="175"/>
      <c r="BC66" s="176" t="str">
        <f t="shared" si="50"/>
        <v xml:space="preserve"> </v>
      </c>
      <c r="BD66" s="216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4" t="str">
        <f t="shared" si="5"/>
        <v xml:space="preserve"> </v>
      </c>
      <c r="BJ66" s="175" t="str">
        <f>IF(BF66=0," ",VLOOKUP(BF66,PROTOKOL!$A:$E,5,FALSE))</f>
        <v xml:space="preserve"> </v>
      </c>
      <c r="BK66" s="211" t="str">
        <f t="shared" si="127"/>
        <v xml:space="preserve"> </v>
      </c>
      <c r="BL66" s="175">
        <f t="shared" si="52"/>
        <v>0</v>
      </c>
      <c r="BM66" s="176" t="str">
        <f t="shared" si="53"/>
        <v xml:space="preserve"> </v>
      </c>
      <c r="BO66" s="172">
        <v>15</v>
      </c>
      <c r="BP66" s="225"/>
      <c r="BQ66" s="173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4" t="str">
        <f t="shared" si="6"/>
        <v xml:space="preserve"> </v>
      </c>
      <c r="BW66" s="211" t="str">
        <f>IF(BS66=0," ",VLOOKUP(BS66,PROTOKOL!$A:$E,5,FALSE))</f>
        <v xml:space="preserve"> </v>
      </c>
      <c r="BX66" s="175"/>
      <c r="BY66" s="176" t="str">
        <f t="shared" si="54"/>
        <v xml:space="preserve"> </v>
      </c>
      <c r="BZ66" s="216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4" t="str">
        <f t="shared" si="7"/>
        <v xml:space="preserve"> </v>
      </c>
      <c r="CF66" s="175" t="str">
        <f>IF(CB66=0," ",VLOOKUP(CB66,PROTOKOL!$A:$E,5,FALSE))</f>
        <v xml:space="preserve"> </v>
      </c>
      <c r="CG66" s="211" t="str">
        <f t="shared" si="128"/>
        <v xml:space="preserve"> </v>
      </c>
      <c r="CH66" s="175">
        <f t="shared" si="56"/>
        <v>0</v>
      </c>
      <c r="CI66" s="176" t="str">
        <f t="shared" si="57"/>
        <v xml:space="preserve"> </v>
      </c>
      <c r="CK66" s="172">
        <v>15</v>
      </c>
      <c r="CL66" s="225"/>
      <c r="CM66" s="173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4" t="str">
        <f t="shared" si="8"/>
        <v xml:space="preserve"> </v>
      </c>
      <c r="CS66" s="211" t="str">
        <f>IF(CO66=0," ",VLOOKUP(CO66,PROTOKOL!$A:$E,5,FALSE))</f>
        <v xml:space="preserve"> </v>
      </c>
      <c r="CT66" s="175"/>
      <c r="CU66" s="176" t="str">
        <f t="shared" si="58"/>
        <v xml:space="preserve"> </v>
      </c>
      <c r="CV66" s="216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4" t="str">
        <f t="shared" si="9"/>
        <v xml:space="preserve"> </v>
      </c>
      <c r="DB66" s="175" t="str">
        <f>IF(CX66=0," ",VLOOKUP(CX66,PROTOKOL!$A:$E,5,FALSE))</f>
        <v xml:space="preserve"> </v>
      </c>
      <c r="DC66" s="211" t="str">
        <f t="shared" si="129"/>
        <v xml:space="preserve"> </v>
      </c>
      <c r="DD66" s="175">
        <f t="shared" si="60"/>
        <v>0</v>
      </c>
      <c r="DE66" s="176" t="str">
        <f t="shared" si="61"/>
        <v xml:space="preserve"> </v>
      </c>
      <c r="DG66" s="172">
        <v>15</v>
      </c>
      <c r="DH66" s="225"/>
      <c r="DI66" s="173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4" t="str">
        <f t="shared" si="10"/>
        <v xml:space="preserve"> </v>
      </c>
      <c r="DO66" s="211" t="str">
        <f>IF(DK66=0," ",VLOOKUP(DK66,PROTOKOL!$A:$E,5,FALSE))</f>
        <v xml:space="preserve"> </v>
      </c>
      <c r="DP66" s="175"/>
      <c r="DQ66" s="176" t="str">
        <f t="shared" si="62"/>
        <v xml:space="preserve"> </v>
      </c>
      <c r="DR66" s="216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4" t="str">
        <f t="shared" si="11"/>
        <v xml:space="preserve"> </v>
      </c>
      <c r="DX66" s="175" t="str">
        <f>IF(DT66=0," ",VLOOKUP(DT66,PROTOKOL!$A:$E,5,FALSE))</f>
        <v xml:space="preserve"> </v>
      </c>
      <c r="DY66" s="211" t="str">
        <f t="shared" si="130"/>
        <v xml:space="preserve"> </v>
      </c>
      <c r="DZ66" s="175">
        <f t="shared" si="64"/>
        <v>0</v>
      </c>
      <c r="EA66" s="176" t="str">
        <f t="shared" si="65"/>
        <v xml:space="preserve"> </v>
      </c>
      <c r="EC66" s="172">
        <v>15</v>
      </c>
      <c r="ED66" s="225"/>
      <c r="EE66" s="173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4" t="str">
        <f t="shared" si="12"/>
        <v xml:space="preserve"> </v>
      </c>
      <c r="EK66" s="211" t="str">
        <f>IF(EG66=0," ",VLOOKUP(EG66,PROTOKOL!$A:$E,5,FALSE))</f>
        <v xml:space="preserve"> </v>
      </c>
      <c r="EL66" s="175"/>
      <c r="EM66" s="176" t="str">
        <f t="shared" si="66"/>
        <v xml:space="preserve"> </v>
      </c>
      <c r="EN66" s="216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4" t="str">
        <f t="shared" si="13"/>
        <v xml:space="preserve"> </v>
      </c>
      <c r="ET66" s="175" t="str">
        <f>IF(EP66=0," ",VLOOKUP(EP66,PROTOKOL!$A:$E,5,FALSE))</f>
        <v xml:space="preserve"> </v>
      </c>
      <c r="EU66" s="211" t="str">
        <f t="shared" si="145"/>
        <v xml:space="preserve"> </v>
      </c>
      <c r="EV66" s="175">
        <f t="shared" si="68"/>
        <v>0</v>
      </c>
      <c r="EW66" s="176" t="str">
        <f t="shared" si="69"/>
        <v xml:space="preserve"> </v>
      </c>
      <c r="EY66" s="172">
        <v>15</v>
      </c>
      <c r="EZ66" s="225"/>
      <c r="FA66" s="173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4" t="str">
        <f t="shared" si="14"/>
        <v xml:space="preserve"> </v>
      </c>
      <c r="FG66" s="211" t="str">
        <f>IF(FC66=0," ",VLOOKUP(FC66,PROTOKOL!$A:$E,5,FALSE))</f>
        <v xml:space="preserve"> </v>
      </c>
      <c r="FH66" s="175"/>
      <c r="FI66" s="176" t="str">
        <f t="shared" si="70"/>
        <v xml:space="preserve"> </v>
      </c>
      <c r="FJ66" s="216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4" t="str">
        <f t="shared" si="15"/>
        <v xml:space="preserve"> </v>
      </c>
      <c r="FP66" s="175" t="str">
        <f>IF(FL66=0," ",VLOOKUP(FL66,PROTOKOL!$A:$E,5,FALSE))</f>
        <v xml:space="preserve"> </v>
      </c>
      <c r="FQ66" s="211" t="str">
        <f t="shared" si="131"/>
        <v xml:space="preserve"> </v>
      </c>
      <c r="FR66" s="175">
        <f t="shared" si="72"/>
        <v>0</v>
      </c>
      <c r="FS66" s="176" t="str">
        <f t="shared" si="73"/>
        <v xml:space="preserve"> </v>
      </c>
      <c r="FU66" s="172">
        <v>15</v>
      </c>
      <c r="FV66" s="225"/>
      <c r="FW66" s="173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4" t="str">
        <f t="shared" si="16"/>
        <v xml:space="preserve"> </v>
      </c>
      <c r="GC66" s="211" t="str">
        <f>IF(FY66=0," ",VLOOKUP(FY66,PROTOKOL!$A:$E,5,FALSE))</f>
        <v xml:space="preserve"> </v>
      </c>
      <c r="GD66" s="175"/>
      <c r="GE66" s="176" t="str">
        <f t="shared" si="74"/>
        <v xml:space="preserve"> </v>
      </c>
      <c r="GF66" s="216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4" t="str">
        <f t="shared" si="17"/>
        <v xml:space="preserve"> </v>
      </c>
      <c r="GL66" s="175" t="str">
        <f>IF(GH66=0," ",VLOOKUP(GH66,PROTOKOL!$A:$E,5,FALSE))</f>
        <v xml:space="preserve"> </v>
      </c>
      <c r="GM66" s="211" t="str">
        <f t="shared" si="132"/>
        <v xml:space="preserve"> </v>
      </c>
      <c r="GN66" s="175">
        <f t="shared" si="76"/>
        <v>0</v>
      </c>
      <c r="GO66" s="176" t="str">
        <f t="shared" si="77"/>
        <v xml:space="preserve"> </v>
      </c>
      <c r="GQ66" s="172">
        <v>15</v>
      </c>
      <c r="GR66" s="225"/>
      <c r="GS66" s="173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4" t="str">
        <f t="shared" si="18"/>
        <v xml:space="preserve"> </v>
      </c>
      <c r="GY66" s="211" t="str">
        <f>IF(GU66=0," ",VLOOKUP(GU66,PROTOKOL!$A:$E,5,FALSE))</f>
        <v xml:space="preserve"> </v>
      </c>
      <c r="GZ66" s="175"/>
      <c r="HA66" s="176" t="str">
        <f t="shared" si="78"/>
        <v xml:space="preserve"> </v>
      </c>
      <c r="HB66" s="216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4" t="str">
        <f t="shared" si="19"/>
        <v xml:space="preserve"> </v>
      </c>
      <c r="HH66" s="175" t="str">
        <f>IF(HD66=0," ",VLOOKUP(HD66,PROTOKOL!$A:$E,5,FALSE))</f>
        <v xml:space="preserve"> </v>
      </c>
      <c r="HI66" s="211" t="str">
        <f t="shared" si="133"/>
        <v xml:space="preserve"> </v>
      </c>
      <c r="HJ66" s="175">
        <f t="shared" si="80"/>
        <v>0</v>
      </c>
      <c r="HK66" s="176" t="str">
        <f t="shared" si="81"/>
        <v xml:space="preserve"> </v>
      </c>
      <c r="HM66" s="172">
        <v>15</v>
      </c>
      <c r="HN66" s="225"/>
      <c r="HO66" s="173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4" t="str">
        <f t="shared" si="20"/>
        <v xml:space="preserve"> </v>
      </c>
      <c r="HU66" s="211" t="str">
        <f>IF(HQ66=0," ",VLOOKUP(HQ66,PROTOKOL!$A:$E,5,FALSE))</f>
        <v xml:space="preserve"> </v>
      </c>
      <c r="HV66" s="175"/>
      <c r="HW66" s="176" t="str">
        <f t="shared" si="82"/>
        <v xml:space="preserve"> </v>
      </c>
      <c r="HX66" s="216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4" t="str">
        <f t="shared" si="21"/>
        <v xml:space="preserve"> </v>
      </c>
      <c r="ID66" s="175" t="str">
        <f>IF(HZ66=0," ",VLOOKUP(HZ66,PROTOKOL!$A:$E,5,FALSE))</f>
        <v xml:space="preserve"> </v>
      </c>
      <c r="IE66" s="211" t="str">
        <f t="shared" si="134"/>
        <v xml:space="preserve"> </v>
      </c>
      <c r="IF66" s="175">
        <f t="shared" si="84"/>
        <v>0</v>
      </c>
      <c r="IG66" s="176" t="str">
        <f t="shared" si="85"/>
        <v xml:space="preserve"> </v>
      </c>
      <c r="II66" s="172">
        <v>15</v>
      </c>
      <c r="IJ66" s="225"/>
      <c r="IK66" s="173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4" t="str">
        <f t="shared" si="22"/>
        <v xml:space="preserve"> </v>
      </c>
      <c r="IQ66" s="211" t="str">
        <f>IF(IM66=0," ",VLOOKUP(IM66,PROTOKOL!$A:$E,5,FALSE))</f>
        <v xml:space="preserve"> </v>
      </c>
      <c r="IR66" s="175"/>
      <c r="IS66" s="176" t="str">
        <f t="shared" si="86"/>
        <v xml:space="preserve"> </v>
      </c>
      <c r="IT66" s="216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4" t="str">
        <f t="shared" si="23"/>
        <v xml:space="preserve"> </v>
      </c>
      <c r="IZ66" s="175" t="str">
        <f>IF(IV66=0," ",VLOOKUP(IV66,PROTOKOL!$A:$E,5,FALSE))</f>
        <v xml:space="preserve"> </v>
      </c>
      <c r="JA66" s="211" t="str">
        <f t="shared" si="135"/>
        <v xml:space="preserve"> </v>
      </c>
      <c r="JB66" s="175">
        <f t="shared" si="88"/>
        <v>0</v>
      </c>
      <c r="JC66" s="176" t="str">
        <f t="shared" si="89"/>
        <v xml:space="preserve"> </v>
      </c>
      <c r="JE66" s="172">
        <v>15</v>
      </c>
      <c r="JF66" s="225"/>
      <c r="JG66" s="173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4" t="str">
        <f t="shared" si="24"/>
        <v xml:space="preserve"> </v>
      </c>
      <c r="JM66" s="211" t="str">
        <f>IF(JI66=0," ",VLOOKUP(JI66,PROTOKOL!$A:$E,5,FALSE))</f>
        <v xml:space="preserve"> </v>
      </c>
      <c r="JN66" s="175"/>
      <c r="JO66" s="176" t="str">
        <f t="shared" si="90"/>
        <v xml:space="preserve"> </v>
      </c>
      <c r="JP66" s="216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4" t="str">
        <f t="shared" si="25"/>
        <v xml:space="preserve"> </v>
      </c>
      <c r="JV66" s="175" t="str">
        <f>IF(JR66=0," ",VLOOKUP(JR66,PROTOKOL!$A:$E,5,FALSE))</f>
        <v xml:space="preserve"> </v>
      </c>
      <c r="JW66" s="211" t="str">
        <f t="shared" si="136"/>
        <v xml:space="preserve"> </v>
      </c>
      <c r="JX66" s="175">
        <f t="shared" si="92"/>
        <v>0</v>
      </c>
      <c r="JY66" s="176" t="str">
        <f t="shared" si="93"/>
        <v xml:space="preserve"> </v>
      </c>
      <c r="KA66" s="172">
        <v>15</v>
      </c>
      <c r="KB66" s="225"/>
      <c r="KC66" s="173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4" t="str">
        <f t="shared" si="26"/>
        <v xml:space="preserve"> </v>
      </c>
      <c r="KI66" s="211" t="str">
        <f>IF(KE66=0," ",VLOOKUP(KE66,PROTOKOL!$A:$E,5,FALSE))</f>
        <v xml:space="preserve"> </v>
      </c>
      <c r="KJ66" s="175"/>
      <c r="KK66" s="176" t="str">
        <f t="shared" si="94"/>
        <v xml:space="preserve"> </v>
      </c>
      <c r="KL66" s="216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4" t="str">
        <f t="shared" si="27"/>
        <v xml:space="preserve"> </v>
      </c>
      <c r="KR66" s="175" t="str">
        <f>IF(KN66=0," ",VLOOKUP(KN66,PROTOKOL!$A:$E,5,FALSE))</f>
        <v xml:space="preserve"> </v>
      </c>
      <c r="KS66" s="211" t="str">
        <f t="shared" si="137"/>
        <v xml:space="preserve"> </v>
      </c>
      <c r="KT66" s="175">
        <f t="shared" si="96"/>
        <v>0</v>
      </c>
      <c r="KU66" s="176" t="str">
        <f t="shared" si="97"/>
        <v xml:space="preserve"> </v>
      </c>
      <c r="KW66" s="172">
        <v>15</v>
      </c>
      <c r="KX66" s="225"/>
      <c r="KY66" s="173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4" t="str">
        <f t="shared" si="28"/>
        <v xml:space="preserve"> </v>
      </c>
      <c r="LE66" s="211" t="str">
        <f>IF(LA66=0," ",VLOOKUP(LA66,PROTOKOL!$A:$E,5,FALSE))</f>
        <v xml:space="preserve"> </v>
      </c>
      <c r="LF66" s="175"/>
      <c r="LG66" s="176" t="str">
        <f t="shared" si="98"/>
        <v xml:space="preserve"> </v>
      </c>
      <c r="LH66" s="216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4" t="str">
        <f t="shared" si="29"/>
        <v xml:space="preserve"> </v>
      </c>
      <c r="LN66" s="175" t="str">
        <f>IF(LJ66=0," ",VLOOKUP(LJ66,PROTOKOL!$A:$E,5,FALSE))</f>
        <v xml:space="preserve"> </v>
      </c>
      <c r="LO66" s="211" t="str">
        <f t="shared" si="138"/>
        <v xml:space="preserve"> </v>
      </c>
      <c r="LP66" s="175">
        <f t="shared" si="100"/>
        <v>0</v>
      </c>
      <c r="LQ66" s="176" t="str">
        <f t="shared" si="101"/>
        <v xml:space="preserve"> </v>
      </c>
      <c r="LS66" s="172">
        <v>15</v>
      </c>
      <c r="LT66" s="225"/>
      <c r="LU66" s="173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4" t="str">
        <f t="shared" si="30"/>
        <v xml:space="preserve"> </v>
      </c>
      <c r="MA66" s="211" t="str">
        <f>IF(LW66=0," ",VLOOKUP(LW66,PROTOKOL!$A:$E,5,FALSE))</f>
        <v xml:space="preserve"> </v>
      </c>
      <c r="MB66" s="175"/>
      <c r="MC66" s="176" t="str">
        <f t="shared" si="102"/>
        <v xml:space="preserve"> </v>
      </c>
      <c r="MD66" s="216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4" t="str">
        <f t="shared" si="31"/>
        <v xml:space="preserve"> </v>
      </c>
      <c r="MJ66" s="175" t="str">
        <f>IF(MF66=0," ",VLOOKUP(MF66,PROTOKOL!$A:$E,5,FALSE))</f>
        <v xml:space="preserve"> </v>
      </c>
      <c r="MK66" s="211" t="str">
        <f t="shared" si="139"/>
        <v xml:space="preserve"> </v>
      </c>
      <c r="ML66" s="175">
        <f t="shared" si="104"/>
        <v>0</v>
      </c>
      <c r="MM66" s="176" t="str">
        <f t="shared" si="105"/>
        <v xml:space="preserve"> </v>
      </c>
      <c r="MO66" s="172">
        <v>15</v>
      </c>
      <c r="MP66" s="225"/>
      <c r="MQ66" s="173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4" t="str">
        <f t="shared" si="32"/>
        <v xml:space="preserve"> </v>
      </c>
      <c r="MW66" s="211" t="str">
        <f>IF(MS66=0," ",VLOOKUP(MS66,PROTOKOL!$A:$E,5,FALSE))</f>
        <v xml:space="preserve"> </v>
      </c>
      <c r="MX66" s="175"/>
      <c r="MY66" s="176" t="str">
        <f t="shared" si="106"/>
        <v xml:space="preserve"> </v>
      </c>
      <c r="MZ66" s="216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4" t="str">
        <f t="shared" si="33"/>
        <v xml:space="preserve"> </v>
      </c>
      <c r="NF66" s="175" t="str">
        <f>IF(NB66=0," ",VLOOKUP(NB66,PROTOKOL!$A:$E,5,FALSE))</f>
        <v xml:space="preserve"> </v>
      </c>
      <c r="NG66" s="211" t="str">
        <f t="shared" si="140"/>
        <v xml:space="preserve"> </v>
      </c>
      <c r="NH66" s="175">
        <f t="shared" si="108"/>
        <v>0</v>
      </c>
      <c r="NI66" s="176" t="str">
        <f t="shared" si="109"/>
        <v xml:space="preserve"> </v>
      </c>
      <c r="NK66" s="172">
        <v>15</v>
      </c>
      <c r="NL66" s="225"/>
      <c r="NM66" s="173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4" t="str">
        <f t="shared" si="34"/>
        <v xml:space="preserve"> </v>
      </c>
      <c r="NS66" s="211" t="str">
        <f>IF(NO66=0," ",VLOOKUP(NO66,PROTOKOL!$A:$E,5,FALSE))</f>
        <v xml:space="preserve"> </v>
      </c>
      <c r="NT66" s="175"/>
      <c r="NU66" s="176" t="str">
        <f t="shared" si="110"/>
        <v xml:space="preserve"> </v>
      </c>
      <c r="NV66" s="216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4" t="str">
        <f t="shared" si="35"/>
        <v xml:space="preserve"> </v>
      </c>
      <c r="OB66" s="175" t="str">
        <f>IF(NX66=0," ",VLOOKUP(NX66,PROTOKOL!$A:$E,5,FALSE))</f>
        <v xml:space="preserve"> </v>
      </c>
      <c r="OC66" s="211" t="str">
        <f t="shared" si="141"/>
        <v xml:space="preserve"> </v>
      </c>
      <c r="OD66" s="175">
        <f t="shared" si="112"/>
        <v>0</v>
      </c>
      <c r="OE66" s="176" t="str">
        <f t="shared" si="113"/>
        <v xml:space="preserve"> </v>
      </c>
      <c r="OG66" s="172">
        <v>15</v>
      </c>
      <c r="OH66" s="225"/>
      <c r="OI66" s="173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4" t="str">
        <f t="shared" si="36"/>
        <v xml:space="preserve"> </v>
      </c>
      <c r="OO66" s="211" t="str">
        <f>IF(OK66=0," ",VLOOKUP(OK66,PROTOKOL!$A:$E,5,FALSE))</f>
        <v xml:space="preserve"> </v>
      </c>
      <c r="OP66" s="175"/>
      <c r="OQ66" s="176" t="str">
        <f t="shared" si="114"/>
        <v xml:space="preserve"> </v>
      </c>
      <c r="OR66" s="216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4" t="str">
        <f t="shared" si="37"/>
        <v xml:space="preserve"> </v>
      </c>
      <c r="OX66" s="175" t="str">
        <f>IF(OT66=0," ",VLOOKUP(OT66,PROTOKOL!$A:$E,5,FALSE))</f>
        <v xml:space="preserve"> </v>
      </c>
      <c r="OY66" s="211" t="str">
        <f t="shared" si="142"/>
        <v xml:space="preserve"> </v>
      </c>
      <c r="OZ66" s="175">
        <f t="shared" si="116"/>
        <v>0</v>
      </c>
      <c r="PA66" s="176" t="str">
        <f t="shared" si="117"/>
        <v xml:space="preserve"> </v>
      </c>
      <c r="PC66" s="172">
        <v>15</v>
      </c>
      <c r="PD66" s="225"/>
      <c r="PE66" s="173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4" t="str">
        <f t="shared" si="38"/>
        <v xml:space="preserve"> </v>
      </c>
      <c r="PK66" s="211" t="str">
        <f>IF(PG66=0," ",VLOOKUP(PG66,PROTOKOL!$A:$E,5,FALSE))</f>
        <v xml:space="preserve"> </v>
      </c>
      <c r="PL66" s="175"/>
      <c r="PM66" s="176" t="str">
        <f t="shared" si="118"/>
        <v xml:space="preserve"> </v>
      </c>
      <c r="PN66" s="216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4" t="str">
        <f t="shared" si="39"/>
        <v xml:space="preserve"> </v>
      </c>
      <c r="PT66" s="175" t="str">
        <f>IF(PP66=0," ",VLOOKUP(PP66,PROTOKOL!$A:$E,5,FALSE))</f>
        <v xml:space="preserve"> </v>
      </c>
      <c r="PU66" s="211" t="str">
        <f t="shared" si="143"/>
        <v xml:space="preserve"> </v>
      </c>
      <c r="PV66" s="175">
        <f t="shared" si="120"/>
        <v>0</v>
      </c>
      <c r="PW66" s="176" t="str">
        <f t="shared" si="121"/>
        <v xml:space="preserve"> </v>
      </c>
      <c r="PY66" s="172">
        <v>15</v>
      </c>
      <c r="PZ66" s="225"/>
      <c r="QA66" s="173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4" t="str">
        <f t="shared" si="40"/>
        <v xml:space="preserve"> </v>
      </c>
      <c r="QG66" s="211" t="str">
        <f>IF(QC66=0," ",VLOOKUP(QC66,PROTOKOL!$A:$E,5,FALSE))</f>
        <v xml:space="preserve"> </v>
      </c>
      <c r="QH66" s="175"/>
      <c r="QI66" s="176" t="str">
        <f t="shared" si="122"/>
        <v xml:space="preserve"> </v>
      </c>
      <c r="QJ66" s="216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4" t="str">
        <f t="shared" si="41"/>
        <v xml:space="preserve"> </v>
      </c>
      <c r="QP66" s="175" t="str">
        <f>IF(QL66=0," ",VLOOKUP(QL66,PROTOKOL!$A:$E,5,FALSE))</f>
        <v xml:space="preserve"> </v>
      </c>
      <c r="QQ66" s="211" t="str">
        <f t="shared" si="144"/>
        <v xml:space="preserve"> </v>
      </c>
      <c r="QR66" s="175">
        <f t="shared" si="124"/>
        <v>0</v>
      </c>
      <c r="QS66" s="176" t="str">
        <f t="shared" si="125"/>
        <v xml:space="preserve"> </v>
      </c>
    </row>
    <row r="67" spans="1:461" ht="13.8">
      <c r="A67" s="172">
        <v>15</v>
      </c>
      <c r="B67" s="226"/>
      <c r="C67" s="173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4" t="str">
        <f t="shared" si="0"/>
        <v xml:space="preserve"> </v>
      </c>
      <c r="I67" s="211" t="str">
        <f>IF(E67=0," ",VLOOKUP(E67,PROTOKOL!$A:$E,5,FALSE))</f>
        <v xml:space="preserve"> </v>
      </c>
      <c r="J67" s="175"/>
      <c r="K67" s="176" t="str">
        <f t="shared" si="42"/>
        <v xml:space="preserve"> </v>
      </c>
      <c r="L67" s="216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4" t="str">
        <f t="shared" si="1"/>
        <v xml:space="preserve"> </v>
      </c>
      <c r="R67" s="175" t="str">
        <f>IF(N67=0," ",VLOOKUP(N67,PROTOKOL!$A:$E,5,FALSE))</f>
        <v xml:space="preserve"> </v>
      </c>
      <c r="S67" s="211" t="str">
        <f t="shared" si="43"/>
        <v xml:space="preserve"> </v>
      </c>
      <c r="T67" s="175">
        <f t="shared" si="44"/>
        <v>0</v>
      </c>
      <c r="U67" s="176" t="str">
        <f t="shared" si="45"/>
        <v xml:space="preserve"> </v>
      </c>
      <c r="W67" s="172">
        <v>15</v>
      </c>
      <c r="X67" s="226"/>
      <c r="Y67" s="173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4" t="str">
        <f t="shared" si="2"/>
        <v xml:space="preserve"> </v>
      </c>
      <c r="AE67" s="211" t="str">
        <f>IF(AA67=0," ",VLOOKUP(AA67,PROTOKOL!$A:$E,5,FALSE))</f>
        <v xml:space="preserve"> </v>
      </c>
      <c r="AF67" s="175"/>
      <c r="AG67" s="176" t="str">
        <f t="shared" si="46"/>
        <v xml:space="preserve"> </v>
      </c>
      <c r="AH67" s="216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4" t="str">
        <f t="shared" si="3"/>
        <v xml:space="preserve"> </v>
      </c>
      <c r="AN67" s="175" t="str">
        <f>IF(AJ67=0," ",VLOOKUP(AJ67,PROTOKOL!$A:$E,5,FALSE))</f>
        <v xml:space="preserve"> </v>
      </c>
      <c r="AO67" s="211" t="str">
        <f t="shared" si="126"/>
        <v xml:space="preserve"> </v>
      </c>
      <c r="AP67" s="175">
        <f t="shared" si="48"/>
        <v>0</v>
      </c>
      <c r="AQ67" s="176" t="str">
        <f t="shared" si="49"/>
        <v xml:space="preserve"> </v>
      </c>
      <c r="AS67" s="172">
        <v>15</v>
      </c>
      <c r="AT67" s="226"/>
      <c r="AU67" s="173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4" t="str">
        <f t="shared" si="4"/>
        <v xml:space="preserve"> </v>
      </c>
      <c r="BA67" s="211" t="str">
        <f>IF(AW67=0," ",VLOOKUP(AW67,PROTOKOL!$A:$E,5,FALSE))</f>
        <v xml:space="preserve"> </v>
      </c>
      <c r="BB67" s="175"/>
      <c r="BC67" s="176" t="str">
        <f t="shared" si="50"/>
        <v xml:space="preserve"> </v>
      </c>
      <c r="BD67" s="216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4" t="str">
        <f t="shared" si="5"/>
        <v xml:space="preserve"> </v>
      </c>
      <c r="BJ67" s="175" t="str">
        <f>IF(BF67=0," ",VLOOKUP(BF67,PROTOKOL!$A:$E,5,FALSE))</f>
        <v xml:space="preserve"> </v>
      </c>
      <c r="BK67" s="211" t="str">
        <f t="shared" si="127"/>
        <v xml:space="preserve"> </v>
      </c>
      <c r="BL67" s="175">
        <f t="shared" si="52"/>
        <v>0</v>
      </c>
      <c r="BM67" s="176" t="str">
        <f t="shared" si="53"/>
        <v xml:space="preserve"> </v>
      </c>
      <c r="BO67" s="172">
        <v>15</v>
      </c>
      <c r="BP67" s="226"/>
      <c r="BQ67" s="173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4" t="str">
        <f t="shared" si="6"/>
        <v xml:space="preserve"> </v>
      </c>
      <c r="BW67" s="211" t="str">
        <f>IF(BS67=0," ",VLOOKUP(BS67,PROTOKOL!$A:$E,5,FALSE))</f>
        <v xml:space="preserve"> </v>
      </c>
      <c r="BX67" s="175"/>
      <c r="BY67" s="176" t="str">
        <f t="shared" si="54"/>
        <v xml:space="preserve"> </v>
      </c>
      <c r="BZ67" s="216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4" t="str">
        <f t="shared" si="7"/>
        <v xml:space="preserve"> </v>
      </c>
      <c r="CF67" s="175" t="str">
        <f>IF(CB67=0," ",VLOOKUP(CB67,PROTOKOL!$A:$E,5,FALSE))</f>
        <v xml:space="preserve"> </v>
      </c>
      <c r="CG67" s="211" t="str">
        <f t="shared" si="128"/>
        <v xml:space="preserve"> </v>
      </c>
      <c r="CH67" s="175">
        <f t="shared" si="56"/>
        <v>0</v>
      </c>
      <c r="CI67" s="176" t="str">
        <f t="shared" si="57"/>
        <v xml:space="preserve"> </v>
      </c>
      <c r="CK67" s="172">
        <v>15</v>
      </c>
      <c r="CL67" s="226"/>
      <c r="CM67" s="173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4" t="str">
        <f t="shared" si="8"/>
        <v xml:space="preserve"> </v>
      </c>
      <c r="CS67" s="211" t="str">
        <f>IF(CO67=0," ",VLOOKUP(CO67,PROTOKOL!$A:$E,5,FALSE))</f>
        <v xml:space="preserve"> </v>
      </c>
      <c r="CT67" s="175"/>
      <c r="CU67" s="176" t="str">
        <f t="shared" si="58"/>
        <v xml:space="preserve"> </v>
      </c>
      <c r="CV67" s="216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4" t="str">
        <f t="shared" si="9"/>
        <v xml:space="preserve"> </v>
      </c>
      <c r="DB67" s="175" t="str">
        <f>IF(CX67=0," ",VLOOKUP(CX67,PROTOKOL!$A:$E,5,FALSE))</f>
        <v xml:space="preserve"> </v>
      </c>
      <c r="DC67" s="211" t="str">
        <f t="shared" si="129"/>
        <v xml:space="preserve"> </v>
      </c>
      <c r="DD67" s="175">
        <f t="shared" si="60"/>
        <v>0</v>
      </c>
      <c r="DE67" s="176" t="str">
        <f t="shared" si="61"/>
        <v xml:space="preserve"> </v>
      </c>
      <c r="DG67" s="172">
        <v>15</v>
      </c>
      <c r="DH67" s="226"/>
      <c r="DI67" s="173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4" t="str">
        <f t="shared" si="10"/>
        <v xml:space="preserve"> </v>
      </c>
      <c r="DO67" s="211" t="str">
        <f>IF(DK67=0," ",VLOOKUP(DK67,PROTOKOL!$A:$E,5,FALSE))</f>
        <v xml:space="preserve"> </v>
      </c>
      <c r="DP67" s="175"/>
      <c r="DQ67" s="176" t="str">
        <f t="shared" si="62"/>
        <v xml:space="preserve"> </v>
      </c>
      <c r="DR67" s="216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4" t="str">
        <f t="shared" si="11"/>
        <v xml:space="preserve"> </v>
      </c>
      <c r="DX67" s="175" t="str">
        <f>IF(DT67=0," ",VLOOKUP(DT67,PROTOKOL!$A:$E,5,FALSE))</f>
        <v xml:space="preserve"> </v>
      </c>
      <c r="DY67" s="211" t="str">
        <f t="shared" si="130"/>
        <v xml:space="preserve"> </v>
      </c>
      <c r="DZ67" s="175">
        <f t="shared" si="64"/>
        <v>0</v>
      </c>
      <c r="EA67" s="176" t="str">
        <f t="shared" si="65"/>
        <v xml:space="preserve"> </v>
      </c>
      <c r="EC67" s="172">
        <v>15</v>
      </c>
      <c r="ED67" s="226"/>
      <c r="EE67" s="173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4" t="str">
        <f t="shared" si="12"/>
        <v xml:space="preserve"> </v>
      </c>
      <c r="EK67" s="211" t="str">
        <f>IF(EG67=0," ",VLOOKUP(EG67,PROTOKOL!$A:$E,5,FALSE))</f>
        <v xml:space="preserve"> </v>
      </c>
      <c r="EL67" s="175"/>
      <c r="EM67" s="176" t="str">
        <f t="shared" si="66"/>
        <v xml:space="preserve"> </v>
      </c>
      <c r="EN67" s="216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4" t="str">
        <f t="shared" si="13"/>
        <v xml:space="preserve"> </v>
      </c>
      <c r="ET67" s="175" t="str">
        <f>IF(EP67=0," ",VLOOKUP(EP67,PROTOKOL!$A:$E,5,FALSE))</f>
        <v xml:space="preserve"> </v>
      </c>
      <c r="EU67" s="211" t="str">
        <f t="shared" si="145"/>
        <v xml:space="preserve"> </v>
      </c>
      <c r="EV67" s="175">
        <f t="shared" si="68"/>
        <v>0</v>
      </c>
      <c r="EW67" s="176" t="str">
        <f t="shared" si="69"/>
        <v xml:space="preserve"> </v>
      </c>
      <c r="EY67" s="172">
        <v>15</v>
      </c>
      <c r="EZ67" s="226"/>
      <c r="FA67" s="173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4" t="str">
        <f t="shared" si="14"/>
        <v xml:space="preserve"> </v>
      </c>
      <c r="FG67" s="211" t="str">
        <f>IF(FC67=0," ",VLOOKUP(FC67,PROTOKOL!$A:$E,5,FALSE))</f>
        <v xml:space="preserve"> </v>
      </c>
      <c r="FH67" s="175"/>
      <c r="FI67" s="176" t="str">
        <f t="shared" si="70"/>
        <v xml:space="preserve"> </v>
      </c>
      <c r="FJ67" s="216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4" t="str">
        <f t="shared" si="15"/>
        <v xml:space="preserve"> </v>
      </c>
      <c r="FP67" s="175" t="str">
        <f>IF(FL67=0," ",VLOOKUP(FL67,PROTOKOL!$A:$E,5,FALSE))</f>
        <v xml:space="preserve"> </v>
      </c>
      <c r="FQ67" s="211" t="str">
        <f t="shared" si="131"/>
        <v xml:space="preserve"> </v>
      </c>
      <c r="FR67" s="175">
        <f t="shared" si="72"/>
        <v>0</v>
      </c>
      <c r="FS67" s="176" t="str">
        <f t="shared" si="73"/>
        <v xml:space="preserve"> </v>
      </c>
      <c r="FU67" s="172">
        <v>15</v>
      </c>
      <c r="FV67" s="226"/>
      <c r="FW67" s="173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4" t="str">
        <f t="shared" si="16"/>
        <v xml:space="preserve"> </v>
      </c>
      <c r="GC67" s="211" t="str">
        <f>IF(FY67=0," ",VLOOKUP(FY67,PROTOKOL!$A:$E,5,FALSE))</f>
        <v xml:space="preserve"> </v>
      </c>
      <c r="GD67" s="175"/>
      <c r="GE67" s="176" t="str">
        <f t="shared" si="74"/>
        <v xml:space="preserve"> </v>
      </c>
      <c r="GF67" s="216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4" t="str">
        <f t="shared" si="17"/>
        <v xml:space="preserve"> </v>
      </c>
      <c r="GL67" s="175" t="str">
        <f>IF(GH67=0," ",VLOOKUP(GH67,PROTOKOL!$A:$E,5,FALSE))</f>
        <v xml:space="preserve"> </v>
      </c>
      <c r="GM67" s="211" t="str">
        <f t="shared" si="132"/>
        <v xml:space="preserve"> </v>
      </c>
      <c r="GN67" s="175">
        <f t="shared" si="76"/>
        <v>0</v>
      </c>
      <c r="GO67" s="176" t="str">
        <f t="shared" si="77"/>
        <v xml:space="preserve"> </v>
      </c>
      <c r="GQ67" s="172">
        <v>15</v>
      </c>
      <c r="GR67" s="226"/>
      <c r="GS67" s="173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4" t="str">
        <f t="shared" si="18"/>
        <v xml:space="preserve"> </v>
      </c>
      <c r="GY67" s="211" t="str">
        <f>IF(GU67=0," ",VLOOKUP(GU67,PROTOKOL!$A:$E,5,FALSE))</f>
        <v xml:space="preserve"> </v>
      </c>
      <c r="GZ67" s="175"/>
      <c r="HA67" s="176" t="str">
        <f t="shared" si="78"/>
        <v xml:space="preserve"> </v>
      </c>
      <c r="HB67" s="216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4" t="str">
        <f t="shared" si="19"/>
        <v xml:space="preserve"> </v>
      </c>
      <c r="HH67" s="175" t="str">
        <f>IF(HD67=0," ",VLOOKUP(HD67,PROTOKOL!$A:$E,5,FALSE))</f>
        <v xml:space="preserve"> </v>
      </c>
      <c r="HI67" s="211" t="str">
        <f t="shared" si="133"/>
        <v xml:space="preserve"> </v>
      </c>
      <c r="HJ67" s="175">
        <f t="shared" si="80"/>
        <v>0</v>
      </c>
      <c r="HK67" s="176" t="str">
        <f t="shared" si="81"/>
        <v xml:space="preserve"> </v>
      </c>
      <c r="HM67" s="172">
        <v>15</v>
      </c>
      <c r="HN67" s="226"/>
      <c r="HO67" s="173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4" t="str">
        <f t="shared" si="20"/>
        <v xml:space="preserve"> </v>
      </c>
      <c r="HU67" s="211" t="str">
        <f>IF(HQ67=0," ",VLOOKUP(HQ67,PROTOKOL!$A:$E,5,FALSE))</f>
        <v xml:space="preserve"> </v>
      </c>
      <c r="HV67" s="175"/>
      <c r="HW67" s="176" t="str">
        <f t="shared" si="82"/>
        <v xml:space="preserve"> </v>
      </c>
      <c r="HX67" s="216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4" t="str">
        <f t="shared" si="21"/>
        <v xml:space="preserve"> </v>
      </c>
      <c r="ID67" s="175" t="str">
        <f>IF(HZ67=0," ",VLOOKUP(HZ67,PROTOKOL!$A:$E,5,FALSE))</f>
        <v xml:space="preserve"> </v>
      </c>
      <c r="IE67" s="211" t="str">
        <f t="shared" si="134"/>
        <v xml:space="preserve"> </v>
      </c>
      <c r="IF67" s="175">
        <f t="shared" si="84"/>
        <v>0</v>
      </c>
      <c r="IG67" s="176" t="str">
        <f t="shared" si="85"/>
        <v xml:space="preserve"> </v>
      </c>
      <c r="II67" s="172">
        <v>15</v>
      </c>
      <c r="IJ67" s="226"/>
      <c r="IK67" s="173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4" t="str">
        <f t="shared" si="22"/>
        <v xml:space="preserve"> </v>
      </c>
      <c r="IQ67" s="211" t="str">
        <f>IF(IM67=0," ",VLOOKUP(IM67,PROTOKOL!$A:$E,5,FALSE))</f>
        <v xml:space="preserve"> </v>
      </c>
      <c r="IR67" s="175"/>
      <c r="IS67" s="176" t="str">
        <f t="shared" si="86"/>
        <v xml:space="preserve"> </v>
      </c>
      <c r="IT67" s="216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4" t="str">
        <f t="shared" si="23"/>
        <v xml:space="preserve"> </v>
      </c>
      <c r="IZ67" s="175" t="str">
        <f>IF(IV67=0," ",VLOOKUP(IV67,PROTOKOL!$A:$E,5,FALSE))</f>
        <v xml:space="preserve"> </v>
      </c>
      <c r="JA67" s="211" t="str">
        <f t="shared" si="135"/>
        <v xml:space="preserve"> </v>
      </c>
      <c r="JB67" s="175">
        <f t="shared" si="88"/>
        <v>0</v>
      </c>
      <c r="JC67" s="176" t="str">
        <f t="shared" si="89"/>
        <v xml:space="preserve"> </v>
      </c>
      <c r="JE67" s="172">
        <v>15</v>
      </c>
      <c r="JF67" s="226"/>
      <c r="JG67" s="173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4" t="str">
        <f t="shared" si="24"/>
        <v xml:space="preserve"> </v>
      </c>
      <c r="JM67" s="211" t="str">
        <f>IF(JI67=0," ",VLOOKUP(JI67,PROTOKOL!$A:$E,5,FALSE))</f>
        <v xml:space="preserve"> </v>
      </c>
      <c r="JN67" s="175"/>
      <c r="JO67" s="176" t="str">
        <f t="shared" si="90"/>
        <v xml:space="preserve"> </v>
      </c>
      <c r="JP67" s="216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4" t="str">
        <f t="shared" si="25"/>
        <v xml:space="preserve"> </v>
      </c>
      <c r="JV67" s="175" t="str">
        <f>IF(JR67=0," ",VLOOKUP(JR67,PROTOKOL!$A:$E,5,FALSE))</f>
        <v xml:space="preserve"> </v>
      </c>
      <c r="JW67" s="211" t="str">
        <f t="shared" si="136"/>
        <v xml:space="preserve"> </v>
      </c>
      <c r="JX67" s="175">
        <f t="shared" si="92"/>
        <v>0</v>
      </c>
      <c r="JY67" s="176" t="str">
        <f t="shared" si="93"/>
        <v xml:space="preserve"> </v>
      </c>
      <c r="KA67" s="172">
        <v>15</v>
      </c>
      <c r="KB67" s="226"/>
      <c r="KC67" s="173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4" t="str">
        <f t="shared" si="26"/>
        <v xml:space="preserve"> </v>
      </c>
      <c r="KI67" s="211" t="str">
        <f>IF(KE67=0," ",VLOOKUP(KE67,PROTOKOL!$A:$E,5,FALSE))</f>
        <v xml:space="preserve"> </v>
      </c>
      <c r="KJ67" s="175"/>
      <c r="KK67" s="176" t="str">
        <f t="shared" si="94"/>
        <v xml:space="preserve"> </v>
      </c>
      <c r="KL67" s="216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4" t="str">
        <f t="shared" si="27"/>
        <v xml:space="preserve"> </v>
      </c>
      <c r="KR67" s="175" t="str">
        <f>IF(KN67=0," ",VLOOKUP(KN67,PROTOKOL!$A:$E,5,FALSE))</f>
        <v xml:space="preserve"> </v>
      </c>
      <c r="KS67" s="211" t="str">
        <f t="shared" si="137"/>
        <v xml:space="preserve"> </v>
      </c>
      <c r="KT67" s="175">
        <f t="shared" si="96"/>
        <v>0</v>
      </c>
      <c r="KU67" s="176" t="str">
        <f t="shared" si="97"/>
        <v xml:space="preserve"> </v>
      </c>
      <c r="KW67" s="172">
        <v>15</v>
      </c>
      <c r="KX67" s="226"/>
      <c r="KY67" s="173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4" t="str">
        <f t="shared" si="28"/>
        <v xml:space="preserve"> </v>
      </c>
      <c r="LE67" s="211" t="str">
        <f>IF(LA67=0," ",VLOOKUP(LA67,PROTOKOL!$A:$E,5,FALSE))</f>
        <v xml:space="preserve"> </v>
      </c>
      <c r="LF67" s="175"/>
      <c r="LG67" s="176" t="str">
        <f t="shared" si="98"/>
        <v xml:space="preserve"> </v>
      </c>
      <c r="LH67" s="216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4" t="str">
        <f t="shared" si="29"/>
        <v xml:space="preserve"> </v>
      </c>
      <c r="LN67" s="175" t="str">
        <f>IF(LJ67=0," ",VLOOKUP(LJ67,PROTOKOL!$A:$E,5,FALSE))</f>
        <v xml:space="preserve"> </v>
      </c>
      <c r="LO67" s="211" t="str">
        <f t="shared" si="138"/>
        <v xml:space="preserve"> </v>
      </c>
      <c r="LP67" s="175">
        <f t="shared" si="100"/>
        <v>0</v>
      </c>
      <c r="LQ67" s="176" t="str">
        <f t="shared" si="101"/>
        <v xml:space="preserve"> </v>
      </c>
      <c r="LS67" s="172">
        <v>15</v>
      </c>
      <c r="LT67" s="226"/>
      <c r="LU67" s="173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4" t="str">
        <f t="shared" si="30"/>
        <v xml:space="preserve"> </v>
      </c>
      <c r="MA67" s="211" t="str">
        <f>IF(LW67=0," ",VLOOKUP(LW67,PROTOKOL!$A:$E,5,FALSE))</f>
        <v xml:space="preserve"> </v>
      </c>
      <c r="MB67" s="175"/>
      <c r="MC67" s="176" t="str">
        <f t="shared" si="102"/>
        <v xml:space="preserve"> </v>
      </c>
      <c r="MD67" s="216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4" t="str">
        <f t="shared" si="31"/>
        <v xml:space="preserve"> </v>
      </c>
      <c r="MJ67" s="175" t="str">
        <f>IF(MF67=0," ",VLOOKUP(MF67,PROTOKOL!$A:$E,5,FALSE))</f>
        <v xml:space="preserve"> </v>
      </c>
      <c r="MK67" s="211" t="str">
        <f t="shared" si="139"/>
        <v xml:space="preserve"> </v>
      </c>
      <c r="ML67" s="175">
        <f t="shared" si="104"/>
        <v>0</v>
      </c>
      <c r="MM67" s="176" t="str">
        <f t="shared" si="105"/>
        <v xml:space="preserve"> </v>
      </c>
      <c r="MO67" s="172">
        <v>15</v>
      </c>
      <c r="MP67" s="226"/>
      <c r="MQ67" s="173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4" t="str">
        <f t="shared" si="32"/>
        <v xml:space="preserve"> </v>
      </c>
      <c r="MW67" s="211" t="str">
        <f>IF(MS67=0," ",VLOOKUP(MS67,PROTOKOL!$A:$E,5,FALSE))</f>
        <v xml:space="preserve"> </v>
      </c>
      <c r="MX67" s="175"/>
      <c r="MY67" s="176" t="str">
        <f t="shared" si="106"/>
        <v xml:space="preserve"> </v>
      </c>
      <c r="MZ67" s="216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4" t="str">
        <f t="shared" si="33"/>
        <v xml:space="preserve"> </v>
      </c>
      <c r="NF67" s="175" t="str">
        <f>IF(NB67=0," ",VLOOKUP(NB67,PROTOKOL!$A:$E,5,FALSE))</f>
        <v xml:space="preserve"> </v>
      </c>
      <c r="NG67" s="211" t="str">
        <f t="shared" si="140"/>
        <v xml:space="preserve"> </v>
      </c>
      <c r="NH67" s="175">
        <f t="shared" si="108"/>
        <v>0</v>
      </c>
      <c r="NI67" s="176" t="str">
        <f t="shared" si="109"/>
        <v xml:space="preserve"> </v>
      </c>
      <c r="NK67" s="172">
        <v>15</v>
      </c>
      <c r="NL67" s="226"/>
      <c r="NM67" s="173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4" t="str">
        <f t="shared" si="34"/>
        <v xml:space="preserve"> </v>
      </c>
      <c r="NS67" s="211" t="str">
        <f>IF(NO67=0," ",VLOOKUP(NO67,PROTOKOL!$A:$E,5,FALSE))</f>
        <v xml:space="preserve"> </v>
      </c>
      <c r="NT67" s="175"/>
      <c r="NU67" s="176" t="str">
        <f t="shared" si="110"/>
        <v xml:space="preserve"> </v>
      </c>
      <c r="NV67" s="216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4" t="str">
        <f t="shared" si="35"/>
        <v xml:space="preserve"> </v>
      </c>
      <c r="OB67" s="175" t="str">
        <f>IF(NX67=0," ",VLOOKUP(NX67,PROTOKOL!$A:$E,5,FALSE))</f>
        <v xml:space="preserve"> </v>
      </c>
      <c r="OC67" s="211" t="str">
        <f t="shared" si="141"/>
        <v xml:space="preserve"> </v>
      </c>
      <c r="OD67" s="175">
        <f t="shared" si="112"/>
        <v>0</v>
      </c>
      <c r="OE67" s="176" t="str">
        <f t="shared" si="113"/>
        <v xml:space="preserve"> </v>
      </c>
      <c r="OG67" s="172">
        <v>15</v>
      </c>
      <c r="OH67" s="226"/>
      <c r="OI67" s="173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4" t="str">
        <f t="shared" si="36"/>
        <v xml:space="preserve"> </v>
      </c>
      <c r="OO67" s="211" t="str">
        <f>IF(OK67=0," ",VLOOKUP(OK67,PROTOKOL!$A:$E,5,FALSE))</f>
        <v xml:space="preserve"> </v>
      </c>
      <c r="OP67" s="175"/>
      <c r="OQ67" s="176" t="str">
        <f t="shared" si="114"/>
        <v xml:space="preserve"> </v>
      </c>
      <c r="OR67" s="216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4" t="str">
        <f t="shared" si="37"/>
        <v xml:space="preserve"> </v>
      </c>
      <c r="OX67" s="175" t="str">
        <f>IF(OT67=0," ",VLOOKUP(OT67,PROTOKOL!$A:$E,5,FALSE))</f>
        <v xml:space="preserve"> </v>
      </c>
      <c r="OY67" s="211" t="str">
        <f t="shared" si="142"/>
        <v xml:space="preserve"> </v>
      </c>
      <c r="OZ67" s="175">
        <f t="shared" si="116"/>
        <v>0</v>
      </c>
      <c r="PA67" s="176" t="str">
        <f t="shared" si="117"/>
        <v xml:space="preserve"> </v>
      </c>
      <c r="PC67" s="172">
        <v>15</v>
      </c>
      <c r="PD67" s="226"/>
      <c r="PE67" s="173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4" t="str">
        <f t="shared" si="38"/>
        <v xml:space="preserve"> </v>
      </c>
      <c r="PK67" s="211" t="str">
        <f>IF(PG67=0," ",VLOOKUP(PG67,PROTOKOL!$A:$E,5,FALSE))</f>
        <v xml:space="preserve"> </v>
      </c>
      <c r="PL67" s="175"/>
      <c r="PM67" s="176" t="str">
        <f t="shared" si="118"/>
        <v xml:space="preserve"> </v>
      </c>
      <c r="PN67" s="216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4" t="str">
        <f t="shared" si="39"/>
        <v xml:space="preserve"> </v>
      </c>
      <c r="PT67" s="175" t="str">
        <f>IF(PP67=0," ",VLOOKUP(PP67,PROTOKOL!$A:$E,5,FALSE))</f>
        <v xml:space="preserve"> </v>
      </c>
      <c r="PU67" s="211" t="str">
        <f t="shared" si="143"/>
        <v xml:space="preserve"> </v>
      </c>
      <c r="PV67" s="175">
        <f t="shared" si="120"/>
        <v>0</v>
      </c>
      <c r="PW67" s="176" t="str">
        <f t="shared" si="121"/>
        <v xml:space="preserve"> </v>
      </c>
      <c r="PY67" s="172">
        <v>15</v>
      </c>
      <c r="PZ67" s="226"/>
      <c r="QA67" s="173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4" t="str">
        <f t="shared" si="40"/>
        <v xml:space="preserve"> </v>
      </c>
      <c r="QG67" s="211" t="str">
        <f>IF(QC67=0," ",VLOOKUP(QC67,PROTOKOL!$A:$E,5,FALSE))</f>
        <v xml:space="preserve"> </v>
      </c>
      <c r="QH67" s="175"/>
      <c r="QI67" s="176" t="str">
        <f t="shared" si="122"/>
        <v xml:space="preserve"> </v>
      </c>
      <c r="QJ67" s="216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4" t="str">
        <f t="shared" si="41"/>
        <v xml:space="preserve"> </v>
      </c>
      <c r="QP67" s="175" t="str">
        <f>IF(QL67=0," ",VLOOKUP(QL67,PROTOKOL!$A:$E,5,FALSE))</f>
        <v xml:space="preserve"> </v>
      </c>
      <c r="QQ67" s="211" t="str">
        <f t="shared" si="144"/>
        <v xml:space="preserve"> </v>
      </c>
      <c r="QR67" s="175">
        <f t="shared" si="124"/>
        <v>0</v>
      </c>
      <c r="QS67" s="176" t="str">
        <f t="shared" si="125"/>
        <v xml:space="preserve"> </v>
      </c>
    </row>
    <row r="68" spans="1:461" ht="13.8">
      <c r="A68" s="172">
        <v>16</v>
      </c>
      <c r="B68" s="224">
        <v>16</v>
      </c>
      <c r="C68" s="173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4" t="str">
        <f t="shared" si="0"/>
        <v xml:space="preserve"> </v>
      </c>
      <c r="I68" s="211" t="str">
        <f>IF(E68=0," ",VLOOKUP(E68,PROTOKOL!$A:$E,5,FALSE))</f>
        <v xml:space="preserve"> </v>
      </c>
      <c r="J68" s="175"/>
      <c r="K68" s="176" t="str">
        <f t="shared" si="42"/>
        <v xml:space="preserve"> </v>
      </c>
      <c r="L68" s="216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4" t="str">
        <f t="shared" si="1"/>
        <v xml:space="preserve"> </v>
      </c>
      <c r="R68" s="175" t="str">
        <f>IF(N68=0," ",VLOOKUP(N68,PROTOKOL!$A:$E,5,FALSE))</f>
        <v xml:space="preserve"> </v>
      </c>
      <c r="S68" s="211" t="str">
        <f t="shared" si="43"/>
        <v xml:space="preserve"> </v>
      </c>
      <c r="T68" s="175">
        <f t="shared" si="44"/>
        <v>0</v>
      </c>
      <c r="U68" s="176" t="str">
        <f t="shared" si="45"/>
        <v xml:space="preserve"> </v>
      </c>
      <c r="W68" s="172">
        <v>16</v>
      </c>
      <c r="X68" s="224">
        <v>16</v>
      </c>
      <c r="Y68" s="173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4" t="str">
        <f t="shared" si="2"/>
        <v xml:space="preserve"> </v>
      </c>
      <c r="AE68" s="211" t="str">
        <f>IF(AA68=0," ",VLOOKUP(AA68,PROTOKOL!$A:$E,5,FALSE))</f>
        <v xml:space="preserve"> </v>
      </c>
      <c r="AF68" s="175"/>
      <c r="AG68" s="176" t="str">
        <f t="shared" si="46"/>
        <v xml:space="preserve"> </v>
      </c>
      <c r="AH68" s="216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4" t="str">
        <f t="shared" si="3"/>
        <v xml:space="preserve"> </v>
      </c>
      <c r="AN68" s="175" t="str">
        <f>IF(AJ68=0," ",VLOOKUP(AJ68,PROTOKOL!$A:$E,5,FALSE))</f>
        <v xml:space="preserve"> </v>
      </c>
      <c r="AO68" s="211" t="str">
        <f t="shared" si="126"/>
        <v xml:space="preserve"> </v>
      </c>
      <c r="AP68" s="175">
        <f t="shared" si="48"/>
        <v>0</v>
      </c>
      <c r="AQ68" s="176" t="str">
        <f t="shared" si="49"/>
        <v xml:space="preserve"> </v>
      </c>
      <c r="AS68" s="172">
        <v>16</v>
      </c>
      <c r="AT68" s="224">
        <v>16</v>
      </c>
      <c r="AU68" s="173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4" t="str">
        <f t="shared" si="4"/>
        <v xml:space="preserve"> </v>
      </c>
      <c r="BA68" s="211" t="str">
        <f>IF(AW68=0," ",VLOOKUP(AW68,PROTOKOL!$A:$E,5,FALSE))</f>
        <v xml:space="preserve"> </v>
      </c>
      <c r="BB68" s="175"/>
      <c r="BC68" s="176" t="str">
        <f t="shared" si="50"/>
        <v xml:space="preserve"> </v>
      </c>
      <c r="BD68" s="216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4" t="str">
        <f t="shared" si="5"/>
        <v xml:space="preserve"> </v>
      </c>
      <c r="BJ68" s="175" t="str">
        <f>IF(BF68=0," ",VLOOKUP(BF68,PROTOKOL!$A:$E,5,FALSE))</f>
        <v xml:space="preserve"> </v>
      </c>
      <c r="BK68" s="211" t="str">
        <f t="shared" si="127"/>
        <v xml:space="preserve"> </v>
      </c>
      <c r="BL68" s="175">
        <f t="shared" si="52"/>
        <v>0</v>
      </c>
      <c r="BM68" s="176" t="str">
        <f t="shared" si="53"/>
        <v xml:space="preserve"> </v>
      </c>
      <c r="BO68" s="172">
        <v>16</v>
      </c>
      <c r="BP68" s="224">
        <v>16</v>
      </c>
      <c r="BQ68" s="173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4" t="str">
        <f t="shared" si="6"/>
        <v xml:space="preserve"> </v>
      </c>
      <c r="BW68" s="211" t="str">
        <f>IF(BS68=0," ",VLOOKUP(BS68,PROTOKOL!$A:$E,5,FALSE))</f>
        <v xml:space="preserve"> </v>
      </c>
      <c r="BX68" s="175"/>
      <c r="BY68" s="176" t="str">
        <f t="shared" si="54"/>
        <v xml:space="preserve"> </v>
      </c>
      <c r="BZ68" s="216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4" t="str">
        <f t="shared" si="7"/>
        <v xml:space="preserve"> </v>
      </c>
      <c r="CF68" s="175" t="str">
        <f>IF(CB68=0," ",VLOOKUP(CB68,PROTOKOL!$A:$E,5,FALSE))</f>
        <v xml:space="preserve"> </v>
      </c>
      <c r="CG68" s="211" t="str">
        <f t="shared" si="128"/>
        <v xml:space="preserve"> </v>
      </c>
      <c r="CH68" s="175">
        <f t="shared" si="56"/>
        <v>0</v>
      </c>
      <c r="CI68" s="176" t="str">
        <f t="shared" si="57"/>
        <v xml:space="preserve"> </v>
      </c>
      <c r="CK68" s="172">
        <v>16</v>
      </c>
      <c r="CL68" s="224">
        <v>16</v>
      </c>
      <c r="CM68" s="173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4" t="str">
        <f t="shared" si="8"/>
        <v xml:space="preserve"> </v>
      </c>
      <c r="CS68" s="211" t="str">
        <f>IF(CO68=0," ",VLOOKUP(CO68,PROTOKOL!$A:$E,5,FALSE))</f>
        <v xml:space="preserve"> </v>
      </c>
      <c r="CT68" s="175"/>
      <c r="CU68" s="176" t="str">
        <f t="shared" si="58"/>
        <v xml:space="preserve"> </v>
      </c>
      <c r="CV68" s="216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4" t="str">
        <f t="shared" si="9"/>
        <v xml:space="preserve"> </v>
      </c>
      <c r="DB68" s="175" t="str">
        <f>IF(CX68=0," ",VLOOKUP(CX68,PROTOKOL!$A:$E,5,FALSE))</f>
        <v xml:space="preserve"> </v>
      </c>
      <c r="DC68" s="211" t="str">
        <f t="shared" si="129"/>
        <v xml:space="preserve"> </v>
      </c>
      <c r="DD68" s="175">
        <f t="shared" si="60"/>
        <v>0</v>
      </c>
      <c r="DE68" s="176" t="str">
        <f t="shared" si="61"/>
        <v xml:space="preserve"> </v>
      </c>
      <c r="DG68" s="172">
        <v>16</v>
      </c>
      <c r="DH68" s="224">
        <v>16</v>
      </c>
      <c r="DI68" s="173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4" t="str">
        <f t="shared" si="10"/>
        <v xml:space="preserve"> </v>
      </c>
      <c r="DO68" s="211" t="str">
        <f>IF(DK68=0," ",VLOOKUP(DK68,PROTOKOL!$A:$E,5,FALSE))</f>
        <v xml:space="preserve"> </v>
      </c>
      <c r="DP68" s="175"/>
      <c r="DQ68" s="176" t="str">
        <f t="shared" si="62"/>
        <v xml:space="preserve"> </v>
      </c>
      <c r="DR68" s="216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4" t="str">
        <f t="shared" si="11"/>
        <v xml:space="preserve"> </v>
      </c>
      <c r="DX68" s="175" t="str">
        <f>IF(DT68=0," ",VLOOKUP(DT68,PROTOKOL!$A:$E,5,FALSE))</f>
        <v xml:space="preserve"> </v>
      </c>
      <c r="DY68" s="211" t="str">
        <f t="shared" si="130"/>
        <v xml:space="preserve"> </v>
      </c>
      <c r="DZ68" s="175">
        <f t="shared" si="64"/>
        <v>0</v>
      </c>
      <c r="EA68" s="176" t="str">
        <f t="shared" si="65"/>
        <v xml:space="preserve"> </v>
      </c>
      <c r="EC68" s="172">
        <v>16</v>
      </c>
      <c r="ED68" s="224">
        <v>16</v>
      </c>
      <c r="EE68" s="173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4" t="str">
        <f t="shared" si="12"/>
        <v xml:space="preserve"> </v>
      </c>
      <c r="EK68" s="211" t="str">
        <f>IF(EG68=0," ",VLOOKUP(EG68,PROTOKOL!$A:$E,5,FALSE))</f>
        <v xml:space="preserve"> </v>
      </c>
      <c r="EL68" s="175"/>
      <c r="EM68" s="176" t="str">
        <f t="shared" si="66"/>
        <v xml:space="preserve"> </v>
      </c>
      <c r="EN68" s="216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4" t="str">
        <f t="shared" si="13"/>
        <v xml:space="preserve"> </v>
      </c>
      <c r="ET68" s="175" t="str">
        <f>IF(EP68=0," ",VLOOKUP(EP68,PROTOKOL!$A:$E,5,FALSE))</f>
        <v xml:space="preserve"> </v>
      </c>
      <c r="EU68" s="211" t="str">
        <f t="shared" si="145"/>
        <v xml:space="preserve"> </v>
      </c>
      <c r="EV68" s="175">
        <f t="shared" si="68"/>
        <v>0</v>
      </c>
      <c r="EW68" s="176" t="str">
        <f t="shared" si="69"/>
        <v xml:space="preserve"> </v>
      </c>
      <c r="EY68" s="172">
        <v>16</v>
      </c>
      <c r="EZ68" s="224">
        <v>16</v>
      </c>
      <c r="FA68" s="173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4" t="str">
        <f t="shared" si="14"/>
        <v xml:space="preserve"> </v>
      </c>
      <c r="FG68" s="211" t="str">
        <f>IF(FC68=0," ",VLOOKUP(FC68,PROTOKOL!$A:$E,5,FALSE))</f>
        <v xml:space="preserve"> </v>
      </c>
      <c r="FH68" s="175"/>
      <c r="FI68" s="176" t="str">
        <f t="shared" si="70"/>
        <v xml:space="preserve"> </v>
      </c>
      <c r="FJ68" s="216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4" t="str">
        <f t="shared" si="15"/>
        <v xml:space="preserve"> </v>
      </c>
      <c r="FP68" s="175" t="str">
        <f>IF(FL68=0," ",VLOOKUP(FL68,PROTOKOL!$A:$E,5,FALSE))</f>
        <v xml:space="preserve"> </v>
      </c>
      <c r="FQ68" s="211" t="str">
        <f t="shared" si="131"/>
        <v xml:space="preserve"> </v>
      </c>
      <c r="FR68" s="175">
        <f t="shared" si="72"/>
        <v>0</v>
      </c>
      <c r="FS68" s="176" t="str">
        <f t="shared" si="73"/>
        <v xml:space="preserve"> </v>
      </c>
      <c r="FU68" s="172">
        <v>16</v>
      </c>
      <c r="FV68" s="224">
        <v>16</v>
      </c>
      <c r="FW68" s="173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4" t="str">
        <f t="shared" si="16"/>
        <v xml:space="preserve"> </v>
      </c>
      <c r="GC68" s="211" t="str">
        <f>IF(FY68=0," ",VLOOKUP(FY68,PROTOKOL!$A:$E,5,FALSE))</f>
        <v xml:space="preserve"> </v>
      </c>
      <c r="GD68" s="175"/>
      <c r="GE68" s="176" t="str">
        <f t="shared" si="74"/>
        <v xml:space="preserve"> </v>
      </c>
      <c r="GF68" s="216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4" t="str">
        <f t="shared" si="17"/>
        <v xml:space="preserve"> </v>
      </c>
      <c r="GL68" s="175" t="str">
        <f>IF(GH68=0," ",VLOOKUP(GH68,PROTOKOL!$A:$E,5,FALSE))</f>
        <v xml:space="preserve"> </v>
      </c>
      <c r="GM68" s="211" t="str">
        <f t="shared" si="132"/>
        <v xml:space="preserve"> </v>
      </c>
      <c r="GN68" s="175">
        <f t="shared" si="76"/>
        <v>0</v>
      </c>
      <c r="GO68" s="176" t="str">
        <f t="shared" si="77"/>
        <v xml:space="preserve"> </v>
      </c>
      <c r="GQ68" s="172">
        <v>16</v>
      </c>
      <c r="GR68" s="224">
        <v>16</v>
      </c>
      <c r="GS68" s="173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4" t="str">
        <f t="shared" si="18"/>
        <v xml:space="preserve"> </v>
      </c>
      <c r="GY68" s="211" t="str">
        <f>IF(GU68=0," ",VLOOKUP(GU68,PROTOKOL!$A:$E,5,FALSE))</f>
        <v xml:space="preserve"> </v>
      </c>
      <c r="GZ68" s="175"/>
      <c r="HA68" s="176" t="str">
        <f t="shared" si="78"/>
        <v xml:space="preserve"> </v>
      </c>
      <c r="HB68" s="216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4" t="str">
        <f t="shared" si="19"/>
        <v xml:space="preserve"> </v>
      </c>
      <c r="HH68" s="175" t="str">
        <f>IF(HD68=0," ",VLOOKUP(HD68,PROTOKOL!$A:$E,5,FALSE))</f>
        <v xml:space="preserve"> </v>
      </c>
      <c r="HI68" s="211" t="str">
        <f t="shared" si="133"/>
        <v xml:space="preserve"> </v>
      </c>
      <c r="HJ68" s="175">
        <f t="shared" si="80"/>
        <v>0</v>
      </c>
      <c r="HK68" s="176" t="str">
        <f t="shared" si="81"/>
        <v xml:space="preserve"> </v>
      </c>
      <c r="HM68" s="172">
        <v>16</v>
      </c>
      <c r="HN68" s="224">
        <v>16</v>
      </c>
      <c r="HO68" s="173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4" t="str">
        <f t="shared" si="20"/>
        <v xml:space="preserve"> </v>
      </c>
      <c r="HU68" s="211" t="str">
        <f>IF(HQ68=0," ",VLOOKUP(HQ68,PROTOKOL!$A:$E,5,FALSE))</f>
        <v xml:space="preserve"> </v>
      </c>
      <c r="HV68" s="175"/>
      <c r="HW68" s="176" t="str">
        <f t="shared" si="82"/>
        <v xml:space="preserve"> </v>
      </c>
      <c r="HX68" s="216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4" t="str">
        <f t="shared" si="21"/>
        <v xml:space="preserve"> </v>
      </c>
      <c r="ID68" s="175" t="str">
        <f>IF(HZ68=0," ",VLOOKUP(HZ68,PROTOKOL!$A:$E,5,FALSE))</f>
        <v xml:space="preserve"> </v>
      </c>
      <c r="IE68" s="211" t="str">
        <f t="shared" si="134"/>
        <v xml:space="preserve"> </v>
      </c>
      <c r="IF68" s="175">
        <f t="shared" si="84"/>
        <v>0</v>
      </c>
      <c r="IG68" s="176" t="str">
        <f t="shared" si="85"/>
        <v xml:space="preserve"> </v>
      </c>
      <c r="II68" s="172">
        <v>16</v>
      </c>
      <c r="IJ68" s="224">
        <v>16</v>
      </c>
      <c r="IK68" s="173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4" t="str">
        <f t="shared" si="22"/>
        <v xml:space="preserve"> </v>
      </c>
      <c r="IQ68" s="211" t="str">
        <f>IF(IM68=0," ",VLOOKUP(IM68,PROTOKOL!$A:$E,5,FALSE))</f>
        <v xml:space="preserve"> </v>
      </c>
      <c r="IR68" s="175"/>
      <c r="IS68" s="176" t="str">
        <f t="shared" si="86"/>
        <v xml:space="preserve"> </v>
      </c>
      <c r="IT68" s="216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4" t="str">
        <f t="shared" si="23"/>
        <v xml:space="preserve"> </v>
      </c>
      <c r="IZ68" s="175" t="str">
        <f>IF(IV68=0," ",VLOOKUP(IV68,PROTOKOL!$A:$E,5,FALSE))</f>
        <v xml:space="preserve"> </v>
      </c>
      <c r="JA68" s="211" t="str">
        <f t="shared" si="135"/>
        <v xml:space="preserve"> </v>
      </c>
      <c r="JB68" s="175">
        <f t="shared" si="88"/>
        <v>0</v>
      </c>
      <c r="JC68" s="176" t="str">
        <f t="shared" si="89"/>
        <v xml:space="preserve"> </v>
      </c>
      <c r="JE68" s="172">
        <v>16</v>
      </c>
      <c r="JF68" s="224">
        <v>16</v>
      </c>
      <c r="JG68" s="173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4" t="str">
        <f t="shared" si="24"/>
        <v xml:space="preserve"> </v>
      </c>
      <c r="JM68" s="211" t="str">
        <f>IF(JI68=0," ",VLOOKUP(JI68,PROTOKOL!$A:$E,5,FALSE))</f>
        <v xml:space="preserve"> </v>
      </c>
      <c r="JN68" s="175"/>
      <c r="JO68" s="176" t="str">
        <f t="shared" si="90"/>
        <v xml:space="preserve"> </v>
      </c>
      <c r="JP68" s="216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4" t="str">
        <f t="shared" si="25"/>
        <v xml:space="preserve"> </v>
      </c>
      <c r="JV68" s="175" t="str">
        <f>IF(JR68=0," ",VLOOKUP(JR68,PROTOKOL!$A:$E,5,FALSE))</f>
        <v xml:space="preserve"> </v>
      </c>
      <c r="JW68" s="211" t="str">
        <f t="shared" si="136"/>
        <v xml:space="preserve"> </v>
      </c>
      <c r="JX68" s="175">
        <f t="shared" si="92"/>
        <v>0</v>
      </c>
      <c r="JY68" s="176" t="str">
        <f t="shared" si="93"/>
        <v xml:space="preserve"> </v>
      </c>
      <c r="KA68" s="172">
        <v>16</v>
      </c>
      <c r="KB68" s="224">
        <v>16</v>
      </c>
      <c r="KC68" s="173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4" t="str">
        <f t="shared" si="26"/>
        <v xml:space="preserve"> </v>
      </c>
      <c r="KI68" s="211" t="str">
        <f>IF(KE68=0," ",VLOOKUP(KE68,PROTOKOL!$A:$E,5,FALSE))</f>
        <v xml:space="preserve"> </v>
      </c>
      <c r="KJ68" s="175"/>
      <c r="KK68" s="176" t="str">
        <f t="shared" si="94"/>
        <v xml:space="preserve"> </v>
      </c>
      <c r="KL68" s="216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4" t="str">
        <f t="shared" si="27"/>
        <v xml:space="preserve"> </v>
      </c>
      <c r="KR68" s="175" t="str">
        <f>IF(KN68=0," ",VLOOKUP(KN68,PROTOKOL!$A:$E,5,FALSE))</f>
        <v xml:space="preserve"> </v>
      </c>
      <c r="KS68" s="211" t="str">
        <f t="shared" si="137"/>
        <v xml:space="preserve"> </v>
      </c>
      <c r="KT68" s="175">
        <f t="shared" si="96"/>
        <v>0</v>
      </c>
      <c r="KU68" s="176" t="str">
        <f t="shared" si="97"/>
        <v xml:space="preserve"> </v>
      </c>
      <c r="KW68" s="172">
        <v>16</v>
      </c>
      <c r="KX68" s="224">
        <v>16</v>
      </c>
      <c r="KY68" s="173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4" t="str">
        <f t="shared" si="28"/>
        <v xml:space="preserve"> </v>
      </c>
      <c r="LE68" s="211" t="str">
        <f>IF(LA68=0," ",VLOOKUP(LA68,PROTOKOL!$A:$E,5,FALSE))</f>
        <v xml:space="preserve"> </v>
      </c>
      <c r="LF68" s="175"/>
      <c r="LG68" s="176" t="str">
        <f t="shared" si="98"/>
        <v xml:space="preserve"> </v>
      </c>
      <c r="LH68" s="216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4" t="str">
        <f t="shared" si="29"/>
        <v xml:space="preserve"> </v>
      </c>
      <c r="LN68" s="175" t="str">
        <f>IF(LJ68=0," ",VLOOKUP(LJ68,PROTOKOL!$A:$E,5,FALSE))</f>
        <v xml:space="preserve"> </v>
      </c>
      <c r="LO68" s="211" t="str">
        <f t="shared" si="138"/>
        <v xml:space="preserve"> </v>
      </c>
      <c r="LP68" s="175">
        <f t="shared" si="100"/>
        <v>0</v>
      </c>
      <c r="LQ68" s="176" t="str">
        <f t="shared" si="101"/>
        <v xml:space="preserve"> </v>
      </c>
      <c r="LS68" s="172">
        <v>16</v>
      </c>
      <c r="LT68" s="224">
        <v>16</v>
      </c>
      <c r="LU68" s="173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4" t="str">
        <f t="shared" si="30"/>
        <v xml:space="preserve"> </v>
      </c>
      <c r="MA68" s="211" t="str">
        <f>IF(LW68=0," ",VLOOKUP(LW68,PROTOKOL!$A:$E,5,FALSE))</f>
        <v xml:space="preserve"> </v>
      </c>
      <c r="MB68" s="175"/>
      <c r="MC68" s="176" t="str">
        <f t="shared" si="102"/>
        <v xml:space="preserve"> </v>
      </c>
      <c r="MD68" s="216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4" t="str">
        <f t="shared" si="31"/>
        <v xml:space="preserve"> </v>
      </c>
      <c r="MJ68" s="175" t="str">
        <f>IF(MF68=0," ",VLOOKUP(MF68,PROTOKOL!$A:$E,5,FALSE))</f>
        <v xml:space="preserve"> </v>
      </c>
      <c r="MK68" s="211" t="str">
        <f t="shared" si="139"/>
        <v xml:space="preserve"> </v>
      </c>
      <c r="ML68" s="175">
        <f t="shared" si="104"/>
        <v>0</v>
      </c>
      <c r="MM68" s="176" t="str">
        <f t="shared" si="105"/>
        <v xml:space="preserve"> </v>
      </c>
      <c r="MO68" s="172">
        <v>16</v>
      </c>
      <c r="MP68" s="224">
        <v>16</v>
      </c>
      <c r="MQ68" s="173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4" t="str">
        <f t="shared" si="32"/>
        <v xml:space="preserve"> </v>
      </c>
      <c r="MW68" s="211" t="str">
        <f>IF(MS68=0," ",VLOOKUP(MS68,PROTOKOL!$A:$E,5,FALSE))</f>
        <v xml:space="preserve"> </v>
      </c>
      <c r="MX68" s="175"/>
      <c r="MY68" s="176" t="str">
        <f t="shared" si="106"/>
        <v xml:space="preserve"> </v>
      </c>
      <c r="MZ68" s="216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4" t="str">
        <f t="shared" si="33"/>
        <v xml:space="preserve"> </v>
      </c>
      <c r="NF68" s="175" t="str">
        <f>IF(NB68=0," ",VLOOKUP(NB68,PROTOKOL!$A:$E,5,FALSE))</f>
        <v xml:space="preserve"> </v>
      </c>
      <c r="NG68" s="211" t="str">
        <f t="shared" si="140"/>
        <v xml:space="preserve"> </v>
      </c>
      <c r="NH68" s="175">
        <f t="shared" si="108"/>
        <v>0</v>
      </c>
      <c r="NI68" s="176" t="str">
        <f t="shared" si="109"/>
        <v xml:space="preserve"> </v>
      </c>
      <c r="NK68" s="172">
        <v>16</v>
      </c>
      <c r="NL68" s="224">
        <v>16</v>
      </c>
      <c r="NM68" s="173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4" t="str">
        <f t="shared" si="34"/>
        <v xml:space="preserve"> </v>
      </c>
      <c r="NS68" s="211" t="str">
        <f>IF(NO68=0," ",VLOOKUP(NO68,PROTOKOL!$A:$E,5,FALSE))</f>
        <v xml:space="preserve"> </v>
      </c>
      <c r="NT68" s="175"/>
      <c r="NU68" s="176" t="str">
        <f t="shared" si="110"/>
        <v xml:space="preserve"> </v>
      </c>
      <c r="NV68" s="216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4" t="str">
        <f t="shared" si="35"/>
        <v xml:space="preserve"> </v>
      </c>
      <c r="OB68" s="175" t="str">
        <f>IF(NX68=0," ",VLOOKUP(NX68,PROTOKOL!$A:$E,5,FALSE))</f>
        <v xml:space="preserve"> </v>
      </c>
      <c r="OC68" s="211" t="str">
        <f t="shared" si="141"/>
        <v xml:space="preserve"> </v>
      </c>
      <c r="OD68" s="175">
        <f t="shared" si="112"/>
        <v>0</v>
      </c>
      <c r="OE68" s="176" t="str">
        <f t="shared" si="113"/>
        <v xml:space="preserve"> </v>
      </c>
      <c r="OG68" s="172">
        <v>16</v>
      </c>
      <c r="OH68" s="224">
        <v>16</v>
      </c>
      <c r="OI68" s="173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4" t="str">
        <f t="shared" si="36"/>
        <v xml:space="preserve"> </v>
      </c>
      <c r="OO68" s="211" t="str">
        <f>IF(OK68=0," ",VLOOKUP(OK68,PROTOKOL!$A:$E,5,FALSE))</f>
        <v xml:space="preserve"> </v>
      </c>
      <c r="OP68" s="175"/>
      <c r="OQ68" s="176" t="str">
        <f t="shared" si="114"/>
        <v xml:space="preserve"> </v>
      </c>
      <c r="OR68" s="216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4" t="str">
        <f t="shared" si="37"/>
        <v xml:space="preserve"> </v>
      </c>
      <c r="OX68" s="175" t="str">
        <f>IF(OT68=0," ",VLOOKUP(OT68,PROTOKOL!$A:$E,5,FALSE))</f>
        <v xml:space="preserve"> </v>
      </c>
      <c r="OY68" s="211" t="str">
        <f t="shared" si="142"/>
        <v xml:space="preserve"> </v>
      </c>
      <c r="OZ68" s="175">
        <f t="shared" si="116"/>
        <v>0</v>
      </c>
      <c r="PA68" s="176" t="str">
        <f t="shared" si="117"/>
        <v xml:space="preserve"> </v>
      </c>
      <c r="PC68" s="172">
        <v>16</v>
      </c>
      <c r="PD68" s="224">
        <v>16</v>
      </c>
      <c r="PE68" s="173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4" t="str">
        <f t="shared" si="38"/>
        <v xml:space="preserve"> </v>
      </c>
      <c r="PK68" s="211" t="str">
        <f>IF(PG68=0," ",VLOOKUP(PG68,PROTOKOL!$A:$E,5,FALSE))</f>
        <v xml:space="preserve"> </v>
      </c>
      <c r="PL68" s="175"/>
      <c r="PM68" s="176" t="str">
        <f t="shared" si="118"/>
        <v xml:space="preserve"> </v>
      </c>
      <c r="PN68" s="216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4" t="str">
        <f t="shared" si="39"/>
        <v xml:space="preserve"> </v>
      </c>
      <c r="PT68" s="175" t="str">
        <f>IF(PP68=0," ",VLOOKUP(PP68,PROTOKOL!$A:$E,5,FALSE))</f>
        <v xml:space="preserve"> </v>
      </c>
      <c r="PU68" s="211" t="str">
        <f t="shared" si="143"/>
        <v xml:space="preserve"> </v>
      </c>
      <c r="PV68" s="175">
        <f t="shared" si="120"/>
        <v>0</v>
      </c>
      <c r="PW68" s="176" t="str">
        <f t="shared" si="121"/>
        <v xml:space="preserve"> </v>
      </c>
      <c r="PY68" s="172">
        <v>16</v>
      </c>
      <c r="PZ68" s="224">
        <v>16</v>
      </c>
      <c r="QA68" s="173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4" t="str">
        <f t="shared" si="40"/>
        <v xml:space="preserve"> </v>
      </c>
      <c r="QG68" s="211" t="str">
        <f>IF(QC68=0," ",VLOOKUP(QC68,PROTOKOL!$A:$E,5,FALSE))</f>
        <v xml:space="preserve"> </v>
      </c>
      <c r="QH68" s="175"/>
      <c r="QI68" s="176" t="str">
        <f t="shared" si="122"/>
        <v xml:space="preserve"> </v>
      </c>
      <c r="QJ68" s="216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4" t="str">
        <f t="shared" si="41"/>
        <v xml:space="preserve"> </v>
      </c>
      <c r="QP68" s="175" t="str">
        <f>IF(QL68=0," ",VLOOKUP(QL68,PROTOKOL!$A:$E,5,FALSE))</f>
        <v xml:space="preserve"> </v>
      </c>
      <c r="QQ68" s="211" t="str">
        <f t="shared" si="144"/>
        <v xml:space="preserve"> </v>
      </c>
      <c r="QR68" s="175">
        <f t="shared" si="124"/>
        <v>0</v>
      </c>
      <c r="QS68" s="176" t="str">
        <f t="shared" si="125"/>
        <v xml:space="preserve"> </v>
      </c>
    </row>
    <row r="69" spans="1:461" ht="13.8">
      <c r="A69" s="172">
        <v>16</v>
      </c>
      <c r="B69" s="225"/>
      <c r="C69" s="173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4" t="str">
        <f t="shared" si="0"/>
        <v xml:space="preserve"> </v>
      </c>
      <c r="I69" s="211" t="str">
        <f>IF(E69=0," ",VLOOKUP(E69,PROTOKOL!$A:$E,5,FALSE))</f>
        <v xml:space="preserve"> </v>
      </c>
      <c r="J69" s="175"/>
      <c r="K69" s="176" t="str">
        <f t="shared" si="42"/>
        <v xml:space="preserve"> </v>
      </c>
      <c r="L69" s="216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4" t="str">
        <f t="shared" si="1"/>
        <v xml:space="preserve"> </v>
      </c>
      <c r="R69" s="175" t="str">
        <f>IF(N69=0," ",VLOOKUP(N69,PROTOKOL!$A:$E,5,FALSE))</f>
        <v xml:space="preserve"> </v>
      </c>
      <c r="S69" s="211" t="str">
        <f t="shared" si="43"/>
        <v xml:space="preserve"> </v>
      </c>
      <c r="T69" s="175">
        <f t="shared" si="44"/>
        <v>0</v>
      </c>
      <c r="U69" s="176" t="str">
        <f t="shared" si="45"/>
        <v xml:space="preserve"> </v>
      </c>
      <c r="W69" s="172">
        <v>16</v>
      </c>
      <c r="X69" s="225"/>
      <c r="Y69" s="173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4" t="str">
        <f t="shared" si="2"/>
        <v xml:space="preserve"> </v>
      </c>
      <c r="AE69" s="211" t="str">
        <f>IF(AA69=0," ",VLOOKUP(AA69,PROTOKOL!$A:$E,5,FALSE))</f>
        <v xml:space="preserve"> </v>
      </c>
      <c r="AF69" s="175"/>
      <c r="AG69" s="176" t="str">
        <f t="shared" si="46"/>
        <v xml:space="preserve"> </v>
      </c>
      <c r="AH69" s="216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4" t="str">
        <f t="shared" si="3"/>
        <v xml:space="preserve"> </v>
      </c>
      <c r="AN69" s="175" t="str">
        <f>IF(AJ69=0," ",VLOOKUP(AJ69,PROTOKOL!$A:$E,5,FALSE))</f>
        <v xml:space="preserve"> </v>
      </c>
      <c r="AO69" s="211" t="str">
        <f t="shared" si="126"/>
        <v xml:space="preserve"> </v>
      </c>
      <c r="AP69" s="175">
        <f t="shared" si="48"/>
        <v>0</v>
      </c>
      <c r="AQ69" s="176" t="str">
        <f t="shared" si="49"/>
        <v xml:space="preserve"> </v>
      </c>
      <c r="AS69" s="172">
        <v>16</v>
      </c>
      <c r="AT69" s="225"/>
      <c r="AU69" s="173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4" t="str">
        <f t="shared" si="4"/>
        <v xml:space="preserve"> </v>
      </c>
      <c r="BA69" s="211" t="str">
        <f>IF(AW69=0," ",VLOOKUP(AW69,PROTOKOL!$A:$E,5,FALSE))</f>
        <v xml:space="preserve"> </v>
      </c>
      <c r="BB69" s="175"/>
      <c r="BC69" s="176" t="str">
        <f t="shared" si="50"/>
        <v xml:space="preserve"> </v>
      </c>
      <c r="BD69" s="216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4" t="str">
        <f t="shared" si="5"/>
        <v xml:space="preserve"> </v>
      </c>
      <c r="BJ69" s="175" t="str">
        <f>IF(BF69=0," ",VLOOKUP(BF69,PROTOKOL!$A:$E,5,FALSE))</f>
        <v xml:space="preserve"> </v>
      </c>
      <c r="BK69" s="211" t="str">
        <f t="shared" si="127"/>
        <v xml:space="preserve"> </v>
      </c>
      <c r="BL69" s="175">
        <f t="shared" si="52"/>
        <v>0</v>
      </c>
      <c r="BM69" s="176" t="str">
        <f t="shared" si="53"/>
        <v xml:space="preserve"> </v>
      </c>
      <c r="BO69" s="172">
        <v>16</v>
      </c>
      <c r="BP69" s="225"/>
      <c r="BQ69" s="173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4" t="str">
        <f t="shared" si="6"/>
        <v xml:space="preserve"> </v>
      </c>
      <c r="BW69" s="211" t="str">
        <f>IF(BS69=0," ",VLOOKUP(BS69,PROTOKOL!$A:$E,5,FALSE))</f>
        <v xml:space="preserve"> </v>
      </c>
      <c r="BX69" s="175"/>
      <c r="BY69" s="176" t="str">
        <f t="shared" si="54"/>
        <v xml:space="preserve"> </v>
      </c>
      <c r="BZ69" s="216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4" t="str">
        <f t="shared" si="7"/>
        <v xml:space="preserve"> </v>
      </c>
      <c r="CF69" s="175" t="str">
        <f>IF(CB69=0," ",VLOOKUP(CB69,PROTOKOL!$A:$E,5,FALSE))</f>
        <v xml:space="preserve"> </v>
      </c>
      <c r="CG69" s="211" t="str">
        <f t="shared" si="128"/>
        <v xml:space="preserve"> </v>
      </c>
      <c r="CH69" s="175">
        <f t="shared" si="56"/>
        <v>0</v>
      </c>
      <c r="CI69" s="176" t="str">
        <f t="shared" si="57"/>
        <v xml:space="preserve"> </v>
      </c>
      <c r="CK69" s="172">
        <v>16</v>
      </c>
      <c r="CL69" s="225"/>
      <c r="CM69" s="173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4" t="str">
        <f t="shared" si="8"/>
        <v xml:space="preserve"> </v>
      </c>
      <c r="CS69" s="211" t="str">
        <f>IF(CO69=0," ",VLOOKUP(CO69,PROTOKOL!$A:$E,5,FALSE))</f>
        <v xml:space="preserve"> </v>
      </c>
      <c r="CT69" s="175"/>
      <c r="CU69" s="176" t="str">
        <f t="shared" si="58"/>
        <v xml:space="preserve"> </v>
      </c>
      <c r="CV69" s="216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4" t="str">
        <f t="shared" si="9"/>
        <v xml:space="preserve"> </v>
      </c>
      <c r="DB69" s="175" t="str">
        <f>IF(CX69=0," ",VLOOKUP(CX69,PROTOKOL!$A:$E,5,FALSE))</f>
        <v xml:space="preserve"> </v>
      </c>
      <c r="DC69" s="211" t="str">
        <f t="shared" si="129"/>
        <v xml:space="preserve"> </v>
      </c>
      <c r="DD69" s="175">
        <f t="shared" si="60"/>
        <v>0</v>
      </c>
      <c r="DE69" s="176" t="str">
        <f t="shared" si="61"/>
        <v xml:space="preserve"> </v>
      </c>
      <c r="DG69" s="172">
        <v>16</v>
      </c>
      <c r="DH69" s="225"/>
      <c r="DI69" s="173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4" t="str">
        <f t="shared" si="10"/>
        <v xml:space="preserve"> </v>
      </c>
      <c r="DO69" s="211" t="str">
        <f>IF(DK69=0," ",VLOOKUP(DK69,PROTOKOL!$A:$E,5,FALSE))</f>
        <v xml:space="preserve"> </v>
      </c>
      <c r="DP69" s="175"/>
      <c r="DQ69" s="176" t="str">
        <f t="shared" si="62"/>
        <v xml:space="preserve"> </v>
      </c>
      <c r="DR69" s="216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4" t="str">
        <f t="shared" si="11"/>
        <v xml:space="preserve"> </v>
      </c>
      <c r="DX69" s="175" t="str">
        <f>IF(DT69=0," ",VLOOKUP(DT69,PROTOKOL!$A:$E,5,FALSE))</f>
        <v xml:space="preserve"> </v>
      </c>
      <c r="DY69" s="211" t="str">
        <f t="shared" si="130"/>
        <v xml:space="preserve"> </v>
      </c>
      <c r="DZ69" s="175">
        <f t="shared" si="64"/>
        <v>0</v>
      </c>
      <c r="EA69" s="176" t="str">
        <f t="shared" si="65"/>
        <v xml:space="preserve"> </v>
      </c>
      <c r="EC69" s="172">
        <v>16</v>
      </c>
      <c r="ED69" s="225"/>
      <c r="EE69" s="173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4" t="str">
        <f t="shared" si="12"/>
        <v xml:space="preserve"> </v>
      </c>
      <c r="EK69" s="211" t="str">
        <f>IF(EG69=0," ",VLOOKUP(EG69,PROTOKOL!$A:$E,5,FALSE))</f>
        <v xml:space="preserve"> </v>
      </c>
      <c r="EL69" s="175"/>
      <c r="EM69" s="176" t="str">
        <f t="shared" si="66"/>
        <v xml:space="preserve"> </v>
      </c>
      <c r="EN69" s="216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4" t="str">
        <f t="shared" si="13"/>
        <v xml:space="preserve"> </v>
      </c>
      <c r="ET69" s="175" t="str">
        <f>IF(EP69=0," ",VLOOKUP(EP69,PROTOKOL!$A:$E,5,FALSE))</f>
        <v xml:space="preserve"> </v>
      </c>
      <c r="EU69" s="211" t="str">
        <f t="shared" si="145"/>
        <v xml:space="preserve"> </v>
      </c>
      <c r="EV69" s="175">
        <f t="shared" si="68"/>
        <v>0</v>
      </c>
      <c r="EW69" s="176" t="str">
        <f t="shared" si="69"/>
        <v xml:space="preserve"> </v>
      </c>
      <c r="EY69" s="172">
        <v>16</v>
      </c>
      <c r="EZ69" s="225"/>
      <c r="FA69" s="173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4" t="str">
        <f t="shared" si="14"/>
        <v xml:space="preserve"> </v>
      </c>
      <c r="FG69" s="211" t="str">
        <f>IF(FC69=0," ",VLOOKUP(FC69,PROTOKOL!$A:$E,5,FALSE))</f>
        <v xml:space="preserve"> </v>
      </c>
      <c r="FH69" s="175"/>
      <c r="FI69" s="176" t="str">
        <f t="shared" si="70"/>
        <v xml:space="preserve"> </v>
      </c>
      <c r="FJ69" s="216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4" t="str">
        <f t="shared" si="15"/>
        <v xml:space="preserve"> </v>
      </c>
      <c r="FP69" s="175" t="str">
        <f>IF(FL69=0," ",VLOOKUP(FL69,PROTOKOL!$A:$E,5,FALSE))</f>
        <v xml:space="preserve"> </v>
      </c>
      <c r="FQ69" s="211" t="str">
        <f t="shared" si="131"/>
        <v xml:space="preserve"> </v>
      </c>
      <c r="FR69" s="175">
        <f t="shared" si="72"/>
        <v>0</v>
      </c>
      <c r="FS69" s="176" t="str">
        <f t="shared" si="73"/>
        <v xml:space="preserve"> </v>
      </c>
      <c r="FU69" s="172">
        <v>16</v>
      </c>
      <c r="FV69" s="225"/>
      <c r="FW69" s="173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4" t="str">
        <f t="shared" si="16"/>
        <v xml:space="preserve"> </v>
      </c>
      <c r="GC69" s="211" t="str">
        <f>IF(FY69=0," ",VLOOKUP(FY69,PROTOKOL!$A:$E,5,FALSE))</f>
        <v xml:space="preserve"> </v>
      </c>
      <c r="GD69" s="175"/>
      <c r="GE69" s="176" t="str">
        <f t="shared" si="74"/>
        <v xml:space="preserve"> </v>
      </c>
      <c r="GF69" s="216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4" t="str">
        <f t="shared" si="17"/>
        <v xml:space="preserve"> </v>
      </c>
      <c r="GL69" s="175" t="str">
        <f>IF(GH69=0," ",VLOOKUP(GH69,PROTOKOL!$A:$E,5,FALSE))</f>
        <v xml:space="preserve"> </v>
      </c>
      <c r="GM69" s="211" t="str">
        <f t="shared" si="132"/>
        <v xml:space="preserve"> </v>
      </c>
      <c r="GN69" s="175">
        <f t="shared" si="76"/>
        <v>0</v>
      </c>
      <c r="GO69" s="176" t="str">
        <f t="shared" si="77"/>
        <v xml:space="preserve"> </v>
      </c>
      <c r="GQ69" s="172">
        <v>16</v>
      </c>
      <c r="GR69" s="225"/>
      <c r="GS69" s="173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4" t="str">
        <f t="shared" si="18"/>
        <v xml:space="preserve"> </v>
      </c>
      <c r="GY69" s="211" t="str">
        <f>IF(GU69=0," ",VLOOKUP(GU69,PROTOKOL!$A:$E,5,FALSE))</f>
        <v xml:space="preserve"> </v>
      </c>
      <c r="GZ69" s="175"/>
      <c r="HA69" s="176" t="str">
        <f t="shared" si="78"/>
        <v xml:space="preserve"> </v>
      </c>
      <c r="HB69" s="216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4" t="str">
        <f t="shared" si="19"/>
        <v xml:space="preserve"> </v>
      </c>
      <c r="HH69" s="175" t="str">
        <f>IF(HD69=0," ",VLOOKUP(HD69,PROTOKOL!$A:$E,5,FALSE))</f>
        <v xml:space="preserve"> </v>
      </c>
      <c r="HI69" s="211" t="str">
        <f t="shared" si="133"/>
        <v xml:space="preserve"> </v>
      </c>
      <c r="HJ69" s="175">
        <f t="shared" si="80"/>
        <v>0</v>
      </c>
      <c r="HK69" s="176" t="str">
        <f t="shared" si="81"/>
        <v xml:space="preserve"> </v>
      </c>
      <c r="HM69" s="172">
        <v>16</v>
      </c>
      <c r="HN69" s="225"/>
      <c r="HO69" s="173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4" t="str">
        <f t="shared" si="20"/>
        <v xml:space="preserve"> </v>
      </c>
      <c r="HU69" s="211" t="str">
        <f>IF(HQ69=0," ",VLOOKUP(HQ69,PROTOKOL!$A:$E,5,FALSE))</f>
        <v xml:space="preserve"> </v>
      </c>
      <c r="HV69" s="175"/>
      <c r="HW69" s="176" t="str">
        <f t="shared" si="82"/>
        <v xml:space="preserve"> </v>
      </c>
      <c r="HX69" s="216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4" t="str">
        <f t="shared" si="21"/>
        <v xml:space="preserve"> </v>
      </c>
      <c r="ID69" s="175" t="str">
        <f>IF(HZ69=0," ",VLOOKUP(HZ69,PROTOKOL!$A:$E,5,FALSE))</f>
        <v xml:space="preserve"> </v>
      </c>
      <c r="IE69" s="211" t="str">
        <f t="shared" si="134"/>
        <v xml:space="preserve"> </v>
      </c>
      <c r="IF69" s="175">
        <f t="shared" si="84"/>
        <v>0</v>
      </c>
      <c r="IG69" s="176" t="str">
        <f t="shared" si="85"/>
        <v xml:space="preserve"> </v>
      </c>
      <c r="II69" s="172">
        <v>16</v>
      </c>
      <c r="IJ69" s="225"/>
      <c r="IK69" s="173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4" t="str">
        <f t="shared" si="22"/>
        <v xml:space="preserve"> </v>
      </c>
      <c r="IQ69" s="211" t="str">
        <f>IF(IM69=0," ",VLOOKUP(IM69,PROTOKOL!$A:$E,5,FALSE))</f>
        <v xml:space="preserve"> </v>
      </c>
      <c r="IR69" s="175"/>
      <c r="IS69" s="176" t="str">
        <f t="shared" si="86"/>
        <v xml:space="preserve"> </v>
      </c>
      <c r="IT69" s="216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4" t="str">
        <f t="shared" si="23"/>
        <v xml:space="preserve"> </v>
      </c>
      <c r="IZ69" s="175" t="str">
        <f>IF(IV69=0," ",VLOOKUP(IV69,PROTOKOL!$A:$E,5,FALSE))</f>
        <v xml:space="preserve"> </v>
      </c>
      <c r="JA69" s="211" t="str">
        <f t="shared" si="135"/>
        <v xml:space="preserve"> </v>
      </c>
      <c r="JB69" s="175">
        <f t="shared" si="88"/>
        <v>0</v>
      </c>
      <c r="JC69" s="176" t="str">
        <f t="shared" si="89"/>
        <v xml:space="preserve"> </v>
      </c>
      <c r="JE69" s="172">
        <v>16</v>
      </c>
      <c r="JF69" s="225"/>
      <c r="JG69" s="173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4" t="str">
        <f t="shared" si="24"/>
        <v xml:space="preserve"> </v>
      </c>
      <c r="JM69" s="211" t="str">
        <f>IF(JI69=0," ",VLOOKUP(JI69,PROTOKOL!$A:$E,5,FALSE))</f>
        <v xml:space="preserve"> </v>
      </c>
      <c r="JN69" s="175"/>
      <c r="JO69" s="176" t="str">
        <f t="shared" si="90"/>
        <v xml:space="preserve"> </v>
      </c>
      <c r="JP69" s="216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4" t="str">
        <f t="shared" si="25"/>
        <v xml:space="preserve"> </v>
      </c>
      <c r="JV69" s="175" t="str">
        <f>IF(JR69=0," ",VLOOKUP(JR69,PROTOKOL!$A:$E,5,FALSE))</f>
        <v xml:space="preserve"> </v>
      </c>
      <c r="JW69" s="211" t="str">
        <f t="shared" si="136"/>
        <v xml:space="preserve"> </v>
      </c>
      <c r="JX69" s="175">
        <f t="shared" si="92"/>
        <v>0</v>
      </c>
      <c r="JY69" s="176" t="str">
        <f t="shared" si="93"/>
        <v xml:space="preserve"> </v>
      </c>
      <c r="KA69" s="172">
        <v>16</v>
      </c>
      <c r="KB69" s="225"/>
      <c r="KC69" s="173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4" t="str">
        <f t="shared" si="26"/>
        <v xml:space="preserve"> </v>
      </c>
      <c r="KI69" s="211" t="str">
        <f>IF(KE69=0," ",VLOOKUP(KE69,PROTOKOL!$A:$E,5,FALSE))</f>
        <v xml:space="preserve"> </v>
      </c>
      <c r="KJ69" s="175"/>
      <c r="KK69" s="176" t="str">
        <f t="shared" si="94"/>
        <v xml:space="preserve"> </v>
      </c>
      <c r="KL69" s="216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4" t="str">
        <f t="shared" si="27"/>
        <v xml:space="preserve"> </v>
      </c>
      <c r="KR69" s="175" t="str">
        <f>IF(KN69=0," ",VLOOKUP(KN69,PROTOKOL!$A:$E,5,FALSE))</f>
        <v xml:space="preserve"> </v>
      </c>
      <c r="KS69" s="211" t="str">
        <f t="shared" si="137"/>
        <v xml:space="preserve"> </v>
      </c>
      <c r="KT69" s="175">
        <f t="shared" si="96"/>
        <v>0</v>
      </c>
      <c r="KU69" s="176" t="str">
        <f t="shared" si="97"/>
        <v xml:space="preserve"> </v>
      </c>
      <c r="KW69" s="172">
        <v>16</v>
      </c>
      <c r="KX69" s="225"/>
      <c r="KY69" s="173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4" t="str">
        <f t="shared" si="28"/>
        <v xml:space="preserve"> </v>
      </c>
      <c r="LE69" s="211" t="str">
        <f>IF(LA69=0," ",VLOOKUP(LA69,PROTOKOL!$A:$E,5,FALSE))</f>
        <v xml:space="preserve"> </v>
      </c>
      <c r="LF69" s="175"/>
      <c r="LG69" s="176" t="str">
        <f t="shared" si="98"/>
        <v xml:space="preserve"> </v>
      </c>
      <c r="LH69" s="216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4" t="str">
        <f t="shared" si="29"/>
        <v xml:space="preserve"> </v>
      </c>
      <c r="LN69" s="175" t="str">
        <f>IF(LJ69=0," ",VLOOKUP(LJ69,PROTOKOL!$A:$E,5,FALSE))</f>
        <v xml:space="preserve"> </v>
      </c>
      <c r="LO69" s="211" t="str">
        <f t="shared" si="138"/>
        <v xml:space="preserve"> </v>
      </c>
      <c r="LP69" s="175">
        <f t="shared" si="100"/>
        <v>0</v>
      </c>
      <c r="LQ69" s="176" t="str">
        <f t="shared" si="101"/>
        <v xml:space="preserve"> </v>
      </c>
      <c r="LS69" s="172">
        <v>16</v>
      </c>
      <c r="LT69" s="225"/>
      <c r="LU69" s="173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4" t="str">
        <f t="shared" si="30"/>
        <v xml:space="preserve"> </v>
      </c>
      <c r="MA69" s="211" t="str">
        <f>IF(LW69=0," ",VLOOKUP(LW69,PROTOKOL!$A:$E,5,FALSE))</f>
        <v xml:space="preserve"> </v>
      </c>
      <c r="MB69" s="175"/>
      <c r="MC69" s="176" t="str">
        <f t="shared" si="102"/>
        <v xml:space="preserve"> </v>
      </c>
      <c r="MD69" s="216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4" t="str">
        <f t="shared" si="31"/>
        <v xml:space="preserve"> </v>
      </c>
      <c r="MJ69" s="175" t="str">
        <f>IF(MF69=0," ",VLOOKUP(MF69,PROTOKOL!$A:$E,5,FALSE))</f>
        <v xml:space="preserve"> </v>
      </c>
      <c r="MK69" s="211" t="str">
        <f t="shared" si="139"/>
        <v xml:space="preserve"> </v>
      </c>
      <c r="ML69" s="175">
        <f t="shared" si="104"/>
        <v>0</v>
      </c>
      <c r="MM69" s="176" t="str">
        <f t="shared" si="105"/>
        <v xml:space="preserve"> </v>
      </c>
      <c r="MO69" s="172">
        <v>16</v>
      </c>
      <c r="MP69" s="225"/>
      <c r="MQ69" s="173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4" t="str">
        <f t="shared" si="32"/>
        <v xml:space="preserve"> </v>
      </c>
      <c r="MW69" s="211" t="str">
        <f>IF(MS69=0," ",VLOOKUP(MS69,PROTOKOL!$A:$E,5,FALSE))</f>
        <v xml:space="preserve"> </v>
      </c>
      <c r="MX69" s="175"/>
      <c r="MY69" s="176" t="str">
        <f t="shared" si="106"/>
        <v xml:space="preserve"> </v>
      </c>
      <c r="MZ69" s="216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4" t="str">
        <f t="shared" si="33"/>
        <v xml:space="preserve"> </v>
      </c>
      <c r="NF69" s="175" t="str">
        <f>IF(NB69=0," ",VLOOKUP(NB69,PROTOKOL!$A:$E,5,FALSE))</f>
        <v xml:space="preserve"> </v>
      </c>
      <c r="NG69" s="211" t="str">
        <f t="shared" si="140"/>
        <v xml:space="preserve"> </v>
      </c>
      <c r="NH69" s="175">
        <f t="shared" si="108"/>
        <v>0</v>
      </c>
      <c r="NI69" s="176" t="str">
        <f t="shared" si="109"/>
        <v xml:space="preserve"> </v>
      </c>
      <c r="NK69" s="172">
        <v>16</v>
      </c>
      <c r="NL69" s="225"/>
      <c r="NM69" s="173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4" t="str">
        <f t="shared" si="34"/>
        <v xml:space="preserve"> </v>
      </c>
      <c r="NS69" s="211" t="str">
        <f>IF(NO69=0," ",VLOOKUP(NO69,PROTOKOL!$A:$E,5,FALSE))</f>
        <v xml:space="preserve"> </v>
      </c>
      <c r="NT69" s="175"/>
      <c r="NU69" s="176" t="str">
        <f t="shared" si="110"/>
        <v xml:space="preserve"> </v>
      </c>
      <c r="NV69" s="216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4" t="str">
        <f t="shared" si="35"/>
        <v xml:space="preserve"> </v>
      </c>
      <c r="OB69" s="175" t="str">
        <f>IF(NX69=0," ",VLOOKUP(NX69,PROTOKOL!$A:$E,5,FALSE))</f>
        <v xml:space="preserve"> </v>
      </c>
      <c r="OC69" s="211" t="str">
        <f t="shared" si="141"/>
        <v xml:space="preserve"> </v>
      </c>
      <c r="OD69" s="175">
        <f t="shared" si="112"/>
        <v>0</v>
      </c>
      <c r="OE69" s="176" t="str">
        <f t="shared" si="113"/>
        <v xml:space="preserve"> </v>
      </c>
      <c r="OG69" s="172">
        <v>16</v>
      </c>
      <c r="OH69" s="225"/>
      <c r="OI69" s="173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4" t="str">
        <f t="shared" si="36"/>
        <v xml:space="preserve"> </v>
      </c>
      <c r="OO69" s="211" t="str">
        <f>IF(OK69=0," ",VLOOKUP(OK69,PROTOKOL!$A:$E,5,FALSE))</f>
        <v xml:space="preserve"> </v>
      </c>
      <c r="OP69" s="175"/>
      <c r="OQ69" s="176" t="str">
        <f t="shared" si="114"/>
        <v xml:space="preserve"> </v>
      </c>
      <c r="OR69" s="216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4" t="str">
        <f t="shared" si="37"/>
        <v xml:space="preserve"> </v>
      </c>
      <c r="OX69" s="175" t="str">
        <f>IF(OT69=0," ",VLOOKUP(OT69,PROTOKOL!$A:$E,5,FALSE))</f>
        <v xml:space="preserve"> </v>
      </c>
      <c r="OY69" s="211" t="str">
        <f t="shared" si="142"/>
        <v xml:space="preserve"> </v>
      </c>
      <c r="OZ69" s="175">
        <f t="shared" si="116"/>
        <v>0</v>
      </c>
      <c r="PA69" s="176" t="str">
        <f t="shared" si="117"/>
        <v xml:space="preserve"> </v>
      </c>
      <c r="PC69" s="172">
        <v>16</v>
      </c>
      <c r="PD69" s="225"/>
      <c r="PE69" s="173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4" t="str">
        <f t="shared" si="38"/>
        <v xml:space="preserve"> </v>
      </c>
      <c r="PK69" s="211" t="str">
        <f>IF(PG69=0," ",VLOOKUP(PG69,PROTOKOL!$A:$E,5,FALSE))</f>
        <v xml:space="preserve"> </v>
      </c>
      <c r="PL69" s="175"/>
      <c r="PM69" s="176" t="str">
        <f t="shared" si="118"/>
        <v xml:space="preserve"> </v>
      </c>
      <c r="PN69" s="216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4" t="str">
        <f t="shared" si="39"/>
        <v xml:space="preserve"> </v>
      </c>
      <c r="PT69" s="175" t="str">
        <f>IF(PP69=0," ",VLOOKUP(PP69,PROTOKOL!$A:$E,5,FALSE))</f>
        <v xml:space="preserve"> </v>
      </c>
      <c r="PU69" s="211" t="str">
        <f t="shared" si="143"/>
        <v xml:space="preserve"> </v>
      </c>
      <c r="PV69" s="175">
        <f t="shared" si="120"/>
        <v>0</v>
      </c>
      <c r="PW69" s="176" t="str">
        <f t="shared" si="121"/>
        <v xml:space="preserve"> </v>
      </c>
      <c r="PY69" s="172">
        <v>16</v>
      </c>
      <c r="PZ69" s="225"/>
      <c r="QA69" s="173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4" t="str">
        <f t="shared" si="40"/>
        <v xml:space="preserve"> </v>
      </c>
      <c r="QG69" s="211" t="str">
        <f>IF(QC69=0," ",VLOOKUP(QC69,PROTOKOL!$A:$E,5,FALSE))</f>
        <v xml:space="preserve"> </v>
      </c>
      <c r="QH69" s="175"/>
      <c r="QI69" s="176" t="str">
        <f t="shared" si="122"/>
        <v xml:space="preserve"> </v>
      </c>
      <c r="QJ69" s="216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4" t="str">
        <f t="shared" si="41"/>
        <v xml:space="preserve"> </v>
      </c>
      <c r="QP69" s="175" t="str">
        <f>IF(QL69=0," ",VLOOKUP(QL69,PROTOKOL!$A:$E,5,FALSE))</f>
        <v xml:space="preserve"> </v>
      </c>
      <c r="QQ69" s="211" t="str">
        <f t="shared" si="144"/>
        <v xml:space="preserve"> </v>
      </c>
      <c r="QR69" s="175">
        <f t="shared" si="124"/>
        <v>0</v>
      </c>
      <c r="QS69" s="176" t="str">
        <f t="shared" si="125"/>
        <v xml:space="preserve"> </v>
      </c>
    </row>
    <row r="70" spans="1:461" ht="13.8">
      <c r="A70" s="172">
        <v>16</v>
      </c>
      <c r="B70" s="226"/>
      <c r="C70" s="173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4" t="str">
        <f t="shared" si="0"/>
        <v xml:space="preserve"> </v>
      </c>
      <c r="I70" s="211" t="str">
        <f>IF(E70=0," ",VLOOKUP(E70,PROTOKOL!$A:$E,5,FALSE))</f>
        <v xml:space="preserve"> </v>
      </c>
      <c r="J70" s="175"/>
      <c r="K70" s="176" t="str">
        <f t="shared" si="42"/>
        <v xml:space="preserve"> </v>
      </c>
      <c r="L70" s="216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4" t="str">
        <f t="shared" si="1"/>
        <v xml:space="preserve"> </v>
      </c>
      <c r="R70" s="175" t="str">
        <f>IF(N70=0," ",VLOOKUP(N70,PROTOKOL!$A:$E,5,FALSE))</f>
        <v xml:space="preserve"> </v>
      </c>
      <c r="S70" s="211" t="str">
        <f t="shared" si="43"/>
        <v xml:space="preserve"> </v>
      </c>
      <c r="T70" s="175">
        <f t="shared" si="44"/>
        <v>0</v>
      </c>
      <c r="U70" s="176" t="str">
        <f t="shared" si="45"/>
        <v xml:space="preserve"> </v>
      </c>
      <c r="W70" s="172">
        <v>16</v>
      </c>
      <c r="X70" s="226"/>
      <c r="Y70" s="173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4" t="str">
        <f t="shared" si="2"/>
        <v xml:space="preserve"> </v>
      </c>
      <c r="AE70" s="211" t="str">
        <f>IF(AA70=0," ",VLOOKUP(AA70,PROTOKOL!$A:$E,5,FALSE))</f>
        <v xml:space="preserve"> </v>
      </c>
      <c r="AF70" s="175"/>
      <c r="AG70" s="176" t="str">
        <f t="shared" si="46"/>
        <v xml:space="preserve"> </v>
      </c>
      <c r="AH70" s="216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4" t="str">
        <f t="shared" si="3"/>
        <v xml:space="preserve"> </v>
      </c>
      <c r="AN70" s="175" t="str">
        <f>IF(AJ70=0," ",VLOOKUP(AJ70,PROTOKOL!$A:$E,5,FALSE))</f>
        <v xml:space="preserve"> </v>
      </c>
      <c r="AO70" s="211" t="str">
        <f t="shared" si="126"/>
        <v xml:space="preserve"> </v>
      </c>
      <c r="AP70" s="175">
        <f t="shared" si="48"/>
        <v>0</v>
      </c>
      <c r="AQ70" s="176" t="str">
        <f t="shared" si="49"/>
        <v xml:space="preserve"> </v>
      </c>
      <c r="AS70" s="172">
        <v>16</v>
      </c>
      <c r="AT70" s="226"/>
      <c r="AU70" s="173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4" t="str">
        <f t="shared" si="4"/>
        <v xml:space="preserve"> </v>
      </c>
      <c r="BA70" s="211" t="str">
        <f>IF(AW70=0," ",VLOOKUP(AW70,PROTOKOL!$A:$E,5,FALSE))</f>
        <v xml:space="preserve"> </v>
      </c>
      <c r="BB70" s="175"/>
      <c r="BC70" s="176" t="str">
        <f t="shared" si="50"/>
        <v xml:space="preserve"> </v>
      </c>
      <c r="BD70" s="216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4" t="str">
        <f t="shared" si="5"/>
        <v xml:space="preserve"> </v>
      </c>
      <c r="BJ70" s="175" t="str">
        <f>IF(BF70=0," ",VLOOKUP(BF70,PROTOKOL!$A:$E,5,FALSE))</f>
        <v xml:space="preserve"> </v>
      </c>
      <c r="BK70" s="211" t="str">
        <f t="shared" si="127"/>
        <v xml:space="preserve"> </v>
      </c>
      <c r="BL70" s="175">
        <f t="shared" si="52"/>
        <v>0</v>
      </c>
      <c r="BM70" s="176" t="str">
        <f t="shared" si="53"/>
        <v xml:space="preserve"> </v>
      </c>
      <c r="BO70" s="172">
        <v>16</v>
      </c>
      <c r="BP70" s="226"/>
      <c r="BQ70" s="173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4" t="str">
        <f t="shared" si="6"/>
        <v xml:space="preserve"> </v>
      </c>
      <c r="BW70" s="211" t="str">
        <f>IF(BS70=0," ",VLOOKUP(BS70,PROTOKOL!$A:$E,5,FALSE))</f>
        <v xml:space="preserve"> </v>
      </c>
      <c r="BX70" s="175"/>
      <c r="BY70" s="176" t="str">
        <f t="shared" si="54"/>
        <v xml:space="preserve"> </v>
      </c>
      <c r="BZ70" s="216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4" t="str">
        <f t="shared" si="7"/>
        <v xml:space="preserve"> </v>
      </c>
      <c r="CF70" s="175" t="str">
        <f>IF(CB70=0," ",VLOOKUP(CB70,PROTOKOL!$A:$E,5,FALSE))</f>
        <v xml:space="preserve"> </v>
      </c>
      <c r="CG70" s="211" t="str">
        <f t="shared" si="128"/>
        <v xml:space="preserve"> </v>
      </c>
      <c r="CH70" s="175">
        <f t="shared" si="56"/>
        <v>0</v>
      </c>
      <c r="CI70" s="176" t="str">
        <f t="shared" si="57"/>
        <v xml:space="preserve"> </v>
      </c>
      <c r="CK70" s="172">
        <v>16</v>
      </c>
      <c r="CL70" s="226"/>
      <c r="CM70" s="173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4" t="str">
        <f t="shared" si="8"/>
        <v xml:space="preserve"> </v>
      </c>
      <c r="CS70" s="211" t="str">
        <f>IF(CO70=0," ",VLOOKUP(CO70,PROTOKOL!$A:$E,5,FALSE))</f>
        <v xml:space="preserve"> </v>
      </c>
      <c r="CT70" s="175"/>
      <c r="CU70" s="176" t="str">
        <f t="shared" si="58"/>
        <v xml:space="preserve"> </v>
      </c>
      <c r="CV70" s="216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4" t="str">
        <f t="shared" si="9"/>
        <v xml:space="preserve"> </v>
      </c>
      <c r="DB70" s="175" t="str">
        <f>IF(CX70=0," ",VLOOKUP(CX70,PROTOKOL!$A:$E,5,FALSE))</f>
        <v xml:space="preserve"> </v>
      </c>
      <c r="DC70" s="211" t="str">
        <f t="shared" si="129"/>
        <v xml:space="preserve"> </v>
      </c>
      <c r="DD70" s="175">
        <f t="shared" si="60"/>
        <v>0</v>
      </c>
      <c r="DE70" s="176" t="str">
        <f t="shared" si="61"/>
        <v xml:space="preserve"> </v>
      </c>
      <c r="DG70" s="172">
        <v>16</v>
      </c>
      <c r="DH70" s="226"/>
      <c r="DI70" s="173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4" t="str">
        <f t="shared" si="10"/>
        <v xml:space="preserve"> </v>
      </c>
      <c r="DO70" s="211" t="str">
        <f>IF(DK70=0," ",VLOOKUP(DK70,PROTOKOL!$A:$E,5,FALSE))</f>
        <v xml:space="preserve"> </v>
      </c>
      <c r="DP70" s="175"/>
      <c r="DQ70" s="176" t="str">
        <f t="shared" si="62"/>
        <v xml:space="preserve"> </v>
      </c>
      <c r="DR70" s="216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4" t="str">
        <f t="shared" si="11"/>
        <v xml:space="preserve"> </v>
      </c>
      <c r="DX70" s="175" t="str">
        <f>IF(DT70=0," ",VLOOKUP(DT70,PROTOKOL!$A:$E,5,FALSE))</f>
        <v xml:space="preserve"> </v>
      </c>
      <c r="DY70" s="211" t="str">
        <f t="shared" si="130"/>
        <v xml:space="preserve"> </v>
      </c>
      <c r="DZ70" s="175">
        <f t="shared" si="64"/>
        <v>0</v>
      </c>
      <c r="EA70" s="176" t="str">
        <f t="shared" si="65"/>
        <v xml:space="preserve"> </v>
      </c>
      <c r="EC70" s="172">
        <v>16</v>
      </c>
      <c r="ED70" s="226"/>
      <c r="EE70" s="173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4" t="str">
        <f t="shared" si="12"/>
        <v xml:space="preserve"> </v>
      </c>
      <c r="EK70" s="211" t="str">
        <f>IF(EG70=0," ",VLOOKUP(EG70,PROTOKOL!$A:$E,5,FALSE))</f>
        <v xml:space="preserve"> </v>
      </c>
      <c r="EL70" s="175"/>
      <c r="EM70" s="176" t="str">
        <f t="shared" si="66"/>
        <v xml:space="preserve"> </v>
      </c>
      <c r="EN70" s="216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4" t="str">
        <f t="shared" si="13"/>
        <v xml:space="preserve"> </v>
      </c>
      <c r="ET70" s="175" t="str">
        <f>IF(EP70=0," ",VLOOKUP(EP70,PROTOKOL!$A:$E,5,FALSE))</f>
        <v xml:space="preserve"> </v>
      </c>
      <c r="EU70" s="211" t="str">
        <f t="shared" si="145"/>
        <v xml:space="preserve"> </v>
      </c>
      <c r="EV70" s="175">
        <f t="shared" si="68"/>
        <v>0</v>
      </c>
      <c r="EW70" s="176" t="str">
        <f t="shared" si="69"/>
        <v xml:space="preserve"> </v>
      </c>
      <c r="EY70" s="172">
        <v>16</v>
      </c>
      <c r="EZ70" s="226"/>
      <c r="FA70" s="173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4" t="str">
        <f t="shared" si="14"/>
        <v xml:space="preserve"> </v>
      </c>
      <c r="FG70" s="211" t="str">
        <f>IF(FC70=0," ",VLOOKUP(FC70,PROTOKOL!$A:$E,5,FALSE))</f>
        <v xml:space="preserve"> </v>
      </c>
      <c r="FH70" s="175"/>
      <c r="FI70" s="176" t="str">
        <f t="shared" si="70"/>
        <v xml:space="preserve"> </v>
      </c>
      <c r="FJ70" s="216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4" t="str">
        <f t="shared" si="15"/>
        <v xml:space="preserve"> </v>
      </c>
      <c r="FP70" s="175" t="str">
        <f>IF(FL70=0," ",VLOOKUP(FL70,PROTOKOL!$A:$E,5,FALSE))</f>
        <v xml:space="preserve"> </v>
      </c>
      <c r="FQ70" s="211" t="str">
        <f t="shared" si="131"/>
        <v xml:space="preserve"> </v>
      </c>
      <c r="FR70" s="175">
        <f t="shared" si="72"/>
        <v>0</v>
      </c>
      <c r="FS70" s="176" t="str">
        <f t="shared" si="73"/>
        <v xml:space="preserve"> </v>
      </c>
      <c r="FU70" s="172">
        <v>16</v>
      </c>
      <c r="FV70" s="226"/>
      <c r="FW70" s="173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4" t="str">
        <f t="shared" si="16"/>
        <v xml:space="preserve"> </v>
      </c>
      <c r="GC70" s="211" t="str">
        <f>IF(FY70=0," ",VLOOKUP(FY70,PROTOKOL!$A:$E,5,FALSE))</f>
        <v xml:space="preserve"> </v>
      </c>
      <c r="GD70" s="175"/>
      <c r="GE70" s="176" t="str">
        <f t="shared" si="74"/>
        <v xml:space="preserve"> </v>
      </c>
      <c r="GF70" s="216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4" t="str">
        <f t="shared" si="17"/>
        <v xml:space="preserve"> </v>
      </c>
      <c r="GL70" s="175" t="str">
        <f>IF(GH70=0," ",VLOOKUP(GH70,PROTOKOL!$A:$E,5,FALSE))</f>
        <v xml:space="preserve"> </v>
      </c>
      <c r="GM70" s="211" t="str">
        <f t="shared" si="132"/>
        <v xml:space="preserve"> </v>
      </c>
      <c r="GN70" s="175">
        <f t="shared" si="76"/>
        <v>0</v>
      </c>
      <c r="GO70" s="176" t="str">
        <f t="shared" si="77"/>
        <v xml:space="preserve"> </v>
      </c>
      <c r="GQ70" s="172">
        <v>16</v>
      </c>
      <c r="GR70" s="226"/>
      <c r="GS70" s="173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4" t="str">
        <f t="shared" si="18"/>
        <v xml:space="preserve"> </v>
      </c>
      <c r="GY70" s="211" t="str">
        <f>IF(GU70=0," ",VLOOKUP(GU70,PROTOKOL!$A:$E,5,FALSE))</f>
        <v xml:space="preserve"> </v>
      </c>
      <c r="GZ70" s="175"/>
      <c r="HA70" s="176" t="str">
        <f t="shared" si="78"/>
        <v xml:space="preserve"> </v>
      </c>
      <c r="HB70" s="216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4" t="str">
        <f t="shared" si="19"/>
        <v xml:space="preserve"> </v>
      </c>
      <c r="HH70" s="175" t="str">
        <f>IF(HD70=0," ",VLOOKUP(HD70,PROTOKOL!$A:$E,5,FALSE))</f>
        <v xml:space="preserve"> </v>
      </c>
      <c r="HI70" s="211" t="str">
        <f t="shared" si="133"/>
        <v xml:space="preserve"> </v>
      </c>
      <c r="HJ70" s="175">
        <f t="shared" si="80"/>
        <v>0</v>
      </c>
      <c r="HK70" s="176" t="str">
        <f t="shared" si="81"/>
        <v xml:space="preserve"> </v>
      </c>
      <c r="HM70" s="172">
        <v>16</v>
      </c>
      <c r="HN70" s="226"/>
      <c r="HO70" s="173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4" t="str">
        <f t="shared" si="20"/>
        <v xml:space="preserve"> </v>
      </c>
      <c r="HU70" s="211" t="str">
        <f>IF(HQ70=0," ",VLOOKUP(HQ70,PROTOKOL!$A:$E,5,FALSE))</f>
        <v xml:space="preserve"> </v>
      </c>
      <c r="HV70" s="175"/>
      <c r="HW70" s="176" t="str">
        <f t="shared" si="82"/>
        <v xml:space="preserve"> </v>
      </c>
      <c r="HX70" s="216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4" t="str">
        <f t="shared" si="21"/>
        <v xml:space="preserve"> </v>
      </c>
      <c r="ID70" s="175" t="str">
        <f>IF(HZ70=0," ",VLOOKUP(HZ70,PROTOKOL!$A:$E,5,FALSE))</f>
        <v xml:space="preserve"> </v>
      </c>
      <c r="IE70" s="211" t="str">
        <f t="shared" si="134"/>
        <v xml:space="preserve"> </v>
      </c>
      <c r="IF70" s="175">
        <f t="shared" si="84"/>
        <v>0</v>
      </c>
      <c r="IG70" s="176" t="str">
        <f t="shared" si="85"/>
        <v xml:space="preserve"> </v>
      </c>
      <c r="II70" s="172">
        <v>16</v>
      </c>
      <c r="IJ70" s="226"/>
      <c r="IK70" s="173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4" t="str">
        <f t="shared" si="22"/>
        <v xml:space="preserve"> </v>
      </c>
      <c r="IQ70" s="211" t="str">
        <f>IF(IM70=0," ",VLOOKUP(IM70,PROTOKOL!$A:$E,5,FALSE))</f>
        <v xml:space="preserve"> </v>
      </c>
      <c r="IR70" s="175"/>
      <c r="IS70" s="176" t="str">
        <f t="shared" si="86"/>
        <v xml:space="preserve"> </v>
      </c>
      <c r="IT70" s="216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4" t="str">
        <f t="shared" si="23"/>
        <v xml:space="preserve"> </v>
      </c>
      <c r="IZ70" s="175" t="str">
        <f>IF(IV70=0," ",VLOOKUP(IV70,PROTOKOL!$A:$E,5,FALSE))</f>
        <v xml:space="preserve"> </v>
      </c>
      <c r="JA70" s="211" t="str">
        <f t="shared" si="135"/>
        <v xml:space="preserve"> </v>
      </c>
      <c r="JB70" s="175">
        <f t="shared" si="88"/>
        <v>0</v>
      </c>
      <c r="JC70" s="176" t="str">
        <f t="shared" si="89"/>
        <v xml:space="preserve"> </v>
      </c>
      <c r="JE70" s="172">
        <v>16</v>
      </c>
      <c r="JF70" s="226"/>
      <c r="JG70" s="173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4" t="str">
        <f t="shared" si="24"/>
        <v xml:space="preserve"> </v>
      </c>
      <c r="JM70" s="211" t="str">
        <f>IF(JI70=0," ",VLOOKUP(JI70,PROTOKOL!$A:$E,5,FALSE))</f>
        <v xml:space="preserve"> </v>
      </c>
      <c r="JN70" s="175"/>
      <c r="JO70" s="176" t="str">
        <f t="shared" si="90"/>
        <v xml:space="preserve"> </v>
      </c>
      <c r="JP70" s="216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4" t="str">
        <f t="shared" si="25"/>
        <v xml:space="preserve"> </v>
      </c>
      <c r="JV70" s="175" t="str">
        <f>IF(JR70=0," ",VLOOKUP(JR70,PROTOKOL!$A:$E,5,FALSE))</f>
        <v xml:space="preserve"> </v>
      </c>
      <c r="JW70" s="211" t="str">
        <f t="shared" si="136"/>
        <v xml:space="preserve"> </v>
      </c>
      <c r="JX70" s="175">
        <f t="shared" si="92"/>
        <v>0</v>
      </c>
      <c r="JY70" s="176" t="str">
        <f t="shared" si="93"/>
        <v xml:space="preserve"> </v>
      </c>
      <c r="KA70" s="172">
        <v>16</v>
      </c>
      <c r="KB70" s="226"/>
      <c r="KC70" s="173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4" t="str">
        <f t="shared" si="26"/>
        <v xml:space="preserve"> </v>
      </c>
      <c r="KI70" s="211" t="str">
        <f>IF(KE70=0," ",VLOOKUP(KE70,PROTOKOL!$A:$E,5,FALSE))</f>
        <v xml:space="preserve"> </v>
      </c>
      <c r="KJ70" s="175"/>
      <c r="KK70" s="176" t="str">
        <f t="shared" si="94"/>
        <v xml:space="preserve"> </v>
      </c>
      <c r="KL70" s="216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4" t="str">
        <f t="shared" si="27"/>
        <v xml:space="preserve"> </v>
      </c>
      <c r="KR70" s="175" t="str">
        <f>IF(KN70=0," ",VLOOKUP(KN70,PROTOKOL!$A:$E,5,FALSE))</f>
        <v xml:space="preserve"> </v>
      </c>
      <c r="KS70" s="211" t="str">
        <f t="shared" si="137"/>
        <v xml:space="preserve"> </v>
      </c>
      <c r="KT70" s="175">
        <f t="shared" si="96"/>
        <v>0</v>
      </c>
      <c r="KU70" s="176" t="str">
        <f t="shared" si="97"/>
        <v xml:space="preserve"> </v>
      </c>
      <c r="KW70" s="172">
        <v>16</v>
      </c>
      <c r="KX70" s="226"/>
      <c r="KY70" s="173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4" t="str">
        <f t="shared" si="28"/>
        <v xml:space="preserve"> </v>
      </c>
      <c r="LE70" s="211" t="str">
        <f>IF(LA70=0," ",VLOOKUP(LA70,PROTOKOL!$A:$E,5,FALSE))</f>
        <v xml:space="preserve"> </v>
      </c>
      <c r="LF70" s="175"/>
      <c r="LG70" s="176" t="str">
        <f t="shared" si="98"/>
        <v xml:space="preserve"> </v>
      </c>
      <c r="LH70" s="216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4" t="str">
        <f t="shared" si="29"/>
        <v xml:space="preserve"> </v>
      </c>
      <c r="LN70" s="175" t="str">
        <f>IF(LJ70=0," ",VLOOKUP(LJ70,PROTOKOL!$A:$E,5,FALSE))</f>
        <v xml:space="preserve"> </v>
      </c>
      <c r="LO70" s="211" t="str">
        <f t="shared" si="138"/>
        <v xml:space="preserve"> </v>
      </c>
      <c r="LP70" s="175">
        <f t="shared" si="100"/>
        <v>0</v>
      </c>
      <c r="LQ70" s="176" t="str">
        <f t="shared" si="101"/>
        <v xml:space="preserve"> </v>
      </c>
      <c r="LS70" s="172">
        <v>16</v>
      </c>
      <c r="LT70" s="226"/>
      <c r="LU70" s="173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4" t="str">
        <f t="shared" si="30"/>
        <v xml:space="preserve"> </v>
      </c>
      <c r="MA70" s="211" t="str">
        <f>IF(LW70=0," ",VLOOKUP(LW70,PROTOKOL!$A:$E,5,FALSE))</f>
        <v xml:space="preserve"> </v>
      </c>
      <c r="MB70" s="175"/>
      <c r="MC70" s="176" t="str">
        <f t="shared" si="102"/>
        <v xml:space="preserve"> </v>
      </c>
      <c r="MD70" s="216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4" t="str">
        <f t="shared" si="31"/>
        <v xml:space="preserve"> </v>
      </c>
      <c r="MJ70" s="175" t="str">
        <f>IF(MF70=0," ",VLOOKUP(MF70,PROTOKOL!$A:$E,5,FALSE))</f>
        <v xml:space="preserve"> </v>
      </c>
      <c r="MK70" s="211" t="str">
        <f t="shared" si="139"/>
        <v xml:space="preserve"> </v>
      </c>
      <c r="ML70" s="175">
        <f t="shared" si="104"/>
        <v>0</v>
      </c>
      <c r="MM70" s="176" t="str">
        <f t="shared" si="105"/>
        <v xml:space="preserve"> </v>
      </c>
      <c r="MO70" s="172">
        <v>16</v>
      </c>
      <c r="MP70" s="226"/>
      <c r="MQ70" s="173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4" t="str">
        <f t="shared" si="32"/>
        <v xml:space="preserve"> </v>
      </c>
      <c r="MW70" s="211" t="str">
        <f>IF(MS70=0," ",VLOOKUP(MS70,PROTOKOL!$A:$E,5,FALSE))</f>
        <v xml:space="preserve"> </v>
      </c>
      <c r="MX70" s="175"/>
      <c r="MY70" s="176" t="str">
        <f t="shared" si="106"/>
        <v xml:space="preserve"> </v>
      </c>
      <c r="MZ70" s="216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4" t="str">
        <f t="shared" si="33"/>
        <v xml:space="preserve"> </v>
      </c>
      <c r="NF70" s="175" t="str">
        <f>IF(NB70=0," ",VLOOKUP(NB70,PROTOKOL!$A:$E,5,FALSE))</f>
        <v xml:space="preserve"> </v>
      </c>
      <c r="NG70" s="211" t="str">
        <f t="shared" si="140"/>
        <v xml:space="preserve"> </v>
      </c>
      <c r="NH70" s="175">
        <f t="shared" si="108"/>
        <v>0</v>
      </c>
      <c r="NI70" s="176" t="str">
        <f t="shared" si="109"/>
        <v xml:space="preserve"> </v>
      </c>
      <c r="NK70" s="172">
        <v>16</v>
      </c>
      <c r="NL70" s="226"/>
      <c r="NM70" s="173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4" t="str">
        <f t="shared" si="34"/>
        <v xml:space="preserve"> </v>
      </c>
      <c r="NS70" s="211" t="str">
        <f>IF(NO70=0," ",VLOOKUP(NO70,PROTOKOL!$A:$E,5,FALSE))</f>
        <v xml:space="preserve"> </v>
      </c>
      <c r="NT70" s="175"/>
      <c r="NU70" s="176" t="str">
        <f t="shared" si="110"/>
        <v xml:space="preserve"> </v>
      </c>
      <c r="NV70" s="216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4" t="str">
        <f t="shared" si="35"/>
        <v xml:space="preserve"> </v>
      </c>
      <c r="OB70" s="175" t="str">
        <f>IF(NX70=0," ",VLOOKUP(NX70,PROTOKOL!$A:$E,5,FALSE))</f>
        <v xml:space="preserve"> </v>
      </c>
      <c r="OC70" s="211" t="str">
        <f t="shared" si="141"/>
        <v xml:space="preserve"> </v>
      </c>
      <c r="OD70" s="175">
        <f t="shared" si="112"/>
        <v>0</v>
      </c>
      <c r="OE70" s="176" t="str">
        <f t="shared" si="113"/>
        <v xml:space="preserve"> </v>
      </c>
      <c r="OG70" s="172">
        <v>16</v>
      </c>
      <c r="OH70" s="226"/>
      <c r="OI70" s="173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4" t="str">
        <f t="shared" si="36"/>
        <v xml:space="preserve"> </v>
      </c>
      <c r="OO70" s="211" t="str">
        <f>IF(OK70=0," ",VLOOKUP(OK70,PROTOKOL!$A:$E,5,FALSE))</f>
        <v xml:space="preserve"> </v>
      </c>
      <c r="OP70" s="175"/>
      <c r="OQ70" s="176" t="str">
        <f t="shared" si="114"/>
        <v xml:space="preserve"> </v>
      </c>
      <c r="OR70" s="216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4" t="str">
        <f t="shared" si="37"/>
        <v xml:space="preserve"> </v>
      </c>
      <c r="OX70" s="175" t="str">
        <f>IF(OT70=0," ",VLOOKUP(OT70,PROTOKOL!$A:$E,5,FALSE))</f>
        <v xml:space="preserve"> </v>
      </c>
      <c r="OY70" s="211" t="str">
        <f t="shared" si="142"/>
        <v xml:space="preserve"> </v>
      </c>
      <c r="OZ70" s="175">
        <f t="shared" si="116"/>
        <v>0</v>
      </c>
      <c r="PA70" s="176" t="str">
        <f t="shared" si="117"/>
        <v xml:space="preserve"> </v>
      </c>
      <c r="PC70" s="172">
        <v>16</v>
      </c>
      <c r="PD70" s="226"/>
      <c r="PE70" s="173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4" t="str">
        <f t="shared" si="38"/>
        <v xml:space="preserve"> </v>
      </c>
      <c r="PK70" s="211" t="str">
        <f>IF(PG70=0," ",VLOOKUP(PG70,PROTOKOL!$A:$E,5,FALSE))</f>
        <v xml:space="preserve"> </v>
      </c>
      <c r="PL70" s="175"/>
      <c r="PM70" s="176" t="str">
        <f t="shared" si="118"/>
        <v xml:space="preserve"> </v>
      </c>
      <c r="PN70" s="216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4" t="str">
        <f t="shared" si="39"/>
        <v xml:space="preserve"> </v>
      </c>
      <c r="PT70" s="175" t="str">
        <f>IF(PP70=0," ",VLOOKUP(PP70,PROTOKOL!$A:$E,5,FALSE))</f>
        <v xml:space="preserve"> </v>
      </c>
      <c r="PU70" s="211" t="str">
        <f t="shared" si="143"/>
        <v xml:space="preserve"> </v>
      </c>
      <c r="PV70" s="175">
        <f t="shared" si="120"/>
        <v>0</v>
      </c>
      <c r="PW70" s="176" t="str">
        <f t="shared" si="121"/>
        <v xml:space="preserve"> </v>
      </c>
      <c r="PY70" s="172">
        <v>16</v>
      </c>
      <c r="PZ70" s="226"/>
      <c r="QA70" s="173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4" t="str">
        <f t="shared" si="40"/>
        <v xml:space="preserve"> </v>
      </c>
      <c r="QG70" s="211" t="str">
        <f>IF(QC70=0," ",VLOOKUP(QC70,PROTOKOL!$A:$E,5,FALSE))</f>
        <v xml:space="preserve"> </v>
      </c>
      <c r="QH70" s="175"/>
      <c r="QI70" s="176" t="str">
        <f t="shared" si="122"/>
        <v xml:space="preserve"> </v>
      </c>
      <c r="QJ70" s="216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4" t="str">
        <f t="shared" si="41"/>
        <v xml:space="preserve"> </v>
      </c>
      <c r="QP70" s="175" t="str">
        <f>IF(QL70=0," ",VLOOKUP(QL70,PROTOKOL!$A:$E,5,FALSE))</f>
        <v xml:space="preserve"> </v>
      </c>
      <c r="QQ70" s="211" t="str">
        <f t="shared" si="144"/>
        <v xml:space="preserve"> </v>
      </c>
      <c r="QR70" s="175">
        <f t="shared" si="124"/>
        <v>0</v>
      </c>
      <c r="QS70" s="176" t="str">
        <f t="shared" si="125"/>
        <v xml:space="preserve"> </v>
      </c>
    </row>
    <row r="71" spans="1:461" ht="13.8">
      <c r="A71" s="172">
        <v>17</v>
      </c>
      <c r="B71" s="224">
        <v>17</v>
      </c>
      <c r="C71" s="173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4" t="str">
        <f t="shared" si="0"/>
        <v xml:space="preserve"> </v>
      </c>
      <c r="I71" s="211" t="str">
        <f>IF(E71=0," ",VLOOKUP(E71,PROTOKOL!$A:$E,5,FALSE))</f>
        <v xml:space="preserve"> </v>
      </c>
      <c r="J71" s="175"/>
      <c r="K71" s="176" t="str">
        <f t="shared" si="42"/>
        <v xml:space="preserve"> </v>
      </c>
      <c r="L71" s="216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4" t="str">
        <f t="shared" si="1"/>
        <v xml:space="preserve"> </v>
      </c>
      <c r="R71" s="175" t="str">
        <f>IF(N71=0," ",VLOOKUP(N71,PROTOKOL!$A:$E,5,FALSE))</f>
        <v xml:space="preserve"> </v>
      </c>
      <c r="S71" s="211" t="str">
        <f t="shared" si="43"/>
        <v xml:space="preserve"> </v>
      </c>
      <c r="T71" s="175">
        <f t="shared" si="44"/>
        <v>0</v>
      </c>
      <c r="U71" s="176" t="str">
        <f t="shared" si="45"/>
        <v xml:space="preserve"> </v>
      </c>
      <c r="W71" s="172">
        <v>17</v>
      </c>
      <c r="X71" s="224">
        <v>17</v>
      </c>
      <c r="Y71" s="173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4" t="str">
        <f t="shared" si="2"/>
        <v xml:space="preserve"> </v>
      </c>
      <c r="AE71" s="211" t="str">
        <f>IF(AA71=0," ",VLOOKUP(AA71,PROTOKOL!$A:$E,5,FALSE))</f>
        <v xml:space="preserve"> </v>
      </c>
      <c r="AF71" s="175"/>
      <c r="AG71" s="176" t="str">
        <f t="shared" si="46"/>
        <v xml:space="preserve"> </v>
      </c>
      <c r="AH71" s="216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4" t="str">
        <f t="shared" si="3"/>
        <v xml:space="preserve"> </v>
      </c>
      <c r="AN71" s="175" t="str">
        <f>IF(AJ71=0," ",VLOOKUP(AJ71,PROTOKOL!$A:$E,5,FALSE))</f>
        <v xml:space="preserve"> </v>
      </c>
      <c r="AO71" s="211" t="str">
        <f t="shared" si="126"/>
        <v xml:space="preserve"> </v>
      </c>
      <c r="AP71" s="175">
        <f t="shared" si="48"/>
        <v>0</v>
      </c>
      <c r="AQ71" s="176" t="str">
        <f t="shared" si="49"/>
        <v xml:space="preserve"> </v>
      </c>
      <c r="AS71" s="172">
        <v>17</v>
      </c>
      <c r="AT71" s="224">
        <v>17</v>
      </c>
      <c r="AU71" s="173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4" t="str">
        <f t="shared" si="4"/>
        <v xml:space="preserve"> </v>
      </c>
      <c r="BA71" s="211" t="str">
        <f>IF(AW71=0," ",VLOOKUP(AW71,PROTOKOL!$A:$E,5,FALSE))</f>
        <v xml:space="preserve"> </v>
      </c>
      <c r="BB71" s="175"/>
      <c r="BC71" s="176" t="str">
        <f t="shared" si="50"/>
        <v xml:space="preserve"> </v>
      </c>
      <c r="BD71" s="216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4" t="str">
        <f t="shared" si="5"/>
        <v xml:space="preserve"> </v>
      </c>
      <c r="BJ71" s="175" t="str">
        <f>IF(BF71=0," ",VLOOKUP(BF71,PROTOKOL!$A:$E,5,FALSE))</f>
        <v xml:space="preserve"> </v>
      </c>
      <c r="BK71" s="211" t="str">
        <f t="shared" si="127"/>
        <v xml:space="preserve"> </v>
      </c>
      <c r="BL71" s="175">
        <f t="shared" si="52"/>
        <v>0</v>
      </c>
      <c r="BM71" s="176" t="str">
        <f t="shared" si="53"/>
        <v xml:space="preserve"> </v>
      </c>
      <c r="BO71" s="172">
        <v>17</v>
      </c>
      <c r="BP71" s="224">
        <v>17</v>
      </c>
      <c r="BQ71" s="173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4" t="str">
        <f t="shared" si="6"/>
        <v xml:space="preserve"> </v>
      </c>
      <c r="BW71" s="211" t="str">
        <f>IF(BS71=0," ",VLOOKUP(BS71,PROTOKOL!$A:$E,5,FALSE))</f>
        <v xml:space="preserve"> </v>
      </c>
      <c r="BX71" s="175"/>
      <c r="BY71" s="176" t="str">
        <f t="shared" si="54"/>
        <v xml:space="preserve"> </v>
      </c>
      <c r="BZ71" s="216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4" t="str">
        <f t="shared" si="7"/>
        <v xml:space="preserve"> </v>
      </c>
      <c r="CF71" s="175" t="str">
        <f>IF(CB71=0," ",VLOOKUP(CB71,PROTOKOL!$A:$E,5,FALSE))</f>
        <v xml:space="preserve"> </v>
      </c>
      <c r="CG71" s="211" t="str">
        <f t="shared" si="128"/>
        <v xml:space="preserve"> </v>
      </c>
      <c r="CH71" s="175">
        <f t="shared" si="56"/>
        <v>0</v>
      </c>
      <c r="CI71" s="176" t="str">
        <f t="shared" si="57"/>
        <v xml:space="preserve"> </v>
      </c>
      <c r="CK71" s="172">
        <v>17</v>
      </c>
      <c r="CL71" s="224">
        <v>17</v>
      </c>
      <c r="CM71" s="173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4" t="str">
        <f t="shared" si="8"/>
        <v xml:space="preserve"> </v>
      </c>
      <c r="CS71" s="211" t="str">
        <f>IF(CO71=0," ",VLOOKUP(CO71,PROTOKOL!$A:$E,5,FALSE))</f>
        <v xml:space="preserve"> </v>
      </c>
      <c r="CT71" s="175"/>
      <c r="CU71" s="176" t="str">
        <f t="shared" si="58"/>
        <v xml:space="preserve"> </v>
      </c>
      <c r="CV71" s="216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4" t="str">
        <f t="shared" si="9"/>
        <v xml:space="preserve"> </v>
      </c>
      <c r="DB71" s="175" t="str">
        <f>IF(CX71=0," ",VLOOKUP(CX71,PROTOKOL!$A:$E,5,FALSE))</f>
        <v xml:space="preserve"> </v>
      </c>
      <c r="DC71" s="211" t="str">
        <f t="shared" si="129"/>
        <v xml:space="preserve"> </v>
      </c>
      <c r="DD71" s="175">
        <f t="shared" si="60"/>
        <v>0</v>
      </c>
      <c r="DE71" s="176" t="str">
        <f t="shared" si="61"/>
        <v xml:space="preserve"> </v>
      </c>
      <c r="DG71" s="172">
        <v>17</v>
      </c>
      <c r="DH71" s="224">
        <v>17</v>
      </c>
      <c r="DI71" s="173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4" t="str">
        <f t="shared" si="10"/>
        <v xml:space="preserve"> </v>
      </c>
      <c r="DO71" s="211" t="str">
        <f>IF(DK71=0," ",VLOOKUP(DK71,PROTOKOL!$A:$E,5,FALSE))</f>
        <v xml:space="preserve"> </v>
      </c>
      <c r="DP71" s="175"/>
      <c r="DQ71" s="176" t="str">
        <f t="shared" si="62"/>
        <v xml:space="preserve"> </v>
      </c>
      <c r="DR71" s="216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4" t="str">
        <f t="shared" si="11"/>
        <v xml:space="preserve"> </v>
      </c>
      <c r="DX71" s="175" t="str">
        <f>IF(DT71=0," ",VLOOKUP(DT71,PROTOKOL!$A:$E,5,FALSE))</f>
        <v xml:space="preserve"> </v>
      </c>
      <c r="DY71" s="211" t="str">
        <f t="shared" si="130"/>
        <v xml:space="preserve"> </v>
      </c>
      <c r="DZ71" s="175">
        <f t="shared" si="64"/>
        <v>0</v>
      </c>
      <c r="EA71" s="176" t="str">
        <f t="shared" si="65"/>
        <v xml:space="preserve"> </v>
      </c>
      <c r="EC71" s="172">
        <v>17</v>
      </c>
      <c r="ED71" s="224">
        <v>17</v>
      </c>
      <c r="EE71" s="173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4" t="str">
        <f t="shared" si="12"/>
        <v xml:space="preserve"> </v>
      </c>
      <c r="EK71" s="211" t="str">
        <f>IF(EG71=0," ",VLOOKUP(EG71,PROTOKOL!$A:$E,5,FALSE))</f>
        <v xml:space="preserve"> </v>
      </c>
      <c r="EL71" s="175"/>
      <c r="EM71" s="176" t="str">
        <f t="shared" si="66"/>
        <v xml:space="preserve"> </v>
      </c>
      <c r="EN71" s="216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4" t="str">
        <f t="shared" si="13"/>
        <v xml:space="preserve"> </v>
      </c>
      <c r="ET71" s="175" t="str">
        <f>IF(EP71=0," ",VLOOKUP(EP71,PROTOKOL!$A:$E,5,FALSE))</f>
        <v xml:space="preserve"> </v>
      </c>
      <c r="EU71" s="211" t="str">
        <f t="shared" si="145"/>
        <v xml:space="preserve"> </v>
      </c>
      <c r="EV71" s="175">
        <f t="shared" si="68"/>
        <v>0</v>
      </c>
      <c r="EW71" s="176" t="str">
        <f t="shared" si="69"/>
        <v xml:space="preserve"> </v>
      </c>
      <c r="EY71" s="172">
        <v>17</v>
      </c>
      <c r="EZ71" s="224">
        <v>17</v>
      </c>
      <c r="FA71" s="173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4" t="str">
        <f t="shared" si="14"/>
        <v xml:space="preserve"> </v>
      </c>
      <c r="FG71" s="211" t="str">
        <f>IF(FC71=0," ",VLOOKUP(FC71,PROTOKOL!$A:$E,5,FALSE))</f>
        <v xml:space="preserve"> </v>
      </c>
      <c r="FH71" s="175"/>
      <c r="FI71" s="176" t="str">
        <f t="shared" si="70"/>
        <v xml:space="preserve"> </v>
      </c>
      <c r="FJ71" s="216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4" t="str">
        <f t="shared" si="15"/>
        <v xml:space="preserve"> </v>
      </c>
      <c r="FP71" s="175" t="str">
        <f>IF(FL71=0," ",VLOOKUP(FL71,PROTOKOL!$A:$E,5,FALSE))</f>
        <v xml:space="preserve"> </v>
      </c>
      <c r="FQ71" s="211" t="str">
        <f t="shared" si="131"/>
        <v xml:space="preserve"> </v>
      </c>
      <c r="FR71" s="175">
        <f t="shared" si="72"/>
        <v>0</v>
      </c>
      <c r="FS71" s="176" t="str">
        <f t="shared" si="73"/>
        <v xml:space="preserve"> </v>
      </c>
      <c r="FU71" s="172">
        <v>17</v>
      </c>
      <c r="FV71" s="224">
        <v>17</v>
      </c>
      <c r="FW71" s="173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4" t="str">
        <f t="shared" si="16"/>
        <v xml:space="preserve"> </v>
      </c>
      <c r="GC71" s="211" t="str">
        <f>IF(FY71=0," ",VLOOKUP(FY71,PROTOKOL!$A:$E,5,FALSE))</f>
        <v xml:space="preserve"> </v>
      </c>
      <c r="GD71" s="175"/>
      <c r="GE71" s="176" t="str">
        <f t="shared" si="74"/>
        <v xml:space="preserve"> </v>
      </c>
      <c r="GF71" s="216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4" t="str">
        <f t="shared" si="17"/>
        <v xml:space="preserve"> </v>
      </c>
      <c r="GL71" s="175" t="str">
        <f>IF(GH71=0," ",VLOOKUP(GH71,PROTOKOL!$A:$E,5,FALSE))</f>
        <v xml:space="preserve"> </v>
      </c>
      <c r="GM71" s="211" t="str">
        <f t="shared" si="132"/>
        <v xml:space="preserve"> </v>
      </c>
      <c r="GN71" s="175">
        <f t="shared" si="76"/>
        <v>0</v>
      </c>
      <c r="GO71" s="176" t="str">
        <f t="shared" si="77"/>
        <v xml:space="preserve"> </v>
      </c>
      <c r="GQ71" s="172">
        <v>17</v>
      </c>
      <c r="GR71" s="224">
        <v>17</v>
      </c>
      <c r="GS71" s="173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4" t="str">
        <f t="shared" si="18"/>
        <v xml:space="preserve"> </v>
      </c>
      <c r="GY71" s="211" t="str">
        <f>IF(GU71=0," ",VLOOKUP(GU71,PROTOKOL!$A:$E,5,FALSE))</f>
        <v xml:space="preserve"> </v>
      </c>
      <c r="GZ71" s="175"/>
      <c r="HA71" s="176" t="str">
        <f t="shared" si="78"/>
        <v xml:space="preserve"> </v>
      </c>
      <c r="HB71" s="216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4" t="str">
        <f t="shared" si="19"/>
        <v xml:space="preserve"> </v>
      </c>
      <c r="HH71" s="175" t="str">
        <f>IF(HD71=0," ",VLOOKUP(HD71,PROTOKOL!$A:$E,5,FALSE))</f>
        <v xml:space="preserve"> </v>
      </c>
      <c r="HI71" s="211" t="str">
        <f t="shared" si="133"/>
        <v xml:space="preserve"> </v>
      </c>
      <c r="HJ71" s="175">
        <f t="shared" si="80"/>
        <v>0</v>
      </c>
      <c r="HK71" s="176" t="str">
        <f t="shared" si="81"/>
        <v xml:space="preserve"> </v>
      </c>
      <c r="HM71" s="172">
        <v>17</v>
      </c>
      <c r="HN71" s="224">
        <v>17</v>
      </c>
      <c r="HO71" s="173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4" t="str">
        <f t="shared" si="20"/>
        <v xml:space="preserve"> </v>
      </c>
      <c r="HU71" s="211" t="str">
        <f>IF(HQ71=0," ",VLOOKUP(HQ71,PROTOKOL!$A:$E,5,FALSE))</f>
        <v xml:space="preserve"> </v>
      </c>
      <c r="HV71" s="175"/>
      <c r="HW71" s="176" t="str">
        <f t="shared" si="82"/>
        <v xml:space="preserve"> </v>
      </c>
      <c r="HX71" s="216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4" t="str">
        <f t="shared" si="21"/>
        <v xml:space="preserve"> </v>
      </c>
      <c r="ID71" s="175" t="str">
        <f>IF(HZ71=0," ",VLOOKUP(HZ71,PROTOKOL!$A:$E,5,FALSE))</f>
        <v xml:space="preserve"> </v>
      </c>
      <c r="IE71" s="211" t="str">
        <f t="shared" si="134"/>
        <v xml:space="preserve"> </v>
      </c>
      <c r="IF71" s="175">
        <f t="shared" si="84"/>
        <v>0</v>
      </c>
      <c r="IG71" s="176" t="str">
        <f t="shared" si="85"/>
        <v xml:space="preserve"> </v>
      </c>
      <c r="II71" s="172">
        <v>17</v>
      </c>
      <c r="IJ71" s="224">
        <v>17</v>
      </c>
      <c r="IK71" s="173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4" t="str">
        <f t="shared" si="22"/>
        <v xml:space="preserve"> </v>
      </c>
      <c r="IQ71" s="211" t="str">
        <f>IF(IM71=0," ",VLOOKUP(IM71,PROTOKOL!$A:$E,5,FALSE))</f>
        <v xml:space="preserve"> </v>
      </c>
      <c r="IR71" s="175"/>
      <c r="IS71" s="176" t="str">
        <f t="shared" si="86"/>
        <v xml:space="preserve"> </v>
      </c>
      <c r="IT71" s="216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4" t="str">
        <f t="shared" si="23"/>
        <v xml:space="preserve"> </v>
      </c>
      <c r="IZ71" s="175" t="str">
        <f>IF(IV71=0," ",VLOOKUP(IV71,PROTOKOL!$A:$E,5,FALSE))</f>
        <v xml:space="preserve"> </v>
      </c>
      <c r="JA71" s="211" t="str">
        <f t="shared" si="135"/>
        <v xml:space="preserve"> </v>
      </c>
      <c r="JB71" s="175">
        <f t="shared" si="88"/>
        <v>0</v>
      </c>
      <c r="JC71" s="176" t="str">
        <f t="shared" si="89"/>
        <v xml:space="preserve"> </v>
      </c>
      <c r="JE71" s="172">
        <v>17</v>
      </c>
      <c r="JF71" s="224">
        <v>17</v>
      </c>
      <c r="JG71" s="173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4" t="str">
        <f t="shared" si="24"/>
        <v xml:space="preserve"> </v>
      </c>
      <c r="JM71" s="211" t="str">
        <f>IF(JI71=0," ",VLOOKUP(JI71,PROTOKOL!$A:$E,5,FALSE))</f>
        <v xml:space="preserve"> </v>
      </c>
      <c r="JN71" s="175"/>
      <c r="JO71" s="176" t="str">
        <f t="shared" si="90"/>
        <v xml:space="preserve"> </v>
      </c>
      <c r="JP71" s="216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4" t="str">
        <f t="shared" si="25"/>
        <v xml:space="preserve"> </v>
      </c>
      <c r="JV71" s="175" t="str">
        <f>IF(JR71=0," ",VLOOKUP(JR71,PROTOKOL!$A:$E,5,FALSE))</f>
        <v xml:space="preserve"> </v>
      </c>
      <c r="JW71" s="211" t="str">
        <f t="shared" si="136"/>
        <v xml:space="preserve"> </v>
      </c>
      <c r="JX71" s="175">
        <f t="shared" si="92"/>
        <v>0</v>
      </c>
      <c r="JY71" s="176" t="str">
        <f t="shared" si="93"/>
        <v xml:space="preserve"> </v>
      </c>
      <c r="KA71" s="172">
        <v>17</v>
      </c>
      <c r="KB71" s="224">
        <v>17</v>
      </c>
      <c r="KC71" s="173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4" t="str">
        <f t="shared" si="26"/>
        <v xml:space="preserve"> </v>
      </c>
      <c r="KI71" s="211" t="str">
        <f>IF(KE71=0," ",VLOOKUP(KE71,PROTOKOL!$A:$E,5,FALSE))</f>
        <v xml:space="preserve"> </v>
      </c>
      <c r="KJ71" s="175"/>
      <c r="KK71" s="176" t="str">
        <f t="shared" si="94"/>
        <v xml:space="preserve"> </v>
      </c>
      <c r="KL71" s="216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4" t="str">
        <f t="shared" si="27"/>
        <v xml:space="preserve"> </v>
      </c>
      <c r="KR71" s="175" t="str">
        <f>IF(KN71=0," ",VLOOKUP(KN71,PROTOKOL!$A:$E,5,FALSE))</f>
        <v xml:space="preserve"> </v>
      </c>
      <c r="KS71" s="211" t="str">
        <f t="shared" si="137"/>
        <v xml:space="preserve"> </v>
      </c>
      <c r="KT71" s="175">
        <f t="shared" si="96"/>
        <v>0</v>
      </c>
      <c r="KU71" s="176" t="str">
        <f t="shared" si="97"/>
        <v xml:space="preserve"> </v>
      </c>
      <c r="KW71" s="172">
        <v>17</v>
      </c>
      <c r="KX71" s="224">
        <v>17</v>
      </c>
      <c r="KY71" s="173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4" t="str">
        <f t="shared" si="28"/>
        <v xml:space="preserve"> </v>
      </c>
      <c r="LE71" s="211" t="str">
        <f>IF(LA71=0," ",VLOOKUP(LA71,PROTOKOL!$A:$E,5,FALSE))</f>
        <v xml:space="preserve"> </v>
      </c>
      <c r="LF71" s="175"/>
      <c r="LG71" s="176" t="str">
        <f t="shared" si="98"/>
        <v xml:space="preserve"> </v>
      </c>
      <c r="LH71" s="216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4" t="str">
        <f t="shared" si="29"/>
        <v xml:space="preserve"> </v>
      </c>
      <c r="LN71" s="175" t="str">
        <f>IF(LJ71=0," ",VLOOKUP(LJ71,PROTOKOL!$A:$E,5,FALSE))</f>
        <v xml:space="preserve"> </v>
      </c>
      <c r="LO71" s="211" t="str">
        <f t="shared" si="138"/>
        <v xml:space="preserve"> </v>
      </c>
      <c r="LP71" s="175">
        <f t="shared" si="100"/>
        <v>0</v>
      </c>
      <c r="LQ71" s="176" t="str">
        <f t="shared" si="101"/>
        <v xml:space="preserve"> </v>
      </c>
      <c r="LS71" s="172">
        <v>17</v>
      </c>
      <c r="LT71" s="224">
        <v>17</v>
      </c>
      <c r="LU71" s="173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4" t="str">
        <f t="shared" si="30"/>
        <v xml:space="preserve"> </v>
      </c>
      <c r="MA71" s="211" t="str">
        <f>IF(LW71=0," ",VLOOKUP(LW71,PROTOKOL!$A:$E,5,FALSE))</f>
        <v xml:space="preserve"> </v>
      </c>
      <c r="MB71" s="175"/>
      <c r="MC71" s="176" t="str">
        <f t="shared" si="102"/>
        <v xml:space="preserve"> </v>
      </c>
      <c r="MD71" s="216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4" t="str">
        <f t="shared" si="31"/>
        <v xml:space="preserve"> </v>
      </c>
      <c r="MJ71" s="175" t="str">
        <f>IF(MF71=0," ",VLOOKUP(MF71,PROTOKOL!$A:$E,5,FALSE))</f>
        <v xml:space="preserve"> </v>
      </c>
      <c r="MK71" s="211" t="str">
        <f t="shared" si="139"/>
        <v xml:space="preserve"> </v>
      </c>
      <c r="ML71" s="175">
        <f t="shared" si="104"/>
        <v>0</v>
      </c>
      <c r="MM71" s="176" t="str">
        <f t="shared" si="105"/>
        <v xml:space="preserve"> </v>
      </c>
      <c r="MO71" s="172">
        <v>17</v>
      </c>
      <c r="MP71" s="224">
        <v>17</v>
      </c>
      <c r="MQ71" s="173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4" t="str">
        <f t="shared" si="32"/>
        <v xml:space="preserve"> </v>
      </c>
      <c r="MW71" s="211" t="str">
        <f>IF(MS71=0," ",VLOOKUP(MS71,PROTOKOL!$A:$E,5,FALSE))</f>
        <v xml:space="preserve"> </v>
      </c>
      <c r="MX71" s="175"/>
      <c r="MY71" s="176" t="str">
        <f t="shared" si="106"/>
        <v xml:space="preserve"> </v>
      </c>
      <c r="MZ71" s="216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4" t="str">
        <f t="shared" si="33"/>
        <v xml:space="preserve"> </v>
      </c>
      <c r="NF71" s="175" t="str">
        <f>IF(NB71=0," ",VLOOKUP(NB71,PROTOKOL!$A:$E,5,FALSE))</f>
        <v xml:space="preserve"> </v>
      </c>
      <c r="NG71" s="211" t="str">
        <f t="shared" si="140"/>
        <v xml:space="preserve"> </v>
      </c>
      <c r="NH71" s="175">
        <f t="shared" si="108"/>
        <v>0</v>
      </c>
      <c r="NI71" s="176" t="str">
        <f t="shared" si="109"/>
        <v xml:space="preserve"> </v>
      </c>
      <c r="NK71" s="172">
        <v>17</v>
      </c>
      <c r="NL71" s="224">
        <v>17</v>
      </c>
      <c r="NM71" s="173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4" t="str">
        <f t="shared" si="34"/>
        <v xml:space="preserve"> </v>
      </c>
      <c r="NS71" s="211" t="str">
        <f>IF(NO71=0," ",VLOOKUP(NO71,PROTOKOL!$A:$E,5,FALSE))</f>
        <v xml:space="preserve"> </v>
      </c>
      <c r="NT71" s="175"/>
      <c r="NU71" s="176" t="str">
        <f t="shared" si="110"/>
        <v xml:space="preserve"> </v>
      </c>
      <c r="NV71" s="216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4" t="str">
        <f t="shared" si="35"/>
        <v xml:space="preserve"> </v>
      </c>
      <c r="OB71" s="175" t="str">
        <f>IF(NX71=0," ",VLOOKUP(NX71,PROTOKOL!$A:$E,5,FALSE))</f>
        <v xml:space="preserve"> </v>
      </c>
      <c r="OC71" s="211" t="str">
        <f t="shared" si="141"/>
        <v xml:space="preserve"> </v>
      </c>
      <c r="OD71" s="175">
        <f t="shared" si="112"/>
        <v>0</v>
      </c>
      <c r="OE71" s="176" t="str">
        <f t="shared" si="113"/>
        <v xml:space="preserve"> </v>
      </c>
      <c r="OG71" s="172">
        <v>17</v>
      </c>
      <c r="OH71" s="224">
        <v>17</v>
      </c>
      <c r="OI71" s="173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4" t="str">
        <f t="shared" si="36"/>
        <v xml:space="preserve"> </v>
      </c>
      <c r="OO71" s="211" t="str">
        <f>IF(OK71=0," ",VLOOKUP(OK71,PROTOKOL!$A:$E,5,FALSE))</f>
        <v xml:space="preserve"> </v>
      </c>
      <c r="OP71" s="175"/>
      <c r="OQ71" s="176" t="str">
        <f t="shared" si="114"/>
        <v xml:space="preserve"> </v>
      </c>
      <c r="OR71" s="216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4" t="str">
        <f t="shared" si="37"/>
        <v xml:space="preserve"> </v>
      </c>
      <c r="OX71" s="175" t="str">
        <f>IF(OT71=0," ",VLOOKUP(OT71,PROTOKOL!$A:$E,5,FALSE))</f>
        <v xml:space="preserve"> </v>
      </c>
      <c r="OY71" s="211" t="str">
        <f t="shared" si="142"/>
        <v xml:space="preserve"> </v>
      </c>
      <c r="OZ71" s="175">
        <f t="shared" si="116"/>
        <v>0</v>
      </c>
      <c r="PA71" s="176" t="str">
        <f t="shared" si="117"/>
        <v xml:space="preserve"> </v>
      </c>
      <c r="PC71" s="172">
        <v>17</v>
      </c>
      <c r="PD71" s="224">
        <v>17</v>
      </c>
      <c r="PE71" s="173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4" t="str">
        <f t="shared" si="38"/>
        <v xml:space="preserve"> </v>
      </c>
      <c r="PK71" s="211" t="str">
        <f>IF(PG71=0," ",VLOOKUP(PG71,PROTOKOL!$A:$E,5,FALSE))</f>
        <v xml:space="preserve"> </v>
      </c>
      <c r="PL71" s="175"/>
      <c r="PM71" s="176" t="str">
        <f t="shared" si="118"/>
        <v xml:space="preserve"> </v>
      </c>
      <c r="PN71" s="216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4" t="str">
        <f t="shared" si="39"/>
        <v xml:space="preserve"> </v>
      </c>
      <c r="PT71" s="175" t="str">
        <f>IF(PP71=0," ",VLOOKUP(PP71,PROTOKOL!$A:$E,5,FALSE))</f>
        <v xml:space="preserve"> </v>
      </c>
      <c r="PU71" s="211" t="str">
        <f t="shared" si="143"/>
        <v xml:space="preserve"> </v>
      </c>
      <c r="PV71" s="175">
        <f t="shared" si="120"/>
        <v>0</v>
      </c>
      <c r="PW71" s="176" t="str">
        <f t="shared" si="121"/>
        <v xml:space="preserve"> </v>
      </c>
      <c r="PY71" s="172">
        <v>17</v>
      </c>
      <c r="PZ71" s="224">
        <v>17</v>
      </c>
      <c r="QA71" s="173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4" t="str">
        <f t="shared" si="40"/>
        <v xml:space="preserve"> </v>
      </c>
      <c r="QG71" s="211" t="str">
        <f>IF(QC71=0," ",VLOOKUP(QC71,PROTOKOL!$A:$E,5,FALSE))</f>
        <v xml:space="preserve"> </v>
      </c>
      <c r="QH71" s="175"/>
      <c r="QI71" s="176" t="str">
        <f t="shared" si="122"/>
        <v xml:space="preserve"> </v>
      </c>
      <c r="QJ71" s="216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4" t="str">
        <f t="shared" si="41"/>
        <v xml:space="preserve"> </v>
      </c>
      <c r="QP71" s="175" t="str">
        <f>IF(QL71=0," ",VLOOKUP(QL71,PROTOKOL!$A:$E,5,FALSE))</f>
        <v xml:space="preserve"> </v>
      </c>
      <c r="QQ71" s="211" t="str">
        <f t="shared" si="144"/>
        <v xml:space="preserve"> </v>
      </c>
      <c r="QR71" s="175">
        <f t="shared" si="124"/>
        <v>0</v>
      </c>
      <c r="QS71" s="176" t="str">
        <f t="shared" si="125"/>
        <v xml:space="preserve"> </v>
      </c>
    </row>
    <row r="72" spans="1:461" ht="13.8">
      <c r="A72" s="172">
        <v>17</v>
      </c>
      <c r="B72" s="225"/>
      <c r="C72" s="173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4" t="str">
        <f t="shared" ref="H72:H100" si="146">IF(D72=0," ",D72-G72)</f>
        <v xml:space="preserve"> </v>
      </c>
      <c r="I72" s="211" t="str">
        <f>IF(E72=0," ",VLOOKUP(E72,PROTOKOL!$A:$E,5,FALSE))</f>
        <v xml:space="preserve"> </v>
      </c>
      <c r="J72" s="175"/>
      <c r="K72" s="176" t="str">
        <f t="shared" si="42"/>
        <v xml:space="preserve"> </v>
      </c>
      <c r="L72" s="216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4" t="str">
        <f t="shared" ref="Q72:Q100" si="147">IF(M72=0," ",M72-P72)</f>
        <v xml:space="preserve"> </v>
      </c>
      <c r="R72" s="175" t="str">
        <f>IF(N72=0," ",VLOOKUP(N72,PROTOKOL!$A:$E,5,FALSE))</f>
        <v xml:space="preserve"> </v>
      </c>
      <c r="S72" s="211" t="str">
        <f t="shared" si="43"/>
        <v xml:space="preserve"> </v>
      </c>
      <c r="T72" s="175">
        <f t="shared" si="44"/>
        <v>0</v>
      </c>
      <c r="U72" s="176" t="str">
        <f t="shared" si="45"/>
        <v xml:space="preserve"> </v>
      </c>
      <c r="W72" s="172">
        <v>17</v>
      </c>
      <c r="X72" s="225"/>
      <c r="Y72" s="173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4" t="str">
        <f t="shared" ref="AD72:AD100" si="148">IF(Z72=0," ",Z72-AC72)</f>
        <v xml:space="preserve"> </v>
      </c>
      <c r="AE72" s="211" t="str">
        <f>IF(AA72=0," ",VLOOKUP(AA72,PROTOKOL!$A:$E,5,FALSE))</f>
        <v xml:space="preserve"> </v>
      </c>
      <c r="AF72" s="175"/>
      <c r="AG72" s="176" t="str">
        <f t="shared" si="46"/>
        <v xml:space="preserve"> </v>
      </c>
      <c r="AH72" s="216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4" t="str">
        <f t="shared" ref="AM72:AM100" si="149">IF(AI72=0," ",AI72-AL72)</f>
        <v xml:space="preserve"> </v>
      </c>
      <c r="AN72" s="175" t="str">
        <f>IF(AJ72=0," ",VLOOKUP(AJ72,PROTOKOL!$A:$E,5,FALSE))</f>
        <v xml:space="preserve"> </v>
      </c>
      <c r="AO72" s="211" t="str">
        <f t="shared" si="126"/>
        <v xml:space="preserve"> </v>
      </c>
      <c r="AP72" s="175">
        <f t="shared" si="48"/>
        <v>0</v>
      </c>
      <c r="AQ72" s="176" t="str">
        <f t="shared" si="49"/>
        <v xml:space="preserve"> </v>
      </c>
      <c r="AS72" s="172">
        <v>17</v>
      </c>
      <c r="AT72" s="225"/>
      <c r="AU72" s="173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4" t="str">
        <f t="shared" ref="AZ72:AZ100" si="150">IF(AV72=0," ",AV72-AY72)</f>
        <v xml:space="preserve"> </v>
      </c>
      <c r="BA72" s="211" t="str">
        <f>IF(AW72=0," ",VLOOKUP(AW72,PROTOKOL!$A:$E,5,FALSE))</f>
        <v xml:space="preserve"> </v>
      </c>
      <c r="BB72" s="175"/>
      <c r="BC72" s="176" t="str">
        <f t="shared" si="50"/>
        <v xml:space="preserve"> </v>
      </c>
      <c r="BD72" s="216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4" t="str">
        <f t="shared" ref="BI72:BI100" si="151">IF(BE72=0," ",BE72-BH72)</f>
        <v xml:space="preserve"> </v>
      </c>
      <c r="BJ72" s="175" t="str">
        <f>IF(BF72=0," ",VLOOKUP(BF72,PROTOKOL!$A:$E,5,FALSE))</f>
        <v xml:space="preserve"> </v>
      </c>
      <c r="BK72" s="211" t="str">
        <f t="shared" si="127"/>
        <v xml:space="preserve"> </v>
      </c>
      <c r="BL72" s="175">
        <f t="shared" si="52"/>
        <v>0</v>
      </c>
      <c r="BM72" s="176" t="str">
        <f t="shared" si="53"/>
        <v xml:space="preserve"> </v>
      </c>
      <c r="BO72" s="172">
        <v>17</v>
      </c>
      <c r="BP72" s="225"/>
      <c r="BQ72" s="173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4" t="str">
        <f t="shared" ref="BV72:BV100" si="152">IF(BR72=0," ",BR72-BU72)</f>
        <v xml:space="preserve"> </v>
      </c>
      <c r="BW72" s="211" t="str">
        <f>IF(BS72=0," ",VLOOKUP(BS72,PROTOKOL!$A:$E,5,FALSE))</f>
        <v xml:space="preserve"> </v>
      </c>
      <c r="BX72" s="175"/>
      <c r="BY72" s="176" t="str">
        <f t="shared" si="54"/>
        <v xml:space="preserve"> </v>
      </c>
      <c r="BZ72" s="216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4" t="str">
        <f t="shared" ref="CE72:CE100" si="153">IF(CA72=0," ",CA72-CD72)</f>
        <v xml:space="preserve"> </v>
      </c>
      <c r="CF72" s="175" t="str">
        <f>IF(CB72=0," ",VLOOKUP(CB72,PROTOKOL!$A:$E,5,FALSE))</f>
        <v xml:space="preserve"> </v>
      </c>
      <c r="CG72" s="211" t="str">
        <f t="shared" si="128"/>
        <v xml:space="preserve"> </v>
      </c>
      <c r="CH72" s="175">
        <f t="shared" si="56"/>
        <v>0</v>
      </c>
      <c r="CI72" s="176" t="str">
        <f t="shared" si="57"/>
        <v xml:space="preserve"> </v>
      </c>
      <c r="CK72" s="172">
        <v>17</v>
      </c>
      <c r="CL72" s="225"/>
      <c r="CM72" s="173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4" t="str">
        <f t="shared" ref="CR72:CR100" si="154">IF(CN72=0," ",CN72-CQ72)</f>
        <v xml:space="preserve"> </v>
      </c>
      <c r="CS72" s="211" t="str">
        <f>IF(CO72=0," ",VLOOKUP(CO72,PROTOKOL!$A:$E,5,FALSE))</f>
        <v xml:space="preserve"> </v>
      </c>
      <c r="CT72" s="175"/>
      <c r="CU72" s="176" t="str">
        <f t="shared" si="58"/>
        <v xml:space="preserve"> </v>
      </c>
      <c r="CV72" s="216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4" t="str">
        <f t="shared" ref="DA72:DA100" si="155">IF(CW72=0," ",CW72-CZ72)</f>
        <v xml:space="preserve"> </v>
      </c>
      <c r="DB72" s="175" t="str">
        <f>IF(CX72=0," ",VLOOKUP(CX72,PROTOKOL!$A:$E,5,FALSE))</f>
        <v xml:space="preserve"> </v>
      </c>
      <c r="DC72" s="211" t="str">
        <f t="shared" si="129"/>
        <v xml:space="preserve"> </v>
      </c>
      <c r="DD72" s="175">
        <f t="shared" si="60"/>
        <v>0</v>
      </c>
      <c r="DE72" s="176" t="str">
        <f t="shared" si="61"/>
        <v xml:space="preserve"> </v>
      </c>
      <c r="DG72" s="172">
        <v>17</v>
      </c>
      <c r="DH72" s="225"/>
      <c r="DI72" s="173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4" t="str">
        <f t="shared" ref="DN72:DN100" si="156">IF(DJ72=0," ",DJ72-DM72)</f>
        <v xml:space="preserve"> </v>
      </c>
      <c r="DO72" s="211" t="str">
        <f>IF(DK72=0," ",VLOOKUP(DK72,PROTOKOL!$A:$E,5,FALSE))</f>
        <v xml:space="preserve"> </v>
      </c>
      <c r="DP72" s="175"/>
      <c r="DQ72" s="176" t="str">
        <f t="shared" si="62"/>
        <v xml:space="preserve"> </v>
      </c>
      <c r="DR72" s="216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4" t="str">
        <f t="shared" ref="DW72:DW100" si="157">IF(DS72=0," ",DS72-DV72)</f>
        <v xml:space="preserve"> </v>
      </c>
      <c r="DX72" s="175" t="str">
        <f>IF(DT72=0," ",VLOOKUP(DT72,PROTOKOL!$A:$E,5,FALSE))</f>
        <v xml:space="preserve"> </v>
      </c>
      <c r="DY72" s="211" t="str">
        <f t="shared" si="130"/>
        <v xml:space="preserve"> </v>
      </c>
      <c r="DZ72" s="175">
        <f t="shared" si="64"/>
        <v>0</v>
      </c>
      <c r="EA72" s="176" t="str">
        <f t="shared" si="65"/>
        <v xml:space="preserve"> </v>
      </c>
      <c r="EC72" s="172">
        <v>17</v>
      </c>
      <c r="ED72" s="225"/>
      <c r="EE72" s="173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4" t="str">
        <f t="shared" ref="EJ72:EJ100" si="158">IF(EF72=0," ",EF72-EI72)</f>
        <v xml:space="preserve"> </v>
      </c>
      <c r="EK72" s="211" t="str">
        <f>IF(EG72=0," ",VLOOKUP(EG72,PROTOKOL!$A:$E,5,FALSE))</f>
        <v xml:space="preserve"> </v>
      </c>
      <c r="EL72" s="175"/>
      <c r="EM72" s="176" t="str">
        <f t="shared" si="66"/>
        <v xml:space="preserve"> </v>
      </c>
      <c r="EN72" s="216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4" t="str">
        <f t="shared" ref="ES72:ES100" si="159">IF(EO72=0," ",EO72-ER72)</f>
        <v xml:space="preserve"> </v>
      </c>
      <c r="ET72" s="175" t="str">
        <f>IF(EP72=0," ",VLOOKUP(EP72,PROTOKOL!$A:$E,5,FALSE))</f>
        <v xml:space="preserve"> </v>
      </c>
      <c r="EU72" s="211" t="str">
        <f t="shared" si="145"/>
        <v xml:space="preserve"> </v>
      </c>
      <c r="EV72" s="175">
        <f t="shared" si="68"/>
        <v>0</v>
      </c>
      <c r="EW72" s="176" t="str">
        <f t="shared" si="69"/>
        <v xml:space="preserve"> </v>
      </c>
      <c r="EY72" s="172">
        <v>17</v>
      </c>
      <c r="EZ72" s="225"/>
      <c r="FA72" s="173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4" t="str">
        <f t="shared" ref="FF72:FF100" si="160">IF(FB72=0," ",FB72-FE72)</f>
        <v xml:space="preserve"> </v>
      </c>
      <c r="FG72" s="211" t="str">
        <f>IF(FC72=0," ",VLOOKUP(FC72,PROTOKOL!$A:$E,5,FALSE))</f>
        <v xml:space="preserve"> </v>
      </c>
      <c r="FH72" s="175"/>
      <c r="FI72" s="176" t="str">
        <f t="shared" si="70"/>
        <v xml:space="preserve"> </v>
      </c>
      <c r="FJ72" s="216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4" t="str">
        <f t="shared" ref="FO72:FO100" si="161">IF(FK72=0," ",FK72-FN72)</f>
        <v xml:space="preserve"> </v>
      </c>
      <c r="FP72" s="175" t="str">
        <f>IF(FL72=0," ",VLOOKUP(FL72,PROTOKOL!$A:$E,5,FALSE))</f>
        <v xml:space="preserve"> </v>
      </c>
      <c r="FQ72" s="211" t="str">
        <f t="shared" si="131"/>
        <v xml:space="preserve"> </v>
      </c>
      <c r="FR72" s="175">
        <f t="shared" si="72"/>
        <v>0</v>
      </c>
      <c r="FS72" s="176" t="str">
        <f t="shared" si="73"/>
        <v xml:space="preserve"> </v>
      </c>
      <c r="FU72" s="172">
        <v>17</v>
      </c>
      <c r="FV72" s="225"/>
      <c r="FW72" s="173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4" t="str">
        <f t="shared" ref="GB72:GB100" si="162">IF(FX72=0," ",FX72-GA72)</f>
        <v xml:space="preserve"> </v>
      </c>
      <c r="GC72" s="211" t="str">
        <f>IF(FY72=0," ",VLOOKUP(FY72,PROTOKOL!$A:$E,5,FALSE))</f>
        <v xml:space="preserve"> </v>
      </c>
      <c r="GD72" s="175"/>
      <c r="GE72" s="176" t="str">
        <f t="shared" si="74"/>
        <v xml:space="preserve"> </v>
      </c>
      <c r="GF72" s="216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4" t="str">
        <f t="shared" ref="GK72:GK100" si="163">IF(GG72=0," ",GG72-GJ72)</f>
        <v xml:space="preserve"> </v>
      </c>
      <c r="GL72" s="175" t="str">
        <f>IF(GH72=0," ",VLOOKUP(GH72,PROTOKOL!$A:$E,5,FALSE))</f>
        <v xml:space="preserve"> </v>
      </c>
      <c r="GM72" s="211" t="str">
        <f t="shared" si="132"/>
        <v xml:space="preserve"> </v>
      </c>
      <c r="GN72" s="175">
        <f t="shared" si="76"/>
        <v>0</v>
      </c>
      <c r="GO72" s="176" t="str">
        <f t="shared" si="77"/>
        <v xml:space="preserve"> </v>
      </c>
      <c r="GQ72" s="172">
        <v>17</v>
      </c>
      <c r="GR72" s="225"/>
      <c r="GS72" s="173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4" t="str">
        <f t="shared" ref="GX72:GX100" si="164">IF(GT72=0," ",GT72-GW72)</f>
        <v xml:space="preserve"> </v>
      </c>
      <c r="GY72" s="211" t="str">
        <f>IF(GU72=0," ",VLOOKUP(GU72,PROTOKOL!$A:$E,5,FALSE))</f>
        <v xml:space="preserve"> </v>
      </c>
      <c r="GZ72" s="175"/>
      <c r="HA72" s="176" t="str">
        <f t="shared" si="78"/>
        <v xml:space="preserve"> </v>
      </c>
      <c r="HB72" s="216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4" t="str">
        <f t="shared" ref="HG72:HG100" si="165">IF(HC72=0," ",HC72-HF72)</f>
        <v xml:space="preserve"> </v>
      </c>
      <c r="HH72" s="175" t="str">
        <f>IF(HD72=0," ",VLOOKUP(HD72,PROTOKOL!$A:$E,5,FALSE))</f>
        <v xml:space="preserve"> </v>
      </c>
      <c r="HI72" s="211" t="str">
        <f t="shared" si="133"/>
        <v xml:space="preserve"> </v>
      </c>
      <c r="HJ72" s="175">
        <f t="shared" si="80"/>
        <v>0</v>
      </c>
      <c r="HK72" s="176" t="str">
        <f t="shared" si="81"/>
        <v xml:space="preserve"> </v>
      </c>
      <c r="HM72" s="172">
        <v>17</v>
      </c>
      <c r="HN72" s="225"/>
      <c r="HO72" s="173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4" t="str">
        <f t="shared" ref="HT72:HT100" si="166">IF(HP72=0," ",HP72-HS72)</f>
        <v xml:space="preserve"> </v>
      </c>
      <c r="HU72" s="211" t="str">
        <f>IF(HQ72=0," ",VLOOKUP(HQ72,PROTOKOL!$A:$E,5,FALSE))</f>
        <v xml:space="preserve"> </v>
      </c>
      <c r="HV72" s="175"/>
      <c r="HW72" s="176" t="str">
        <f t="shared" si="82"/>
        <v xml:space="preserve"> </v>
      </c>
      <c r="HX72" s="216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4" t="str">
        <f t="shared" ref="IC72:IC100" si="167">IF(HY72=0," ",HY72-IB72)</f>
        <v xml:space="preserve"> </v>
      </c>
      <c r="ID72" s="175" t="str">
        <f>IF(HZ72=0," ",VLOOKUP(HZ72,PROTOKOL!$A:$E,5,FALSE))</f>
        <v xml:space="preserve"> </v>
      </c>
      <c r="IE72" s="211" t="str">
        <f t="shared" si="134"/>
        <v xml:space="preserve"> </v>
      </c>
      <c r="IF72" s="175">
        <f t="shared" si="84"/>
        <v>0</v>
      </c>
      <c r="IG72" s="176" t="str">
        <f t="shared" si="85"/>
        <v xml:space="preserve"> </v>
      </c>
      <c r="II72" s="172">
        <v>17</v>
      </c>
      <c r="IJ72" s="225"/>
      <c r="IK72" s="173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4" t="str">
        <f t="shared" ref="IP72:IP100" si="168">IF(IL72=0," ",IL72-IO72)</f>
        <v xml:space="preserve"> </v>
      </c>
      <c r="IQ72" s="211" t="str">
        <f>IF(IM72=0," ",VLOOKUP(IM72,PROTOKOL!$A:$E,5,FALSE))</f>
        <v xml:space="preserve"> </v>
      </c>
      <c r="IR72" s="175"/>
      <c r="IS72" s="176" t="str">
        <f t="shared" si="86"/>
        <v xml:space="preserve"> </v>
      </c>
      <c r="IT72" s="216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4" t="str">
        <f t="shared" ref="IY72:IY100" si="169">IF(IU72=0," ",IU72-IX72)</f>
        <v xml:space="preserve"> </v>
      </c>
      <c r="IZ72" s="175" t="str">
        <f>IF(IV72=0," ",VLOOKUP(IV72,PROTOKOL!$A:$E,5,FALSE))</f>
        <v xml:space="preserve"> </v>
      </c>
      <c r="JA72" s="211" t="str">
        <f t="shared" si="135"/>
        <v xml:space="preserve"> </v>
      </c>
      <c r="JB72" s="175">
        <f t="shared" si="88"/>
        <v>0</v>
      </c>
      <c r="JC72" s="176" t="str">
        <f t="shared" si="89"/>
        <v xml:space="preserve"> </v>
      </c>
      <c r="JE72" s="172">
        <v>17</v>
      </c>
      <c r="JF72" s="225"/>
      <c r="JG72" s="173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4" t="str">
        <f t="shared" ref="JL72:JL100" si="170">IF(JH72=0," ",JH72-JK72)</f>
        <v xml:space="preserve"> </v>
      </c>
      <c r="JM72" s="211" t="str">
        <f>IF(JI72=0," ",VLOOKUP(JI72,PROTOKOL!$A:$E,5,FALSE))</f>
        <v xml:space="preserve"> </v>
      </c>
      <c r="JN72" s="175"/>
      <c r="JO72" s="176" t="str">
        <f t="shared" si="90"/>
        <v xml:space="preserve"> </v>
      </c>
      <c r="JP72" s="216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4" t="str">
        <f t="shared" ref="JU72:JU100" si="171">IF(JQ72=0," ",JQ72-JT72)</f>
        <v xml:space="preserve"> </v>
      </c>
      <c r="JV72" s="175" t="str">
        <f>IF(JR72=0," ",VLOOKUP(JR72,PROTOKOL!$A:$E,5,FALSE))</f>
        <v xml:space="preserve"> </v>
      </c>
      <c r="JW72" s="211" t="str">
        <f t="shared" si="136"/>
        <v xml:space="preserve"> </v>
      </c>
      <c r="JX72" s="175">
        <f t="shared" si="92"/>
        <v>0</v>
      </c>
      <c r="JY72" s="176" t="str">
        <f t="shared" si="93"/>
        <v xml:space="preserve"> </v>
      </c>
      <c r="KA72" s="172">
        <v>17</v>
      </c>
      <c r="KB72" s="225"/>
      <c r="KC72" s="173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4" t="str">
        <f t="shared" ref="KH72:KH100" si="172">IF(KD72=0," ",KD72-KG72)</f>
        <v xml:space="preserve"> </v>
      </c>
      <c r="KI72" s="211" t="str">
        <f>IF(KE72=0," ",VLOOKUP(KE72,PROTOKOL!$A:$E,5,FALSE))</f>
        <v xml:space="preserve"> </v>
      </c>
      <c r="KJ72" s="175"/>
      <c r="KK72" s="176" t="str">
        <f t="shared" si="94"/>
        <v xml:space="preserve"> </v>
      </c>
      <c r="KL72" s="216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4" t="str">
        <f t="shared" ref="KQ72:KQ100" si="173">IF(KM72=0," ",KM72-KP72)</f>
        <v xml:space="preserve"> </v>
      </c>
      <c r="KR72" s="175" t="str">
        <f>IF(KN72=0," ",VLOOKUP(KN72,PROTOKOL!$A:$E,5,FALSE))</f>
        <v xml:space="preserve"> </v>
      </c>
      <c r="KS72" s="211" t="str">
        <f t="shared" si="137"/>
        <v xml:space="preserve"> </v>
      </c>
      <c r="KT72" s="175">
        <f t="shared" si="96"/>
        <v>0</v>
      </c>
      <c r="KU72" s="176" t="str">
        <f t="shared" si="97"/>
        <v xml:space="preserve"> </v>
      </c>
      <c r="KW72" s="172">
        <v>17</v>
      </c>
      <c r="KX72" s="225"/>
      <c r="KY72" s="173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4" t="str">
        <f t="shared" ref="LD72:LD100" si="174">IF(KZ72=0," ",KZ72-LC72)</f>
        <v xml:space="preserve"> </v>
      </c>
      <c r="LE72" s="211" t="str">
        <f>IF(LA72=0," ",VLOOKUP(LA72,PROTOKOL!$A:$E,5,FALSE))</f>
        <v xml:space="preserve"> </v>
      </c>
      <c r="LF72" s="175"/>
      <c r="LG72" s="176" t="str">
        <f t="shared" si="98"/>
        <v xml:space="preserve"> </v>
      </c>
      <c r="LH72" s="216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4" t="str">
        <f t="shared" ref="LM72:LM100" si="175">IF(LI72=0," ",LI72-LL72)</f>
        <v xml:space="preserve"> </v>
      </c>
      <c r="LN72" s="175" t="str">
        <f>IF(LJ72=0," ",VLOOKUP(LJ72,PROTOKOL!$A:$E,5,FALSE))</f>
        <v xml:space="preserve"> </v>
      </c>
      <c r="LO72" s="211" t="str">
        <f t="shared" si="138"/>
        <v xml:space="preserve"> </v>
      </c>
      <c r="LP72" s="175">
        <f t="shared" si="100"/>
        <v>0</v>
      </c>
      <c r="LQ72" s="176" t="str">
        <f t="shared" si="101"/>
        <v xml:space="preserve"> </v>
      </c>
      <c r="LS72" s="172">
        <v>17</v>
      </c>
      <c r="LT72" s="225"/>
      <c r="LU72" s="173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4" t="str">
        <f t="shared" ref="LZ72:LZ100" si="176">IF(LV72=0," ",LV72-LY72)</f>
        <v xml:space="preserve"> </v>
      </c>
      <c r="MA72" s="211" t="str">
        <f>IF(LW72=0," ",VLOOKUP(LW72,PROTOKOL!$A:$E,5,FALSE))</f>
        <v xml:space="preserve"> </v>
      </c>
      <c r="MB72" s="175"/>
      <c r="MC72" s="176" t="str">
        <f t="shared" si="102"/>
        <v xml:space="preserve"> </v>
      </c>
      <c r="MD72" s="216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4" t="str">
        <f t="shared" ref="MI72:MI100" si="177">IF(ME72=0," ",ME72-MH72)</f>
        <v xml:space="preserve"> </v>
      </c>
      <c r="MJ72" s="175" t="str">
        <f>IF(MF72=0," ",VLOOKUP(MF72,PROTOKOL!$A:$E,5,FALSE))</f>
        <v xml:space="preserve"> </v>
      </c>
      <c r="MK72" s="211" t="str">
        <f t="shared" si="139"/>
        <v xml:space="preserve"> </v>
      </c>
      <c r="ML72" s="175">
        <f t="shared" si="104"/>
        <v>0</v>
      </c>
      <c r="MM72" s="176" t="str">
        <f t="shared" si="105"/>
        <v xml:space="preserve"> </v>
      </c>
      <c r="MO72" s="172">
        <v>17</v>
      </c>
      <c r="MP72" s="225"/>
      <c r="MQ72" s="173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4" t="str">
        <f t="shared" ref="MV72:MV100" si="178">IF(MR72=0," ",MR72-MU72)</f>
        <v xml:space="preserve"> </v>
      </c>
      <c r="MW72" s="211" t="str">
        <f>IF(MS72=0," ",VLOOKUP(MS72,PROTOKOL!$A:$E,5,FALSE))</f>
        <v xml:space="preserve"> </v>
      </c>
      <c r="MX72" s="175"/>
      <c r="MY72" s="176" t="str">
        <f t="shared" si="106"/>
        <v xml:space="preserve"> </v>
      </c>
      <c r="MZ72" s="216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4" t="str">
        <f t="shared" ref="NE72:NE100" si="179">IF(NA72=0," ",NA72-ND72)</f>
        <v xml:space="preserve"> </v>
      </c>
      <c r="NF72" s="175" t="str">
        <f>IF(NB72=0," ",VLOOKUP(NB72,PROTOKOL!$A:$E,5,FALSE))</f>
        <v xml:space="preserve"> </v>
      </c>
      <c r="NG72" s="211" t="str">
        <f t="shared" si="140"/>
        <v xml:space="preserve"> </v>
      </c>
      <c r="NH72" s="175">
        <f t="shared" si="108"/>
        <v>0</v>
      </c>
      <c r="NI72" s="176" t="str">
        <f t="shared" si="109"/>
        <v xml:space="preserve"> </v>
      </c>
      <c r="NK72" s="172">
        <v>17</v>
      </c>
      <c r="NL72" s="225"/>
      <c r="NM72" s="173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4" t="str">
        <f t="shared" ref="NR72:NR100" si="180">IF(NN72=0," ",NN72-NQ72)</f>
        <v xml:space="preserve"> </v>
      </c>
      <c r="NS72" s="211" t="str">
        <f>IF(NO72=0," ",VLOOKUP(NO72,PROTOKOL!$A:$E,5,FALSE))</f>
        <v xml:space="preserve"> </v>
      </c>
      <c r="NT72" s="175"/>
      <c r="NU72" s="176" t="str">
        <f t="shared" si="110"/>
        <v xml:space="preserve"> </v>
      </c>
      <c r="NV72" s="216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4" t="str">
        <f t="shared" ref="OA72:OA100" si="181">IF(NW72=0," ",NW72-NZ72)</f>
        <v xml:space="preserve"> </v>
      </c>
      <c r="OB72" s="175" t="str">
        <f>IF(NX72=0," ",VLOOKUP(NX72,PROTOKOL!$A:$E,5,FALSE))</f>
        <v xml:space="preserve"> </v>
      </c>
      <c r="OC72" s="211" t="str">
        <f t="shared" si="141"/>
        <v xml:space="preserve"> </v>
      </c>
      <c r="OD72" s="175">
        <f t="shared" si="112"/>
        <v>0</v>
      </c>
      <c r="OE72" s="176" t="str">
        <f t="shared" si="113"/>
        <v xml:space="preserve"> </v>
      </c>
      <c r="OG72" s="172">
        <v>17</v>
      </c>
      <c r="OH72" s="225"/>
      <c r="OI72" s="173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4" t="str">
        <f t="shared" ref="ON72:ON100" si="182">IF(OJ72=0," ",OJ72-OM72)</f>
        <v xml:space="preserve"> </v>
      </c>
      <c r="OO72" s="211" t="str">
        <f>IF(OK72=0," ",VLOOKUP(OK72,PROTOKOL!$A:$E,5,FALSE))</f>
        <v xml:space="preserve"> </v>
      </c>
      <c r="OP72" s="175"/>
      <c r="OQ72" s="176" t="str">
        <f t="shared" si="114"/>
        <v xml:space="preserve"> </v>
      </c>
      <c r="OR72" s="216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4" t="str">
        <f t="shared" ref="OW72:OW100" si="183">IF(OS72=0," ",OS72-OV72)</f>
        <v xml:space="preserve"> </v>
      </c>
      <c r="OX72" s="175" t="str">
        <f>IF(OT72=0," ",VLOOKUP(OT72,PROTOKOL!$A:$E,5,FALSE))</f>
        <v xml:space="preserve"> </v>
      </c>
      <c r="OY72" s="211" t="str">
        <f t="shared" si="142"/>
        <v xml:space="preserve"> </v>
      </c>
      <c r="OZ72" s="175">
        <f t="shared" si="116"/>
        <v>0</v>
      </c>
      <c r="PA72" s="176" t="str">
        <f t="shared" si="117"/>
        <v xml:space="preserve"> </v>
      </c>
      <c r="PC72" s="172">
        <v>17</v>
      </c>
      <c r="PD72" s="225"/>
      <c r="PE72" s="173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4" t="str">
        <f t="shared" ref="PJ72:PJ100" si="184">IF(PF72=0," ",PF72-PI72)</f>
        <v xml:space="preserve"> </v>
      </c>
      <c r="PK72" s="211" t="str">
        <f>IF(PG72=0," ",VLOOKUP(PG72,PROTOKOL!$A:$E,5,FALSE))</f>
        <v xml:space="preserve"> </v>
      </c>
      <c r="PL72" s="175"/>
      <c r="PM72" s="176" t="str">
        <f t="shared" si="118"/>
        <v xml:space="preserve"> </v>
      </c>
      <c r="PN72" s="216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4" t="str">
        <f t="shared" ref="PS72:PS100" si="185">IF(PO72=0," ",PO72-PR72)</f>
        <v xml:space="preserve"> </v>
      </c>
      <c r="PT72" s="175" t="str">
        <f>IF(PP72=0," ",VLOOKUP(PP72,PROTOKOL!$A:$E,5,FALSE))</f>
        <v xml:space="preserve"> </v>
      </c>
      <c r="PU72" s="211" t="str">
        <f t="shared" si="143"/>
        <v xml:space="preserve"> </v>
      </c>
      <c r="PV72" s="175">
        <f t="shared" si="120"/>
        <v>0</v>
      </c>
      <c r="PW72" s="176" t="str">
        <f t="shared" si="121"/>
        <v xml:space="preserve"> </v>
      </c>
      <c r="PY72" s="172">
        <v>17</v>
      </c>
      <c r="PZ72" s="225"/>
      <c r="QA72" s="173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4" t="str">
        <f t="shared" ref="QF72:QF100" si="186">IF(QB72=0," ",QB72-QE72)</f>
        <v xml:space="preserve"> </v>
      </c>
      <c r="QG72" s="211" t="str">
        <f>IF(QC72=0," ",VLOOKUP(QC72,PROTOKOL!$A:$E,5,FALSE))</f>
        <v xml:space="preserve"> </v>
      </c>
      <c r="QH72" s="175"/>
      <c r="QI72" s="176" t="str">
        <f t="shared" si="122"/>
        <v xml:space="preserve"> </v>
      </c>
      <c r="QJ72" s="216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4" t="str">
        <f t="shared" ref="QO72:QO100" si="187">IF(QK72=0," ",QK72-QN72)</f>
        <v xml:space="preserve"> </v>
      </c>
      <c r="QP72" s="175" t="str">
        <f>IF(QL72=0," ",VLOOKUP(QL72,PROTOKOL!$A:$E,5,FALSE))</f>
        <v xml:space="preserve"> </v>
      </c>
      <c r="QQ72" s="211" t="str">
        <f t="shared" si="144"/>
        <v xml:space="preserve"> </v>
      </c>
      <c r="QR72" s="175">
        <f t="shared" si="124"/>
        <v>0</v>
      </c>
      <c r="QS72" s="176" t="str">
        <f t="shared" si="125"/>
        <v xml:space="preserve"> </v>
      </c>
    </row>
    <row r="73" spans="1:461" ht="13.8">
      <c r="A73" s="172">
        <v>17</v>
      </c>
      <c r="B73" s="226"/>
      <c r="C73" s="173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4" t="str">
        <f t="shared" si="146"/>
        <v xml:space="preserve"> </v>
      </c>
      <c r="I73" s="211" t="str">
        <f>IF(E73=0," ",VLOOKUP(E73,PROTOKOL!$A:$E,5,FALSE))</f>
        <v xml:space="preserve"> </v>
      </c>
      <c r="J73" s="175"/>
      <c r="K73" s="176" t="str">
        <f t="shared" ref="K73:K100" si="188">IF(E73=0," ",(I73*H73))</f>
        <v xml:space="preserve"> </v>
      </c>
      <c r="L73" s="216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4" t="str">
        <f t="shared" si="147"/>
        <v xml:space="preserve"> </v>
      </c>
      <c r="R73" s="175" t="str">
        <f>IF(N73=0," ",VLOOKUP(N73,PROTOKOL!$A:$E,5,FALSE))</f>
        <v xml:space="preserve"> </v>
      </c>
      <c r="S73" s="211" t="str">
        <f t="shared" ref="S73:S100" si="189">IF(N73=0," ",(Q73*R73))</f>
        <v xml:space="preserve"> </v>
      </c>
      <c r="T73" s="175">
        <f t="shared" ref="T73:T101" si="190">O73*2</f>
        <v>0</v>
      </c>
      <c r="U73" s="176" t="str">
        <f t="shared" ref="U73:U100" si="191">IF(T73=0," ",S73/O73*T73)</f>
        <v xml:space="preserve"> </v>
      </c>
      <c r="W73" s="172">
        <v>17</v>
      </c>
      <c r="X73" s="226"/>
      <c r="Y73" s="173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4" t="str">
        <f t="shared" si="148"/>
        <v xml:space="preserve"> </v>
      </c>
      <c r="AE73" s="211" t="str">
        <f>IF(AA73=0," ",VLOOKUP(AA73,PROTOKOL!$A:$E,5,FALSE))</f>
        <v xml:space="preserve"> </v>
      </c>
      <c r="AF73" s="175"/>
      <c r="AG73" s="176" t="str">
        <f t="shared" ref="AG73:AG100" si="192">IF(AA73=0," ",(AE73*AD73))</f>
        <v xml:space="preserve"> </v>
      </c>
      <c r="AH73" s="216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4" t="str">
        <f t="shared" si="149"/>
        <v xml:space="preserve"> </v>
      </c>
      <c r="AN73" s="175" t="str">
        <f>IF(AJ73=0," ",VLOOKUP(AJ73,PROTOKOL!$A:$E,5,FALSE))</f>
        <v xml:space="preserve"> </v>
      </c>
      <c r="AO73" s="211" t="str">
        <f t="shared" si="126"/>
        <v xml:space="preserve"> </v>
      </c>
      <c r="AP73" s="175">
        <f t="shared" ref="AP73:AP101" si="193">AK73*2</f>
        <v>0</v>
      </c>
      <c r="AQ73" s="176" t="str">
        <f t="shared" ref="AQ73:AQ100" si="194">IF(AP73=0," ",AO73/AK73*AP73)</f>
        <v xml:space="preserve"> </v>
      </c>
      <c r="AS73" s="172">
        <v>17</v>
      </c>
      <c r="AT73" s="226"/>
      <c r="AU73" s="173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4" t="str">
        <f t="shared" si="150"/>
        <v xml:space="preserve"> </v>
      </c>
      <c r="BA73" s="211" t="str">
        <f>IF(AW73=0," ",VLOOKUP(AW73,PROTOKOL!$A:$E,5,FALSE))</f>
        <v xml:space="preserve"> </v>
      </c>
      <c r="BB73" s="175"/>
      <c r="BC73" s="176" t="str">
        <f t="shared" ref="BC73:BC100" si="195">IF(AW73=0," ",(BA73*AZ73))</f>
        <v xml:space="preserve"> </v>
      </c>
      <c r="BD73" s="216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4" t="str">
        <f t="shared" si="151"/>
        <v xml:space="preserve"> </v>
      </c>
      <c r="BJ73" s="175" t="str">
        <f>IF(BF73=0," ",VLOOKUP(BF73,PROTOKOL!$A:$E,5,FALSE))</f>
        <v xml:space="preserve"> </v>
      </c>
      <c r="BK73" s="211" t="str">
        <f t="shared" si="127"/>
        <v xml:space="preserve"> </v>
      </c>
      <c r="BL73" s="175">
        <f t="shared" ref="BL73:BL101" si="196">BG73*2</f>
        <v>0</v>
      </c>
      <c r="BM73" s="176" t="str">
        <f t="shared" ref="BM73:BM100" si="197">IF(BL73=0," ",BK73/BG73*BL73)</f>
        <v xml:space="preserve"> </v>
      </c>
      <c r="BO73" s="172">
        <v>17</v>
      </c>
      <c r="BP73" s="226"/>
      <c r="BQ73" s="173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4" t="str">
        <f t="shared" si="152"/>
        <v xml:space="preserve"> </v>
      </c>
      <c r="BW73" s="211" t="str">
        <f>IF(BS73=0," ",VLOOKUP(BS73,PROTOKOL!$A:$E,5,FALSE))</f>
        <v xml:space="preserve"> </v>
      </c>
      <c r="BX73" s="175"/>
      <c r="BY73" s="176" t="str">
        <f t="shared" ref="BY73:BY100" si="198">IF(BS73=0," ",(BW73*BV73))</f>
        <v xml:space="preserve"> </v>
      </c>
      <c r="BZ73" s="216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4" t="str">
        <f t="shared" si="153"/>
        <v xml:space="preserve"> </v>
      </c>
      <c r="CF73" s="175" t="str">
        <f>IF(CB73=0," ",VLOOKUP(CB73,PROTOKOL!$A:$E,5,FALSE))</f>
        <v xml:space="preserve"> </v>
      </c>
      <c r="CG73" s="211" t="str">
        <f t="shared" si="128"/>
        <v xml:space="preserve"> </v>
      </c>
      <c r="CH73" s="175">
        <f t="shared" ref="CH73:CH101" si="199">CC73*2</f>
        <v>0</v>
      </c>
      <c r="CI73" s="176" t="str">
        <f t="shared" ref="CI73:CI100" si="200">IF(CH73=0," ",CG73/CC73*CH73)</f>
        <v xml:space="preserve"> </v>
      </c>
      <c r="CK73" s="172">
        <v>17</v>
      </c>
      <c r="CL73" s="226"/>
      <c r="CM73" s="173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4" t="str">
        <f t="shared" si="154"/>
        <v xml:space="preserve"> </v>
      </c>
      <c r="CS73" s="211" t="str">
        <f>IF(CO73=0," ",VLOOKUP(CO73,PROTOKOL!$A:$E,5,FALSE))</f>
        <v xml:space="preserve"> </v>
      </c>
      <c r="CT73" s="175"/>
      <c r="CU73" s="176" t="str">
        <f t="shared" ref="CU73:CU100" si="201">IF(CO73=0," ",(CS73*CR73))</f>
        <v xml:space="preserve"> </v>
      </c>
      <c r="CV73" s="216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4" t="str">
        <f t="shared" si="155"/>
        <v xml:space="preserve"> </v>
      </c>
      <c r="DB73" s="175" t="str">
        <f>IF(CX73=0," ",VLOOKUP(CX73,PROTOKOL!$A:$E,5,FALSE))</f>
        <v xml:space="preserve"> </v>
      </c>
      <c r="DC73" s="211" t="str">
        <f t="shared" si="129"/>
        <v xml:space="preserve"> </v>
      </c>
      <c r="DD73" s="175">
        <f t="shared" ref="DD73:DD101" si="202">CY73*2</f>
        <v>0</v>
      </c>
      <c r="DE73" s="176" t="str">
        <f t="shared" ref="DE73:DE100" si="203">IF(DD73=0," ",DC73/CY73*DD73)</f>
        <v xml:space="preserve"> </v>
      </c>
      <c r="DG73" s="172">
        <v>17</v>
      </c>
      <c r="DH73" s="226"/>
      <c r="DI73" s="173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4" t="str">
        <f t="shared" si="156"/>
        <v xml:space="preserve"> </v>
      </c>
      <c r="DO73" s="211" t="str">
        <f>IF(DK73=0," ",VLOOKUP(DK73,PROTOKOL!$A:$E,5,FALSE))</f>
        <v xml:space="preserve"> </v>
      </c>
      <c r="DP73" s="175"/>
      <c r="DQ73" s="176" t="str">
        <f t="shared" ref="DQ73:DQ100" si="204">IF(DK73=0," ",(DO73*DN73))</f>
        <v xml:space="preserve"> </v>
      </c>
      <c r="DR73" s="216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4" t="str">
        <f t="shared" si="157"/>
        <v xml:space="preserve"> </v>
      </c>
      <c r="DX73" s="175" t="str">
        <f>IF(DT73=0," ",VLOOKUP(DT73,PROTOKOL!$A:$E,5,FALSE))</f>
        <v xml:space="preserve"> </v>
      </c>
      <c r="DY73" s="211" t="str">
        <f t="shared" si="130"/>
        <v xml:space="preserve"> </v>
      </c>
      <c r="DZ73" s="175">
        <f t="shared" ref="DZ73:DZ101" si="205">DU73*2</f>
        <v>0</v>
      </c>
      <c r="EA73" s="176" t="str">
        <f t="shared" ref="EA73:EA100" si="206">IF(DZ73=0," ",DY73/DU73*DZ73)</f>
        <v xml:space="preserve"> </v>
      </c>
      <c r="EC73" s="172">
        <v>17</v>
      </c>
      <c r="ED73" s="226"/>
      <c r="EE73" s="173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4" t="str">
        <f t="shared" si="158"/>
        <v xml:space="preserve"> </v>
      </c>
      <c r="EK73" s="211" t="str">
        <f>IF(EG73=0," ",VLOOKUP(EG73,PROTOKOL!$A:$E,5,FALSE))</f>
        <v xml:space="preserve"> </v>
      </c>
      <c r="EL73" s="175"/>
      <c r="EM73" s="176" t="str">
        <f t="shared" ref="EM73:EM100" si="207">IF(EG73=0," ",(EK73*EJ73))</f>
        <v xml:space="preserve"> </v>
      </c>
      <c r="EN73" s="216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4" t="str">
        <f t="shared" si="159"/>
        <v xml:space="preserve"> </v>
      </c>
      <c r="ET73" s="175" t="str">
        <f>IF(EP73=0," ",VLOOKUP(EP73,PROTOKOL!$A:$E,5,FALSE))</f>
        <v xml:space="preserve"> </v>
      </c>
      <c r="EU73" s="211" t="str">
        <f t="shared" si="145"/>
        <v xml:space="preserve"> </v>
      </c>
      <c r="EV73" s="175">
        <f t="shared" ref="EV73:EV101" si="208">EQ73*2</f>
        <v>0</v>
      </c>
      <c r="EW73" s="176" t="str">
        <f t="shared" ref="EW73:EW100" si="209">IF(EV73=0," ",EU73/EQ73*EV73)</f>
        <v xml:space="preserve"> </v>
      </c>
      <c r="EY73" s="172">
        <v>17</v>
      </c>
      <c r="EZ73" s="226"/>
      <c r="FA73" s="173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4" t="str">
        <f t="shared" si="160"/>
        <v xml:space="preserve"> </v>
      </c>
      <c r="FG73" s="211" t="str">
        <f>IF(FC73=0," ",VLOOKUP(FC73,PROTOKOL!$A:$E,5,FALSE))</f>
        <v xml:space="preserve"> </v>
      </c>
      <c r="FH73" s="175"/>
      <c r="FI73" s="176" t="str">
        <f t="shared" ref="FI73:FI100" si="210">IF(FC73=0," ",(FG73*FF73))</f>
        <v xml:space="preserve"> </v>
      </c>
      <c r="FJ73" s="216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4" t="str">
        <f t="shared" si="161"/>
        <v xml:space="preserve"> </v>
      </c>
      <c r="FP73" s="175" t="str">
        <f>IF(FL73=0," ",VLOOKUP(FL73,PROTOKOL!$A:$E,5,FALSE))</f>
        <v xml:space="preserve"> </v>
      </c>
      <c r="FQ73" s="211" t="str">
        <f t="shared" si="131"/>
        <v xml:space="preserve"> </v>
      </c>
      <c r="FR73" s="175">
        <f t="shared" ref="FR73:FR101" si="211">FM73*2</f>
        <v>0</v>
      </c>
      <c r="FS73" s="176" t="str">
        <f t="shared" ref="FS73:FS100" si="212">IF(FR73=0," ",FQ73/FM73*FR73)</f>
        <v xml:space="preserve"> </v>
      </c>
      <c r="FU73" s="172">
        <v>17</v>
      </c>
      <c r="FV73" s="226"/>
      <c r="FW73" s="173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4" t="str">
        <f t="shared" si="162"/>
        <v xml:space="preserve"> </v>
      </c>
      <c r="GC73" s="211" t="str">
        <f>IF(FY73=0," ",VLOOKUP(FY73,PROTOKOL!$A:$E,5,FALSE))</f>
        <v xml:space="preserve"> </v>
      </c>
      <c r="GD73" s="175"/>
      <c r="GE73" s="176" t="str">
        <f t="shared" ref="GE73:GE100" si="213">IF(FY73=0," ",(GC73*GB73))</f>
        <v xml:space="preserve"> </v>
      </c>
      <c r="GF73" s="216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4" t="str">
        <f t="shared" si="163"/>
        <v xml:space="preserve"> </v>
      </c>
      <c r="GL73" s="175" t="str">
        <f>IF(GH73=0," ",VLOOKUP(GH73,PROTOKOL!$A:$E,5,FALSE))</f>
        <v xml:space="preserve"> </v>
      </c>
      <c r="GM73" s="211" t="str">
        <f t="shared" si="132"/>
        <v xml:space="preserve"> </v>
      </c>
      <c r="GN73" s="175">
        <f t="shared" ref="GN73:GN101" si="214">GI73*2</f>
        <v>0</v>
      </c>
      <c r="GO73" s="176" t="str">
        <f t="shared" ref="GO73:GO100" si="215">IF(GN73=0," ",GM73/GI73*GN73)</f>
        <v xml:space="preserve"> </v>
      </c>
      <c r="GQ73" s="172">
        <v>17</v>
      </c>
      <c r="GR73" s="226"/>
      <c r="GS73" s="173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4" t="str">
        <f t="shared" si="164"/>
        <v xml:space="preserve"> </v>
      </c>
      <c r="GY73" s="211" t="str">
        <f>IF(GU73=0," ",VLOOKUP(GU73,PROTOKOL!$A:$E,5,FALSE))</f>
        <v xml:space="preserve"> </v>
      </c>
      <c r="GZ73" s="175"/>
      <c r="HA73" s="176" t="str">
        <f t="shared" ref="HA73:HA100" si="216">IF(GU73=0," ",(GY73*GX73))</f>
        <v xml:space="preserve"> </v>
      </c>
      <c r="HB73" s="216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4" t="str">
        <f t="shared" si="165"/>
        <v xml:space="preserve"> </v>
      </c>
      <c r="HH73" s="175" t="str">
        <f>IF(HD73=0," ",VLOOKUP(HD73,PROTOKOL!$A:$E,5,FALSE))</f>
        <v xml:space="preserve"> </v>
      </c>
      <c r="HI73" s="211" t="str">
        <f t="shared" si="133"/>
        <v xml:space="preserve"> </v>
      </c>
      <c r="HJ73" s="175">
        <f t="shared" ref="HJ73:HJ101" si="217">HE73*2</f>
        <v>0</v>
      </c>
      <c r="HK73" s="176" t="str">
        <f t="shared" ref="HK73:HK100" si="218">IF(HJ73=0," ",HI73/HE73*HJ73)</f>
        <v xml:space="preserve"> </v>
      </c>
      <c r="HM73" s="172">
        <v>17</v>
      </c>
      <c r="HN73" s="226"/>
      <c r="HO73" s="173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4" t="str">
        <f t="shared" si="166"/>
        <v xml:space="preserve"> </v>
      </c>
      <c r="HU73" s="211" t="str">
        <f>IF(HQ73=0," ",VLOOKUP(HQ73,PROTOKOL!$A:$E,5,FALSE))</f>
        <v xml:space="preserve"> </v>
      </c>
      <c r="HV73" s="175"/>
      <c r="HW73" s="176" t="str">
        <f t="shared" ref="HW73:HW100" si="219">IF(HQ73=0," ",(HU73*HT73))</f>
        <v xml:space="preserve"> </v>
      </c>
      <c r="HX73" s="216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4" t="str">
        <f t="shared" si="167"/>
        <v xml:space="preserve"> </v>
      </c>
      <c r="ID73" s="175" t="str">
        <f>IF(HZ73=0," ",VLOOKUP(HZ73,PROTOKOL!$A:$E,5,FALSE))</f>
        <v xml:space="preserve"> </v>
      </c>
      <c r="IE73" s="211" t="str">
        <f t="shared" si="134"/>
        <v xml:space="preserve"> </v>
      </c>
      <c r="IF73" s="175">
        <f t="shared" ref="IF73:IF101" si="220">IA73*2</f>
        <v>0</v>
      </c>
      <c r="IG73" s="176" t="str">
        <f t="shared" ref="IG73:IG100" si="221">IF(IF73=0," ",IE73/IA73*IF73)</f>
        <v xml:space="preserve"> </v>
      </c>
      <c r="II73" s="172">
        <v>17</v>
      </c>
      <c r="IJ73" s="226"/>
      <c r="IK73" s="173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4" t="str">
        <f t="shared" si="168"/>
        <v xml:space="preserve"> </v>
      </c>
      <c r="IQ73" s="211" t="str">
        <f>IF(IM73=0," ",VLOOKUP(IM73,PROTOKOL!$A:$E,5,FALSE))</f>
        <v xml:space="preserve"> </v>
      </c>
      <c r="IR73" s="175"/>
      <c r="IS73" s="176" t="str">
        <f t="shared" ref="IS73:IS100" si="222">IF(IM73=0," ",(IQ73*IP73))</f>
        <v xml:space="preserve"> </v>
      </c>
      <c r="IT73" s="216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4" t="str">
        <f t="shared" si="169"/>
        <v xml:space="preserve"> </v>
      </c>
      <c r="IZ73" s="175" t="str">
        <f>IF(IV73=0," ",VLOOKUP(IV73,PROTOKOL!$A:$E,5,FALSE))</f>
        <v xml:space="preserve"> </v>
      </c>
      <c r="JA73" s="211" t="str">
        <f t="shared" si="135"/>
        <v xml:space="preserve"> </v>
      </c>
      <c r="JB73" s="175">
        <f t="shared" ref="JB73:JB101" si="223">IW73*2</f>
        <v>0</v>
      </c>
      <c r="JC73" s="176" t="str">
        <f t="shared" ref="JC73:JC100" si="224">IF(JB73=0," ",JA73/IW73*JB73)</f>
        <v xml:space="preserve"> </v>
      </c>
      <c r="JE73" s="172">
        <v>17</v>
      </c>
      <c r="JF73" s="226"/>
      <c r="JG73" s="173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4" t="str">
        <f t="shared" si="170"/>
        <v xml:space="preserve"> </v>
      </c>
      <c r="JM73" s="211" t="str">
        <f>IF(JI73=0," ",VLOOKUP(JI73,PROTOKOL!$A:$E,5,FALSE))</f>
        <v xml:space="preserve"> </v>
      </c>
      <c r="JN73" s="175"/>
      <c r="JO73" s="176" t="str">
        <f t="shared" ref="JO73:JO100" si="225">IF(JI73=0," ",(JM73*JL73))</f>
        <v xml:space="preserve"> </v>
      </c>
      <c r="JP73" s="216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4" t="str">
        <f t="shared" si="171"/>
        <v xml:space="preserve"> </v>
      </c>
      <c r="JV73" s="175" t="str">
        <f>IF(JR73=0," ",VLOOKUP(JR73,PROTOKOL!$A:$E,5,FALSE))</f>
        <v xml:space="preserve"> </v>
      </c>
      <c r="JW73" s="211" t="str">
        <f t="shared" si="136"/>
        <v xml:space="preserve"> </v>
      </c>
      <c r="JX73" s="175">
        <f t="shared" ref="JX73:JX101" si="226">JS73*2</f>
        <v>0</v>
      </c>
      <c r="JY73" s="176" t="str">
        <f t="shared" ref="JY73:JY100" si="227">IF(JX73=0," ",JW73/JS73*JX73)</f>
        <v xml:space="preserve"> </v>
      </c>
      <c r="KA73" s="172">
        <v>17</v>
      </c>
      <c r="KB73" s="226"/>
      <c r="KC73" s="173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4" t="str">
        <f t="shared" si="172"/>
        <v xml:space="preserve"> </v>
      </c>
      <c r="KI73" s="211" t="str">
        <f>IF(KE73=0," ",VLOOKUP(KE73,PROTOKOL!$A:$E,5,FALSE))</f>
        <v xml:space="preserve"> </v>
      </c>
      <c r="KJ73" s="175"/>
      <c r="KK73" s="176" t="str">
        <f t="shared" ref="KK73:KK100" si="228">IF(KE73=0," ",(KI73*KH73))</f>
        <v xml:space="preserve"> </v>
      </c>
      <c r="KL73" s="216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4" t="str">
        <f t="shared" si="173"/>
        <v xml:space="preserve"> </v>
      </c>
      <c r="KR73" s="175" t="str">
        <f>IF(KN73=0," ",VLOOKUP(KN73,PROTOKOL!$A:$E,5,FALSE))</f>
        <v xml:space="preserve"> </v>
      </c>
      <c r="KS73" s="211" t="str">
        <f t="shared" si="137"/>
        <v xml:space="preserve"> </v>
      </c>
      <c r="KT73" s="175">
        <f t="shared" ref="KT73:KT101" si="229">KO73*2</f>
        <v>0</v>
      </c>
      <c r="KU73" s="176" t="str">
        <f t="shared" ref="KU73:KU100" si="230">IF(KT73=0," ",KS73/KO73*KT73)</f>
        <v xml:space="preserve"> </v>
      </c>
      <c r="KW73" s="172">
        <v>17</v>
      </c>
      <c r="KX73" s="226"/>
      <c r="KY73" s="173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4" t="str">
        <f t="shared" si="174"/>
        <v xml:space="preserve"> </v>
      </c>
      <c r="LE73" s="211" t="str">
        <f>IF(LA73=0," ",VLOOKUP(LA73,PROTOKOL!$A:$E,5,FALSE))</f>
        <v xml:space="preserve"> </v>
      </c>
      <c r="LF73" s="175"/>
      <c r="LG73" s="176" t="str">
        <f t="shared" ref="LG73:LG100" si="231">IF(LA73=0," ",(LE73*LD73))</f>
        <v xml:space="preserve"> </v>
      </c>
      <c r="LH73" s="216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4" t="str">
        <f t="shared" si="175"/>
        <v xml:space="preserve"> </v>
      </c>
      <c r="LN73" s="175" t="str">
        <f>IF(LJ73=0," ",VLOOKUP(LJ73,PROTOKOL!$A:$E,5,FALSE))</f>
        <v xml:space="preserve"> </v>
      </c>
      <c r="LO73" s="211" t="str">
        <f t="shared" si="138"/>
        <v xml:space="preserve"> </v>
      </c>
      <c r="LP73" s="175">
        <f t="shared" ref="LP73:LP101" si="232">LK73*2</f>
        <v>0</v>
      </c>
      <c r="LQ73" s="176" t="str">
        <f t="shared" ref="LQ73:LQ100" si="233">IF(LP73=0," ",LO73/LK73*LP73)</f>
        <v xml:space="preserve"> </v>
      </c>
      <c r="LS73" s="172">
        <v>17</v>
      </c>
      <c r="LT73" s="226"/>
      <c r="LU73" s="173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4" t="str">
        <f t="shared" si="176"/>
        <v xml:space="preserve"> </v>
      </c>
      <c r="MA73" s="211" t="str">
        <f>IF(LW73=0," ",VLOOKUP(LW73,PROTOKOL!$A:$E,5,FALSE))</f>
        <v xml:space="preserve"> </v>
      </c>
      <c r="MB73" s="175"/>
      <c r="MC73" s="176" t="str">
        <f t="shared" ref="MC73:MC100" si="234">IF(LW73=0," ",(MA73*LZ73))</f>
        <v xml:space="preserve"> </v>
      </c>
      <c r="MD73" s="216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4" t="str">
        <f t="shared" si="177"/>
        <v xml:space="preserve"> </v>
      </c>
      <c r="MJ73" s="175" t="str">
        <f>IF(MF73=0," ",VLOOKUP(MF73,PROTOKOL!$A:$E,5,FALSE))</f>
        <v xml:space="preserve"> </v>
      </c>
      <c r="MK73" s="211" t="str">
        <f t="shared" si="139"/>
        <v xml:space="preserve"> </v>
      </c>
      <c r="ML73" s="175">
        <f t="shared" ref="ML73:ML101" si="235">MG73*2</f>
        <v>0</v>
      </c>
      <c r="MM73" s="176" t="str">
        <f t="shared" ref="MM73:MM100" si="236">IF(ML73=0," ",MK73/MG73*ML73)</f>
        <v xml:space="preserve"> </v>
      </c>
      <c r="MO73" s="172">
        <v>17</v>
      </c>
      <c r="MP73" s="226"/>
      <c r="MQ73" s="173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4" t="str">
        <f t="shared" si="178"/>
        <v xml:space="preserve"> </v>
      </c>
      <c r="MW73" s="211" t="str">
        <f>IF(MS73=0," ",VLOOKUP(MS73,PROTOKOL!$A:$E,5,FALSE))</f>
        <v xml:space="preserve"> </v>
      </c>
      <c r="MX73" s="175"/>
      <c r="MY73" s="176" t="str">
        <f t="shared" ref="MY73:MY100" si="237">IF(MS73=0," ",(MW73*MV73))</f>
        <v xml:space="preserve"> </v>
      </c>
      <c r="MZ73" s="216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4" t="str">
        <f t="shared" si="179"/>
        <v xml:space="preserve"> </v>
      </c>
      <c r="NF73" s="175" t="str">
        <f>IF(NB73=0," ",VLOOKUP(NB73,PROTOKOL!$A:$E,5,FALSE))</f>
        <v xml:space="preserve"> </v>
      </c>
      <c r="NG73" s="211" t="str">
        <f t="shared" si="140"/>
        <v xml:space="preserve"> </v>
      </c>
      <c r="NH73" s="175">
        <f t="shared" ref="NH73:NH101" si="238">NC73*2</f>
        <v>0</v>
      </c>
      <c r="NI73" s="176" t="str">
        <f t="shared" ref="NI73:NI100" si="239">IF(NH73=0," ",NG73/NC73*NH73)</f>
        <v xml:space="preserve"> </v>
      </c>
      <c r="NK73" s="172">
        <v>17</v>
      </c>
      <c r="NL73" s="226"/>
      <c r="NM73" s="173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4" t="str">
        <f t="shared" si="180"/>
        <v xml:space="preserve"> </v>
      </c>
      <c r="NS73" s="211" t="str">
        <f>IF(NO73=0," ",VLOOKUP(NO73,PROTOKOL!$A:$E,5,FALSE))</f>
        <v xml:space="preserve"> </v>
      </c>
      <c r="NT73" s="175"/>
      <c r="NU73" s="176" t="str">
        <f t="shared" ref="NU73:NU100" si="240">IF(NO73=0," ",(NS73*NR73))</f>
        <v xml:space="preserve"> </v>
      </c>
      <c r="NV73" s="216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4" t="str">
        <f t="shared" si="181"/>
        <v xml:space="preserve"> </v>
      </c>
      <c r="OB73" s="175" t="str">
        <f>IF(NX73=0," ",VLOOKUP(NX73,PROTOKOL!$A:$E,5,FALSE))</f>
        <v xml:space="preserve"> </v>
      </c>
      <c r="OC73" s="211" t="str">
        <f t="shared" si="141"/>
        <v xml:space="preserve"> </v>
      </c>
      <c r="OD73" s="175">
        <f t="shared" ref="OD73:OD101" si="241">NY73*2</f>
        <v>0</v>
      </c>
      <c r="OE73" s="176" t="str">
        <f t="shared" ref="OE73:OE100" si="242">IF(OD73=0," ",OC73/NY73*OD73)</f>
        <v xml:space="preserve"> </v>
      </c>
      <c r="OG73" s="172">
        <v>17</v>
      </c>
      <c r="OH73" s="226"/>
      <c r="OI73" s="173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4" t="str">
        <f t="shared" si="182"/>
        <v xml:space="preserve"> </v>
      </c>
      <c r="OO73" s="211" t="str">
        <f>IF(OK73=0," ",VLOOKUP(OK73,PROTOKOL!$A:$E,5,FALSE))</f>
        <v xml:space="preserve"> </v>
      </c>
      <c r="OP73" s="175"/>
      <c r="OQ73" s="176" t="str">
        <f t="shared" ref="OQ73:OQ100" si="243">IF(OK73=0," ",(OO73*ON73))</f>
        <v xml:space="preserve"> </v>
      </c>
      <c r="OR73" s="216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4" t="str">
        <f t="shared" si="183"/>
        <v xml:space="preserve"> </v>
      </c>
      <c r="OX73" s="175" t="str">
        <f>IF(OT73=0," ",VLOOKUP(OT73,PROTOKOL!$A:$E,5,FALSE))</f>
        <v xml:space="preserve"> </v>
      </c>
      <c r="OY73" s="211" t="str">
        <f t="shared" si="142"/>
        <v xml:space="preserve"> </v>
      </c>
      <c r="OZ73" s="175">
        <f t="shared" ref="OZ73:OZ101" si="244">OU73*2</f>
        <v>0</v>
      </c>
      <c r="PA73" s="176" t="str">
        <f t="shared" ref="PA73:PA100" si="245">IF(OZ73=0," ",OY73/OU73*OZ73)</f>
        <v xml:space="preserve"> </v>
      </c>
      <c r="PC73" s="172">
        <v>17</v>
      </c>
      <c r="PD73" s="226"/>
      <c r="PE73" s="173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4" t="str">
        <f t="shared" si="184"/>
        <v xml:space="preserve"> </v>
      </c>
      <c r="PK73" s="211" t="str">
        <f>IF(PG73=0," ",VLOOKUP(PG73,PROTOKOL!$A:$E,5,FALSE))</f>
        <v xml:space="preserve"> </v>
      </c>
      <c r="PL73" s="175"/>
      <c r="PM73" s="176" t="str">
        <f t="shared" ref="PM73:PM100" si="246">IF(PG73=0," ",(PK73*PJ73))</f>
        <v xml:space="preserve"> </v>
      </c>
      <c r="PN73" s="216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4" t="str">
        <f t="shared" si="185"/>
        <v xml:space="preserve"> </v>
      </c>
      <c r="PT73" s="175" t="str">
        <f>IF(PP73=0," ",VLOOKUP(PP73,PROTOKOL!$A:$E,5,FALSE))</f>
        <v xml:space="preserve"> </v>
      </c>
      <c r="PU73" s="211" t="str">
        <f t="shared" si="143"/>
        <v xml:space="preserve"> </v>
      </c>
      <c r="PV73" s="175">
        <f t="shared" ref="PV73:PV101" si="247">PQ73*2</f>
        <v>0</v>
      </c>
      <c r="PW73" s="176" t="str">
        <f t="shared" ref="PW73:PW100" si="248">IF(PV73=0," ",PU73/PQ73*PV73)</f>
        <v xml:space="preserve"> </v>
      </c>
      <c r="PY73" s="172">
        <v>17</v>
      </c>
      <c r="PZ73" s="226"/>
      <c r="QA73" s="173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4" t="str">
        <f t="shared" si="186"/>
        <v xml:space="preserve"> </v>
      </c>
      <c r="QG73" s="211" t="str">
        <f>IF(QC73=0," ",VLOOKUP(QC73,PROTOKOL!$A:$E,5,FALSE))</f>
        <v xml:space="preserve"> </v>
      </c>
      <c r="QH73" s="175"/>
      <c r="QI73" s="176" t="str">
        <f t="shared" ref="QI73:QI100" si="249">IF(QC73=0," ",(QG73*QF73))</f>
        <v xml:space="preserve"> </v>
      </c>
      <c r="QJ73" s="216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4" t="str">
        <f t="shared" si="187"/>
        <v xml:space="preserve"> </v>
      </c>
      <c r="QP73" s="175" t="str">
        <f>IF(QL73=0," ",VLOOKUP(QL73,PROTOKOL!$A:$E,5,FALSE))</f>
        <v xml:space="preserve"> </v>
      </c>
      <c r="QQ73" s="211" t="str">
        <f t="shared" si="144"/>
        <v xml:space="preserve"> </v>
      </c>
      <c r="QR73" s="175">
        <f t="shared" ref="QR73:QR101" si="250">QM73*2</f>
        <v>0</v>
      </c>
      <c r="QS73" s="176" t="str">
        <f t="shared" ref="QS73:QS100" si="251">IF(QR73=0," ",QQ73/QM73*QR73)</f>
        <v xml:space="preserve"> </v>
      </c>
    </row>
    <row r="74" spans="1:461" ht="13.8">
      <c r="A74" s="172">
        <v>18</v>
      </c>
      <c r="B74" s="224">
        <v>18</v>
      </c>
      <c r="C74" s="173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4" t="str">
        <f t="shared" si="146"/>
        <v xml:space="preserve"> </v>
      </c>
      <c r="I74" s="211" t="str">
        <f>IF(E74=0," ",VLOOKUP(E74,PROTOKOL!$A:$E,5,FALSE))</f>
        <v xml:space="preserve"> </v>
      </c>
      <c r="J74" s="175"/>
      <c r="K74" s="176" t="str">
        <f t="shared" si="188"/>
        <v xml:space="preserve"> </v>
      </c>
      <c r="L74" s="216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4" t="str">
        <f t="shared" si="147"/>
        <v xml:space="preserve"> </v>
      </c>
      <c r="R74" s="175" t="str">
        <f>IF(N74=0," ",VLOOKUP(N74,PROTOKOL!$A:$E,5,FALSE))</f>
        <v xml:space="preserve"> </v>
      </c>
      <c r="S74" s="211" t="str">
        <f t="shared" si="189"/>
        <v xml:space="preserve"> </v>
      </c>
      <c r="T74" s="175">
        <f t="shared" si="190"/>
        <v>0</v>
      </c>
      <c r="U74" s="176" t="str">
        <f t="shared" si="191"/>
        <v xml:space="preserve"> </v>
      </c>
      <c r="W74" s="172">
        <v>18</v>
      </c>
      <c r="X74" s="224">
        <v>18</v>
      </c>
      <c r="Y74" s="173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4" t="str">
        <f t="shared" si="148"/>
        <v xml:space="preserve"> </v>
      </c>
      <c r="AE74" s="211" t="str">
        <f>IF(AA74=0," ",VLOOKUP(AA74,PROTOKOL!$A:$E,5,FALSE))</f>
        <v xml:space="preserve"> </v>
      </c>
      <c r="AF74" s="175"/>
      <c r="AG74" s="176" t="str">
        <f t="shared" si="192"/>
        <v xml:space="preserve"> </v>
      </c>
      <c r="AH74" s="216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4" t="str">
        <f t="shared" si="149"/>
        <v xml:space="preserve"> </v>
      </c>
      <c r="AN74" s="175" t="str">
        <f>IF(AJ74=0," ",VLOOKUP(AJ74,PROTOKOL!$A:$E,5,FALSE))</f>
        <v xml:space="preserve"> </v>
      </c>
      <c r="AO74" s="211" t="str">
        <f t="shared" si="126"/>
        <v xml:space="preserve"> </v>
      </c>
      <c r="AP74" s="175">
        <f t="shared" si="193"/>
        <v>0</v>
      </c>
      <c r="AQ74" s="176" t="str">
        <f t="shared" si="194"/>
        <v xml:space="preserve"> </v>
      </c>
      <c r="AS74" s="172">
        <v>18</v>
      </c>
      <c r="AT74" s="224">
        <v>18</v>
      </c>
      <c r="AU74" s="173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4" t="str">
        <f t="shared" si="150"/>
        <v xml:space="preserve"> </v>
      </c>
      <c r="BA74" s="211" t="str">
        <f>IF(AW74=0," ",VLOOKUP(AW74,PROTOKOL!$A:$E,5,FALSE))</f>
        <v xml:space="preserve"> </v>
      </c>
      <c r="BB74" s="175"/>
      <c r="BC74" s="176" t="str">
        <f t="shared" si="195"/>
        <v xml:space="preserve"> </v>
      </c>
      <c r="BD74" s="216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4" t="str">
        <f t="shared" si="151"/>
        <v xml:space="preserve"> </v>
      </c>
      <c r="BJ74" s="175" t="str">
        <f>IF(BF74=0," ",VLOOKUP(BF74,PROTOKOL!$A:$E,5,FALSE))</f>
        <v xml:space="preserve"> </v>
      </c>
      <c r="BK74" s="211" t="str">
        <f t="shared" si="127"/>
        <v xml:space="preserve"> </v>
      </c>
      <c r="BL74" s="175">
        <f t="shared" si="196"/>
        <v>0</v>
      </c>
      <c r="BM74" s="176" t="str">
        <f t="shared" si="197"/>
        <v xml:space="preserve"> </v>
      </c>
      <c r="BO74" s="172">
        <v>18</v>
      </c>
      <c r="BP74" s="224">
        <v>18</v>
      </c>
      <c r="BQ74" s="173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4" t="str">
        <f t="shared" si="152"/>
        <v xml:space="preserve"> </v>
      </c>
      <c r="BW74" s="211" t="str">
        <f>IF(BS74=0," ",VLOOKUP(BS74,PROTOKOL!$A:$E,5,FALSE))</f>
        <v xml:space="preserve"> </v>
      </c>
      <c r="BX74" s="175"/>
      <c r="BY74" s="176" t="str">
        <f t="shared" si="198"/>
        <v xml:space="preserve"> </v>
      </c>
      <c r="BZ74" s="216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4" t="str">
        <f t="shared" si="153"/>
        <v xml:space="preserve"> </v>
      </c>
      <c r="CF74" s="175" t="str">
        <f>IF(CB74=0," ",VLOOKUP(CB74,PROTOKOL!$A:$E,5,FALSE))</f>
        <v xml:space="preserve"> </v>
      </c>
      <c r="CG74" s="211" t="str">
        <f t="shared" si="128"/>
        <v xml:space="preserve"> </v>
      </c>
      <c r="CH74" s="175">
        <f t="shared" si="199"/>
        <v>0</v>
      </c>
      <c r="CI74" s="176" t="str">
        <f t="shared" si="200"/>
        <v xml:space="preserve"> </v>
      </c>
      <c r="CK74" s="172">
        <v>18</v>
      </c>
      <c r="CL74" s="224">
        <v>18</v>
      </c>
      <c r="CM74" s="173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4" t="str">
        <f t="shared" si="154"/>
        <v xml:space="preserve"> </v>
      </c>
      <c r="CS74" s="211" t="str">
        <f>IF(CO74=0," ",VLOOKUP(CO74,PROTOKOL!$A:$E,5,FALSE))</f>
        <v xml:space="preserve"> </v>
      </c>
      <c r="CT74" s="175"/>
      <c r="CU74" s="176" t="str">
        <f t="shared" si="201"/>
        <v xml:space="preserve"> </v>
      </c>
      <c r="CV74" s="216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4" t="str">
        <f t="shared" si="155"/>
        <v xml:space="preserve"> </v>
      </c>
      <c r="DB74" s="175" t="str">
        <f>IF(CX74=0," ",VLOOKUP(CX74,PROTOKOL!$A:$E,5,FALSE))</f>
        <v xml:space="preserve"> </v>
      </c>
      <c r="DC74" s="211" t="str">
        <f t="shared" si="129"/>
        <v xml:space="preserve"> </v>
      </c>
      <c r="DD74" s="175">
        <f t="shared" si="202"/>
        <v>0</v>
      </c>
      <c r="DE74" s="176" t="str">
        <f t="shared" si="203"/>
        <v xml:space="preserve"> </v>
      </c>
      <c r="DG74" s="172">
        <v>18</v>
      </c>
      <c r="DH74" s="224">
        <v>18</v>
      </c>
      <c r="DI74" s="173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4" t="str">
        <f t="shared" si="156"/>
        <v xml:space="preserve"> </v>
      </c>
      <c r="DO74" s="211" t="str">
        <f>IF(DK74=0," ",VLOOKUP(DK74,PROTOKOL!$A:$E,5,FALSE))</f>
        <v xml:space="preserve"> </v>
      </c>
      <c r="DP74" s="175"/>
      <c r="DQ74" s="176" t="str">
        <f t="shared" si="204"/>
        <v xml:space="preserve"> </v>
      </c>
      <c r="DR74" s="216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4" t="str">
        <f t="shared" si="157"/>
        <v xml:space="preserve"> </v>
      </c>
      <c r="DX74" s="175" t="str">
        <f>IF(DT74=0," ",VLOOKUP(DT74,PROTOKOL!$A:$E,5,FALSE))</f>
        <v xml:space="preserve"> </v>
      </c>
      <c r="DY74" s="211" t="str">
        <f t="shared" si="130"/>
        <v xml:space="preserve"> </v>
      </c>
      <c r="DZ74" s="175">
        <f t="shared" si="205"/>
        <v>0</v>
      </c>
      <c r="EA74" s="176" t="str">
        <f t="shared" si="206"/>
        <v xml:space="preserve"> </v>
      </c>
      <c r="EC74" s="172">
        <v>18</v>
      </c>
      <c r="ED74" s="224">
        <v>18</v>
      </c>
      <c r="EE74" s="173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4" t="str">
        <f t="shared" si="158"/>
        <v xml:space="preserve"> </v>
      </c>
      <c r="EK74" s="211" t="str">
        <f>IF(EG74=0," ",VLOOKUP(EG74,PROTOKOL!$A:$E,5,FALSE))</f>
        <v xml:space="preserve"> </v>
      </c>
      <c r="EL74" s="175"/>
      <c r="EM74" s="176" t="str">
        <f t="shared" si="207"/>
        <v xml:space="preserve"> </v>
      </c>
      <c r="EN74" s="216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4" t="str">
        <f t="shared" si="159"/>
        <v xml:space="preserve"> </v>
      </c>
      <c r="ET74" s="175" t="str">
        <f>IF(EP74=0," ",VLOOKUP(EP74,PROTOKOL!$A:$E,5,FALSE))</f>
        <v xml:space="preserve"> </v>
      </c>
      <c r="EU74" s="211" t="str">
        <f t="shared" si="145"/>
        <v xml:space="preserve"> </v>
      </c>
      <c r="EV74" s="175">
        <f t="shared" si="208"/>
        <v>0</v>
      </c>
      <c r="EW74" s="176" t="str">
        <f t="shared" si="209"/>
        <v xml:space="preserve"> </v>
      </c>
      <c r="EY74" s="172">
        <v>18</v>
      </c>
      <c r="EZ74" s="224">
        <v>18</v>
      </c>
      <c r="FA74" s="173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4" t="str">
        <f t="shared" si="160"/>
        <v xml:space="preserve"> </v>
      </c>
      <c r="FG74" s="211" t="str">
        <f>IF(FC74=0," ",VLOOKUP(FC74,PROTOKOL!$A:$E,5,FALSE))</f>
        <v xml:space="preserve"> </v>
      </c>
      <c r="FH74" s="175"/>
      <c r="FI74" s="176" t="str">
        <f t="shared" si="210"/>
        <v xml:space="preserve"> </v>
      </c>
      <c r="FJ74" s="216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4" t="str">
        <f t="shared" si="161"/>
        <v xml:space="preserve"> </v>
      </c>
      <c r="FP74" s="175" t="str">
        <f>IF(FL74=0," ",VLOOKUP(FL74,PROTOKOL!$A:$E,5,FALSE))</f>
        <v xml:space="preserve"> </v>
      </c>
      <c r="FQ74" s="211" t="str">
        <f t="shared" si="131"/>
        <v xml:space="preserve"> </v>
      </c>
      <c r="FR74" s="175">
        <f t="shared" si="211"/>
        <v>0</v>
      </c>
      <c r="FS74" s="176" t="str">
        <f t="shared" si="212"/>
        <v xml:space="preserve"> </v>
      </c>
      <c r="FU74" s="172">
        <v>18</v>
      </c>
      <c r="FV74" s="224">
        <v>18</v>
      </c>
      <c r="FW74" s="173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4" t="str">
        <f t="shared" si="162"/>
        <v xml:space="preserve"> </v>
      </c>
      <c r="GC74" s="211" t="str">
        <f>IF(FY74=0," ",VLOOKUP(FY74,PROTOKOL!$A:$E,5,FALSE))</f>
        <v xml:space="preserve"> </v>
      </c>
      <c r="GD74" s="175"/>
      <c r="GE74" s="176" t="str">
        <f t="shared" si="213"/>
        <v xml:space="preserve"> </v>
      </c>
      <c r="GF74" s="216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4" t="str">
        <f t="shared" si="163"/>
        <v xml:space="preserve"> </v>
      </c>
      <c r="GL74" s="175" t="str">
        <f>IF(GH74=0," ",VLOOKUP(GH74,PROTOKOL!$A:$E,5,FALSE))</f>
        <v xml:space="preserve"> </v>
      </c>
      <c r="GM74" s="211" t="str">
        <f t="shared" si="132"/>
        <v xml:space="preserve"> </v>
      </c>
      <c r="GN74" s="175">
        <f t="shared" si="214"/>
        <v>0</v>
      </c>
      <c r="GO74" s="176" t="str">
        <f t="shared" si="215"/>
        <v xml:space="preserve"> </v>
      </c>
      <c r="GQ74" s="172">
        <v>18</v>
      </c>
      <c r="GR74" s="224">
        <v>18</v>
      </c>
      <c r="GS74" s="173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4" t="str">
        <f t="shared" si="164"/>
        <v xml:space="preserve"> </v>
      </c>
      <c r="GY74" s="211" t="str">
        <f>IF(GU74=0," ",VLOOKUP(GU74,PROTOKOL!$A:$E,5,FALSE))</f>
        <v xml:space="preserve"> </v>
      </c>
      <c r="GZ74" s="175"/>
      <c r="HA74" s="176" t="str">
        <f t="shared" si="216"/>
        <v xml:space="preserve"> </v>
      </c>
      <c r="HB74" s="216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4" t="str">
        <f t="shared" si="165"/>
        <v xml:space="preserve"> </v>
      </c>
      <c r="HH74" s="175" t="str">
        <f>IF(HD74=0," ",VLOOKUP(HD74,PROTOKOL!$A:$E,5,FALSE))</f>
        <v xml:space="preserve"> </v>
      </c>
      <c r="HI74" s="211" t="str">
        <f t="shared" si="133"/>
        <v xml:space="preserve"> </v>
      </c>
      <c r="HJ74" s="175">
        <f t="shared" si="217"/>
        <v>0</v>
      </c>
      <c r="HK74" s="176" t="str">
        <f t="shared" si="218"/>
        <v xml:space="preserve"> </v>
      </c>
      <c r="HM74" s="172">
        <v>18</v>
      </c>
      <c r="HN74" s="224">
        <v>18</v>
      </c>
      <c r="HO74" s="173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4" t="str">
        <f t="shared" si="166"/>
        <v xml:space="preserve"> </v>
      </c>
      <c r="HU74" s="211" t="str">
        <f>IF(HQ74=0," ",VLOOKUP(HQ74,PROTOKOL!$A:$E,5,FALSE))</f>
        <v xml:space="preserve"> </v>
      </c>
      <c r="HV74" s="175"/>
      <c r="HW74" s="176" t="str">
        <f t="shared" si="219"/>
        <v xml:space="preserve"> </v>
      </c>
      <c r="HX74" s="216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4" t="str">
        <f t="shared" si="167"/>
        <v xml:space="preserve"> </v>
      </c>
      <c r="ID74" s="175" t="str">
        <f>IF(HZ74=0," ",VLOOKUP(HZ74,PROTOKOL!$A:$E,5,FALSE))</f>
        <v xml:space="preserve"> </v>
      </c>
      <c r="IE74" s="211" t="str">
        <f t="shared" si="134"/>
        <v xml:space="preserve"> </v>
      </c>
      <c r="IF74" s="175">
        <f t="shared" si="220"/>
        <v>0</v>
      </c>
      <c r="IG74" s="176" t="str">
        <f t="shared" si="221"/>
        <v xml:space="preserve"> </v>
      </c>
      <c r="II74" s="172">
        <v>18</v>
      </c>
      <c r="IJ74" s="224">
        <v>18</v>
      </c>
      <c r="IK74" s="173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4" t="str">
        <f t="shared" si="168"/>
        <v xml:space="preserve"> </v>
      </c>
      <c r="IQ74" s="211" t="str">
        <f>IF(IM74=0," ",VLOOKUP(IM74,PROTOKOL!$A:$E,5,FALSE))</f>
        <v xml:space="preserve"> </v>
      </c>
      <c r="IR74" s="175"/>
      <c r="IS74" s="176" t="str">
        <f t="shared" si="222"/>
        <v xml:space="preserve"> </v>
      </c>
      <c r="IT74" s="216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4" t="str">
        <f t="shared" si="169"/>
        <v xml:space="preserve"> </v>
      </c>
      <c r="IZ74" s="175" t="str">
        <f>IF(IV74=0," ",VLOOKUP(IV74,PROTOKOL!$A:$E,5,FALSE))</f>
        <v xml:space="preserve"> </v>
      </c>
      <c r="JA74" s="211" t="str">
        <f t="shared" si="135"/>
        <v xml:space="preserve"> </v>
      </c>
      <c r="JB74" s="175">
        <f t="shared" si="223"/>
        <v>0</v>
      </c>
      <c r="JC74" s="176" t="str">
        <f t="shared" si="224"/>
        <v xml:space="preserve"> </v>
      </c>
      <c r="JE74" s="172">
        <v>18</v>
      </c>
      <c r="JF74" s="224">
        <v>18</v>
      </c>
      <c r="JG74" s="173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4" t="str">
        <f t="shared" si="170"/>
        <v xml:space="preserve"> </v>
      </c>
      <c r="JM74" s="211" t="str">
        <f>IF(JI74=0," ",VLOOKUP(JI74,PROTOKOL!$A:$E,5,FALSE))</f>
        <v xml:space="preserve"> </v>
      </c>
      <c r="JN74" s="175"/>
      <c r="JO74" s="176" t="str">
        <f t="shared" si="225"/>
        <v xml:space="preserve"> </v>
      </c>
      <c r="JP74" s="216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4" t="str">
        <f t="shared" si="171"/>
        <v xml:space="preserve"> </v>
      </c>
      <c r="JV74" s="175" t="str">
        <f>IF(JR74=0," ",VLOOKUP(JR74,PROTOKOL!$A:$E,5,FALSE))</f>
        <v xml:space="preserve"> </v>
      </c>
      <c r="JW74" s="211" t="str">
        <f t="shared" si="136"/>
        <v xml:space="preserve"> </v>
      </c>
      <c r="JX74" s="175">
        <f t="shared" si="226"/>
        <v>0</v>
      </c>
      <c r="JY74" s="176" t="str">
        <f t="shared" si="227"/>
        <v xml:space="preserve"> </v>
      </c>
      <c r="KA74" s="172">
        <v>18</v>
      </c>
      <c r="KB74" s="224">
        <v>18</v>
      </c>
      <c r="KC74" s="173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4" t="str">
        <f t="shared" si="172"/>
        <v xml:space="preserve"> </v>
      </c>
      <c r="KI74" s="211" t="str">
        <f>IF(KE74=0," ",VLOOKUP(KE74,PROTOKOL!$A:$E,5,FALSE))</f>
        <v xml:space="preserve"> </v>
      </c>
      <c r="KJ74" s="175"/>
      <c r="KK74" s="176" t="str">
        <f t="shared" si="228"/>
        <v xml:space="preserve"> </v>
      </c>
      <c r="KL74" s="216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4" t="str">
        <f t="shared" si="173"/>
        <v xml:space="preserve"> </v>
      </c>
      <c r="KR74" s="175" t="str">
        <f>IF(KN74=0," ",VLOOKUP(KN74,PROTOKOL!$A:$E,5,FALSE))</f>
        <v xml:space="preserve"> </v>
      </c>
      <c r="KS74" s="211" t="str">
        <f t="shared" si="137"/>
        <v xml:space="preserve"> </v>
      </c>
      <c r="KT74" s="175">
        <f t="shared" si="229"/>
        <v>0</v>
      </c>
      <c r="KU74" s="176" t="str">
        <f t="shared" si="230"/>
        <v xml:space="preserve"> </v>
      </c>
      <c r="KW74" s="172">
        <v>18</v>
      </c>
      <c r="KX74" s="224">
        <v>18</v>
      </c>
      <c r="KY74" s="173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4" t="str">
        <f t="shared" si="174"/>
        <v xml:space="preserve"> </v>
      </c>
      <c r="LE74" s="211" t="str">
        <f>IF(LA74=0," ",VLOOKUP(LA74,PROTOKOL!$A:$E,5,FALSE))</f>
        <v xml:space="preserve"> </v>
      </c>
      <c r="LF74" s="175"/>
      <c r="LG74" s="176" t="str">
        <f t="shared" si="231"/>
        <v xml:space="preserve"> </v>
      </c>
      <c r="LH74" s="216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4" t="str">
        <f t="shared" si="175"/>
        <v xml:space="preserve"> </v>
      </c>
      <c r="LN74" s="175" t="str">
        <f>IF(LJ74=0," ",VLOOKUP(LJ74,PROTOKOL!$A:$E,5,FALSE))</f>
        <v xml:space="preserve"> </v>
      </c>
      <c r="LO74" s="211" t="str">
        <f t="shared" si="138"/>
        <v xml:space="preserve"> </v>
      </c>
      <c r="LP74" s="175">
        <f t="shared" si="232"/>
        <v>0</v>
      </c>
      <c r="LQ74" s="176" t="str">
        <f t="shared" si="233"/>
        <v xml:space="preserve"> </v>
      </c>
      <c r="LS74" s="172">
        <v>18</v>
      </c>
      <c r="LT74" s="224">
        <v>18</v>
      </c>
      <c r="LU74" s="173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4" t="str">
        <f t="shared" si="176"/>
        <v xml:space="preserve"> </v>
      </c>
      <c r="MA74" s="211" t="str">
        <f>IF(LW74=0," ",VLOOKUP(LW74,PROTOKOL!$A:$E,5,FALSE))</f>
        <v xml:space="preserve"> </v>
      </c>
      <c r="MB74" s="175"/>
      <c r="MC74" s="176" t="str">
        <f t="shared" si="234"/>
        <v xml:space="preserve"> </v>
      </c>
      <c r="MD74" s="216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4" t="str">
        <f t="shared" si="177"/>
        <v xml:space="preserve"> </v>
      </c>
      <c r="MJ74" s="175" t="str">
        <f>IF(MF74=0," ",VLOOKUP(MF74,PROTOKOL!$A:$E,5,FALSE))</f>
        <v xml:space="preserve"> </v>
      </c>
      <c r="MK74" s="211" t="str">
        <f t="shared" si="139"/>
        <v xml:space="preserve"> </v>
      </c>
      <c r="ML74" s="175">
        <f t="shared" si="235"/>
        <v>0</v>
      </c>
      <c r="MM74" s="176" t="str">
        <f t="shared" si="236"/>
        <v xml:space="preserve"> </v>
      </c>
      <c r="MO74" s="172">
        <v>18</v>
      </c>
      <c r="MP74" s="224">
        <v>18</v>
      </c>
      <c r="MQ74" s="173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4" t="str">
        <f t="shared" si="178"/>
        <v xml:space="preserve"> </v>
      </c>
      <c r="MW74" s="211" t="str">
        <f>IF(MS74=0," ",VLOOKUP(MS74,PROTOKOL!$A:$E,5,FALSE))</f>
        <v xml:space="preserve"> </v>
      </c>
      <c r="MX74" s="175"/>
      <c r="MY74" s="176" t="str">
        <f t="shared" si="237"/>
        <v xml:space="preserve"> </v>
      </c>
      <c r="MZ74" s="216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4" t="str">
        <f t="shared" si="179"/>
        <v xml:space="preserve"> </v>
      </c>
      <c r="NF74" s="175" t="str">
        <f>IF(NB74=0," ",VLOOKUP(NB74,PROTOKOL!$A:$E,5,FALSE))</f>
        <v xml:space="preserve"> </v>
      </c>
      <c r="NG74" s="211" t="str">
        <f t="shared" si="140"/>
        <v xml:space="preserve"> </v>
      </c>
      <c r="NH74" s="175">
        <f t="shared" si="238"/>
        <v>0</v>
      </c>
      <c r="NI74" s="176" t="str">
        <f t="shared" si="239"/>
        <v xml:space="preserve"> </v>
      </c>
      <c r="NK74" s="172">
        <v>18</v>
      </c>
      <c r="NL74" s="224">
        <v>18</v>
      </c>
      <c r="NM74" s="173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4" t="str">
        <f t="shared" si="180"/>
        <v xml:space="preserve"> </v>
      </c>
      <c r="NS74" s="211" t="str">
        <f>IF(NO74=0," ",VLOOKUP(NO74,PROTOKOL!$A:$E,5,FALSE))</f>
        <v xml:space="preserve"> </v>
      </c>
      <c r="NT74" s="175"/>
      <c r="NU74" s="176" t="str">
        <f t="shared" si="240"/>
        <v xml:space="preserve"> </v>
      </c>
      <c r="NV74" s="216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4" t="str">
        <f t="shared" si="181"/>
        <v xml:space="preserve"> </v>
      </c>
      <c r="OB74" s="175" t="str">
        <f>IF(NX74=0," ",VLOOKUP(NX74,PROTOKOL!$A:$E,5,FALSE))</f>
        <v xml:space="preserve"> </v>
      </c>
      <c r="OC74" s="211" t="str">
        <f t="shared" si="141"/>
        <v xml:space="preserve"> </v>
      </c>
      <c r="OD74" s="175">
        <f t="shared" si="241"/>
        <v>0</v>
      </c>
      <c r="OE74" s="176" t="str">
        <f t="shared" si="242"/>
        <v xml:space="preserve"> </v>
      </c>
      <c r="OG74" s="172">
        <v>18</v>
      </c>
      <c r="OH74" s="224">
        <v>18</v>
      </c>
      <c r="OI74" s="173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4" t="str">
        <f t="shared" si="182"/>
        <v xml:space="preserve"> </v>
      </c>
      <c r="OO74" s="211" t="str">
        <f>IF(OK74=0," ",VLOOKUP(OK74,PROTOKOL!$A:$E,5,FALSE))</f>
        <v xml:space="preserve"> </v>
      </c>
      <c r="OP74" s="175"/>
      <c r="OQ74" s="176" t="str">
        <f t="shared" si="243"/>
        <v xml:space="preserve"> </v>
      </c>
      <c r="OR74" s="216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4" t="str">
        <f t="shared" si="183"/>
        <v xml:space="preserve"> </v>
      </c>
      <c r="OX74" s="175" t="str">
        <f>IF(OT74=0," ",VLOOKUP(OT74,PROTOKOL!$A:$E,5,FALSE))</f>
        <v xml:space="preserve"> </v>
      </c>
      <c r="OY74" s="211" t="str">
        <f t="shared" si="142"/>
        <v xml:space="preserve"> </v>
      </c>
      <c r="OZ74" s="175">
        <f t="shared" si="244"/>
        <v>0</v>
      </c>
      <c r="PA74" s="176" t="str">
        <f t="shared" si="245"/>
        <v xml:space="preserve"> </v>
      </c>
      <c r="PC74" s="172">
        <v>18</v>
      </c>
      <c r="PD74" s="224">
        <v>18</v>
      </c>
      <c r="PE74" s="173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4" t="str">
        <f t="shared" si="184"/>
        <v xml:space="preserve"> </v>
      </c>
      <c r="PK74" s="211" t="str">
        <f>IF(PG74=0," ",VLOOKUP(PG74,PROTOKOL!$A:$E,5,FALSE))</f>
        <v xml:space="preserve"> </v>
      </c>
      <c r="PL74" s="175"/>
      <c r="PM74" s="176" t="str">
        <f t="shared" si="246"/>
        <v xml:space="preserve"> </v>
      </c>
      <c r="PN74" s="216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4" t="str">
        <f t="shared" si="185"/>
        <v xml:space="preserve"> </v>
      </c>
      <c r="PT74" s="175" t="str">
        <f>IF(PP74=0," ",VLOOKUP(PP74,PROTOKOL!$A:$E,5,FALSE))</f>
        <v xml:space="preserve"> </v>
      </c>
      <c r="PU74" s="211" t="str">
        <f t="shared" si="143"/>
        <v xml:space="preserve"> </v>
      </c>
      <c r="PV74" s="175">
        <f t="shared" si="247"/>
        <v>0</v>
      </c>
      <c r="PW74" s="176" t="str">
        <f t="shared" si="248"/>
        <v xml:space="preserve"> </v>
      </c>
      <c r="PY74" s="172">
        <v>18</v>
      </c>
      <c r="PZ74" s="224">
        <v>18</v>
      </c>
      <c r="QA74" s="173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4" t="str">
        <f t="shared" si="186"/>
        <v xml:space="preserve"> </v>
      </c>
      <c r="QG74" s="211" t="str">
        <f>IF(QC74=0," ",VLOOKUP(QC74,PROTOKOL!$A:$E,5,FALSE))</f>
        <v xml:space="preserve"> </v>
      </c>
      <c r="QH74" s="175"/>
      <c r="QI74" s="176" t="str">
        <f t="shared" si="249"/>
        <v xml:space="preserve"> </v>
      </c>
      <c r="QJ74" s="216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4" t="str">
        <f t="shared" si="187"/>
        <v xml:space="preserve"> </v>
      </c>
      <c r="QP74" s="175" t="str">
        <f>IF(QL74=0," ",VLOOKUP(QL74,PROTOKOL!$A:$E,5,FALSE))</f>
        <v xml:space="preserve"> </v>
      </c>
      <c r="QQ74" s="211" t="str">
        <f t="shared" si="144"/>
        <v xml:space="preserve"> </v>
      </c>
      <c r="QR74" s="175">
        <f t="shared" si="250"/>
        <v>0</v>
      </c>
      <c r="QS74" s="176" t="str">
        <f t="shared" si="251"/>
        <v xml:space="preserve"> </v>
      </c>
    </row>
    <row r="75" spans="1:461" ht="13.8">
      <c r="A75" s="172">
        <v>18</v>
      </c>
      <c r="B75" s="225"/>
      <c r="C75" s="173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4" t="str">
        <f t="shared" si="146"/>
        <v xml:space="preserve"> </v>
      </c>
      <c r="I75" s="211" t="str">
        <f>IF(E75=0," ",VLOOKUP(E75,PROTOKOL!$A:$E,5,FALSE))</f>
        <v xml:space="preserve"> </v>
      </c>
      <c r="J75" s="175"/>
      <c r="K75" s="176" t="str">
        <f t="shared" si="188"/>
        <v xml:space="preserve"> </v>
      </c>
      <c r="L75" s="216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4" t="str">
        <f t="shared" si="147"/>
        <v xml:space="preserve"> </v>
      </c>
      <c r="R75" s="175" t="str">
        <f>IF(N75=0," ",VLOOKUP(N75,PROTOKOL!$A:$E,5,FALSE))</f>
        <v xml:space="preserve"> </v>
      </c>
      <c r="S75" s="211" t="str">
        <f t="shared" si="189"/>
        <v xml:space="preserve"> </v>
      </c>
      <c r="T75" s="175">
        <f t="shared" si="190"/>
        <v>0</v>
      </c>
      <c r="U75" s="176" t="str">
        <f t="shared" si="191"/>
        <v xml:space="preserve"> </v>
      </c>
      <c r="W75" s="172">
        <v>18</v>
      </c>
      <c r="X75" s="225"/>
      <c r="Y75" s="173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4" t="str">
        <f t="shared" si="148"/>
        <v xml:space="preserve"> </v>
      </c>
      <c r="AE75" s="211" t="str">
        <f>IF(AA75=0," ",VLOOKUP(AA75,PROTOKOL!$A:$E,5,FALSE))</f>
        <v xml:space="preserve"> </v>
      </c>
      <c r="AF75" s="175"/>
      <c r="AG75" s="176" t="str">
        <f t="shared" si="192"/>
        <v xml:space="preserve"> </v>
      </c>
      <c r="AH75" s="216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4" t="str">
        <f t="shared" si="149"/>
        <v xml:space="preserve"> </v>
      </c>
      <c r="AN75" s="175" t="str">
        <f>IF(AJ75=0," ",VLOOKUP(AJ75,PROTOKOL!$A:$E,5,FALSE))</f>
        <v xml:space="preserve"> </v>
      </c>
      <c r="AO75" s="211" t="str">
        <f t="shared" si="126"/>
        <v xml:space="preserve"> </v>
      </c>
      <c r="AP75" s="175">
        <f t="shared" si="193"/>
        <v>0</v>
      </c>
      <c r="AQ75" s="176" t="str">
        <f t="shared" si="194"/>
        <v xml:space="preserve"> </v>
      </c>
      <c r="AS75" s="172">
        <v>18</v>
      </c>
      <c r="AT75" s="225"/>
      <c r="AU75" s="173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4" t="str">
        <f t="shared" si="150"/>
        <v xml:space="preserve"> </v>
      </c>
      <c r="BA75" s="211" t="str">
        <f>IF(AW75=0," ",VLOOKUP(AW75,PROTOKOL!$A:$E,5,FALSE))</f>
        <v xml:space="preserve"> </v>
      </c>
      <c r="BB75" s="175"/>
      <c r="BC75" s="176" t="str">
        <f t="shared" si="195"/>
        <v xml:space="preserve"> </v>
      </c>
      <c r="BD75" s="216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4" t="str">
        <f t="shared" si="151"/>
        <v xml:space="preserve"> </v>
      </c>
      <c r="BJ75" s="175" t="str">
        <f>IF(BF75=0," ",VLOOKUP(BF75,PROTOKOL!$A:$E,5,FALSE))</f>
        <v xml:space="preserve"> </v>
      </c>
      <c r="BK75" s="211" t="str">
        <f t="shared" si="127"/>
        <v xml:space="preserve"> </v>
      </c>
      <c r="BL75" s="175">
        <f t="shared" si="196"/>
        <v>0</v>
      </c>
      <c r="BM75" s="176" t="str">
        <f t="shared" si="197"/>
        <v xml:space="preserve"> </v>
      </c>
      <c r="BO75" s="172">
        <v>18</v>
      </c>
      <c r="BP75" s="225"/>
      <c r="BQ75" s="173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4" t="str">
        <f t="shared" si="152"/>
        <v xml:space="preserve"> </v>
      </c>
      <c r="BW75" s="211" t="str">
        <f>IF(BS75=0," ",VLOOKUP(BS75,PROTOKOL!$A:$E,5,FALSE))</f>
        <v xml:space="preserve"> </v>
      </c>
      <c r="BX75" s="175"/>
      <c r="BY75" s="176" t="str">
        <f t="shared" si="198"/>
        <v xml:space="preserve"> </v>
      </c>
      <c r="BZ75" s="216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4" t="str">
        <f t="shared" si="153"/>
        <v xml:space="preserve"> </v>
      </c>
      <c r="CF75" s="175" t="str">
        <f>IF(CB75=0," ",VLOOKUP(CB75,PROTOKOL!$A:$E,5,FALSE))</f>
        <v xml:space="preserve"> </v>
      </c>
      <c r="CG75" s="211" t="str">
        <f t="shared" si="128"/>
        <v xml:space="preserve"> </v>
      </c>
      <c r="CH75" s="175">
        <f t="shared" si="199"/>
        <v>0</v>
      </c>
      <c r="CI75" s="176" t="str">
        <f t="shared" si="200"/>
        <v xml:space="preserve"> </v>
      </c>
      <c r="CK75" s="172">
        <v>18</v>
      </c>
      <c r="CL75" s="225"/>
      <c r="CM75" s="173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4" t="str">
        <f t="shared" si="154"/>
        <v xml:space="preserve"> </v>
      </c>
      <c r="CS75" s="211" t="str">
        <f>IF(CO75=0," ",VLOOKUP(CO75,PROTOKOL!$A:$E,5,FALSE))</f>
        <v xml:space="preserve"> </v>
      </c>
      <c r="CT75" s="175"/>
      <c r="CU75" s="176" t="str">
        <f t="shared" si="201"/>
        <v xml:space="preserve"> </v>
      </c>
      <c r="CV75" s="216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4" t="str">
        <f t="shared" si="155"/>
        <v xml:space="preserve"> </v>
      </c>
      <c r="DB75" s="175" t="str">
        <f>IF(CX75=0," ",VLOOKUP(CX75,PROTOKOL!$A:$E,5,FALSE))</f>
        <v xml:space="preserve"> </v>
      </c>
      <c r="DC75" s="211" t="str">
        <f t="shared" si="129"/>
        <v xml:space="preserve"> </v>
      </c>
      <c r="DD75" s="175">
        <f t="shared" si="202"/>
        <v>0</v>
      </c>
      <c r="DE75" s="176" t="str">
        <f t="shared" si="203"/>
        <v xml:space="preserve"> </v>
      </c>
      <c r="DG75" s="172">
        <v>18</v>
      </c>
      <c r="DH75" s="225"/>
      <c r="DI75" s="173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4" t="str">
        <f t="shared" si="156"/>
        <v xml:space="preserve"> </v>
      </c>
      <c r="DO75" s="211" t="str">
        <f>IF(DK75=0," ",VLOOKUP(DK75,PROTOKOL!$A:$E,5,FALSE))</f>
        <v xml:space="preserve"> </v>
      </c>
      <c r="DP75" s="175"/>
      <c r="DQ75" s="176" t="str">
        <f t="shared" si="204"/>
        <v xml:space="preserve"> </v>
      </c>
      <c r="DR75" s="216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4" t="str">
        <f t="shared" si="157"/>
        <v xml:space="preserve"> </v>
      </c>
      <c r="DX75" s="175" t="str">
        <f>IF(DT75=0," ",VLOOKUP(DT75,PROTOKOL!$A:$E,5,FALSE))</f>
        <v xml:space="preserve"> </v>
      </c>
      <c r="DY75" s="211" t="str">
        <f t="shared" si="130"/>
        <v xml:space="preserve"> </v>
      </c>
      <c r="DZ75" s="175">
        <f t="shared" si="205"/>
        <v>0</v>
      </c>
      <c r="EA75" s="176" t="str">
        <f t="shared" si="206"/>
        <v xml:space="preserve"> </v>
      </c>
      <c r="EC75" s="172">
        <v>18</v>
      </c>
      <c r="ED75" s="225"/>
      <c r="EE75" s="173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4" t="str">
        <f t="shared" si="158"/>
        <v xml:space="preserve"> </v>
      </c>
      <c r="EK75" s="211" t="str">
        <f>IF(EG75=0," ",VLOOKUP(EG75,PROTOKOL!$A:$E,5,FALSE))</f>
        <v xml:space="preserve"> </v>
      </c>
      <c r="EL75" s="175"/>
      <c r="EM75" s="176" t="str">
        <f t="shared" si="207"/>
        <v xml:space="preserve"> </v>
      </c>
      <c r="EN75" s="216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4" t="str">
        <f t="shared" si="159"/>
        <v xml:space="preserve"> </v>
      </c>
      <c r="ET75" s="175" t="str">
        <f>IF(EP75=0," ",VLOOKUP(EP75,PROTOKOL!$A:$E,5,FALSE))</f>
        <v xml:space="preserve"> </v>
      </c>
      <c r="EU75" s="211" t="str">
        <f t="shared" si="145"/>
        <v xml:space="preserve"> </v>
      </c>
      <c r="EV75" s="175">
        <f t="shared" si="208"/>
        <v>0</v>
      </c>
      <c r="EW75" s="176" t="str">
        <f t="shared" si="209"/>
        <v xml:space="preserve"> </v>
      </c>
      <c r="EY75" s="172">
        <v>18</v>
      </c>
      <c r="EZ75" s="225"/>
      <c r="FA75" s="173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4" t="str">
        <f t="shared" si="160"/>
        <v xml:space="preserve"> </v>
      </c>
      <c r="FG75" s="211" t="str">
        <f>IF(FC75=0," ",VLOOKUP(FC75,PROTOKOL!$A:$E,5,FALSE))</f>
        <v xml:space="preserve"> </v>
      </c>
      <c r="FH75" s="175"/>
      <c r="FI75" s="176" t="str">
        <f t="shared" si="210"/>
        <v xml:space="preserve"> </v>
      </c>
      <c r="FJ75" s="216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4" t="str">
        <f t="shared" si="161"/>
        <v xml:space="preserve"> </v>
      </c>
      <c r="FP75" s="175" t="str">
        <f>IF(FL75=0," ",VLOOKUP(FL75,PROTOKOL!$A:$E,5,FALSE))</f>
        <v xml:space="preserve"> </v>
      </c>
      <c r="FQ75" s="211" t="str">
        <f t="shared" si="131"/>
        <v xml:space="preserve"> </v>
      </c>
      <c r="FR75" s="175">
        <f t="shared" si="211"/>
        <v>0</v>
      </c>
      <c r="FS75" s="176" t="str">
        <f t="shared" si="212"/>
        <v xml:space="preserve"> </v>
      </c>
      <c r="FU75" s="172">
        <v>18</v>
      </c>
      <c r="FV75" s="225"/>
      <c r="FW75" s="173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4" t="str">
        <f t="shared" si="162"/>
        <v xml:space="preserve"> </v>
      </c>
      <c r="GC75" s="211" t="str">
        <f>IF(FY75=0," ",VLOOKUP(FY75,PROTOKOL!$A:$E,5,FALSE))</f>
        <v xml:space="preserve"> </v>
      </c>
      <c r="GD75" s="175"/>
      <c r="GE75" s="176" t="str">
        <f t="shared" si="213"/>
        <v xml:space="preserve"> </v>
      </c>
      <c r="GF75" s="216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4" t="str">
        <f t="shared" si="163"/>
        <v xml:space="preserve"> </v>
      </c>
      <c r="GL75" s="175" t="str">
        <f>IF(GH75=0," ",VLOOKUP(GH75,PROTOKOL!$A:$E,5,FALSE))</f>
        <v xml:space="preserve"> </v>
      </c>
      <c r="GM75" s="211" t="str">
        <f t="shared" si="132"/>
        <v xml:space="preserve"> </v>
      </c>
      <c r="GN75" s="175">
        <f t="shared" si="214"/>
        <v>0</v>
      </c>
      <c r="GO75" s="176" t="str">
        <f t="shared" si="215"/>
        <v xml:space="preserve"> </v>
      </c>
      <c r="GQ75" s="172">
        <v>18</v>
      </c>
      <c r="GR75" s="225"/>
      <c r="GS75" s="173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4" t="str">
        <f t="shared" si="164"/>
        <v xml:space="preserve"> </v>
      </c>
      <c r="GY75" s="211" t="str">
        <f>IF(GU75=0," ",VLOOKUP(GU75,PROTOKOL!$A:$E,5,FALSE))</f>
        <v xml:space="preserve"> </v>
      </c>
      <c r="GZ75" s="175"/>
      <c r="HA75" s="176" t="str">
        <f t="shared" si="216"/>
        <v xml:space="preserve"> </v>
      </c>
      <c r="HB75" s="216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4" t="str">
        <f t="shared" si="165"/>
        <v xml:space="preserve"> </v>
      </c>
      <c r="HH75" s="175" t="str">
        <f>IF(HD75=0," ",VLOOKUP(HD75,PROTOKOL!$A:$E,5,FALSE))</f>
        <v xml:space="preserve"> </v>
      </c>
      <c r="HI75" s="211" t="str">
        <f t="shared" si="133"/>
        <v xml:space="preserve"> </v>
      </c>
      <c r="HJ75" s="175">
        <f t="shared" si="217"/>
        <v>0</v>
      </c>
      <c r="HK75" s="176" t="str">
        <f t="shared" si="218"/>
        <v xml:space="preserve"> </v>
      </c>
      <c r="HM75" s="172">
        <v>18</v>
      </c>
      <c r="HN75" s="225"/>
      <c r="HO75" s="173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4" t="str">
        <f t="shared" si="166"/>
        <v xml:space="preserve"> </v>
      </c>
      <c r="HU75" s="211" t="str">
        <f>IF(HQ75=0," ",VLOOKUP(HQ75,PROTOKOL!$A:$E,5,FALSE))</f>
        <v xml:space="preserve"> </v>
      </c>
      <c r="HV75" s="175"/>
      <c r="HW75" s="176" t="str">
        <f t="shared" si="219"/>
        <v xml:space="preserve"> </v>
      </c>
      <c r="HX75" s="216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4" t="str">
        <f t="shared" si="167"/>
        <v xml:space="preserve"> </v>
      </c>
      <c r="ID75" s="175" t="str">
        <f>IF(HZ75=0," ",VLOOKUP(HZ75,PROTOKOL!$A:$E,5,FALSE))</f>
        <v xml:space="preserve"> </v>
      </c>
      <c r="IE75" s="211" t="str">
        <f t="shared" si="134"/>
        <v xml:space="preserve"> </v>
      </c>
      <c r="IF75" s="175">
        <f t="shared" si="220"/>
        <v>0</v>
      </c>
      <c r="IG75" s="176" t="str">
        <f t="shared" si="221"/>
        <v xml:space="preserve"> </v>
      </c>
      <c r="II75" s="172">
        <v>18</v>
      </c>
      <c r="IJ75" s="225"/>
      <c r="IK75" s="173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4" t="str">
        <f t="shared" si="168"/>
        <v xml:space="preserve"> </v>
      </c>
      <c r="IQ75" s="211" t="str">
        <f>IF(IM75=0," ",VLOOKUP(IM75,PROTOKOL!$A:$E,5,FALSE))</f>
        <v xml:space="preserve"> </v>
      </c>
      <c r="IR75" s="175"/>
      <c r="IS75" s="176" t="str">
        <f t="shared" si="222"/>
        <v xml:space="preserve"> </v>
      </c>
      <c r="IT75" s="216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4" t="str">
        <f t="shared" si="169"/>
        <v xml:space="preserve"> </v>
      </c>
      <c r="IZ75" s="175" t="str">
        <f>IF(IV75=0," ",VLOOKUP(IV75,PROTOKOL!$A:$E,5,FALSE))</f>
        <v xml:space="preserve"> </v>
      </c>
      <c r="JA75" s="211" t="str">
        <f t="shared" si="135"/>
        <v xml:space="preserve"> </v>
      </c>
      <c r="JB75" s="175">
        <f t="shared" si="223"/>
        <v>0</v>
      </c>
      <c r="JC75" s="176" t="str">
        <f t="shared" si="224"/>
        <v xml:space="preserve"> </v>
      </c>
      <c r="JE75" s="172">
        <v>18</v>
      </c>
      <c r="JF75" s="225"/>
      <c r="JG75" s="173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4" t="str">
        <f t="shared" si="170"/>
        <v xml:space="preserve"> </v>
      </c>
      <c r="JM75" s="211" t="str">
        <f>IF(JI75=0," ",VLOOKUP(JI75,PROTOKOL!$A:$E,5,FALSE))</f>
        <v xml:space="preserve"> </v>
      </c>
      <c r="JN75" s="175"/>
      <c r="JO75" s="176" t="str">
        <f t="shared" si="225"/>
        <v xml:space="preserve"> </v>
      </c>
      <c r="JP75" s="216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4" t="str">
        <f t="shared" si="171"/>
        <v xml:space="preserve"> </v>
      </c>
      <c r="JV75" s="175" t="str">
        <f>IF(JR75=0," ",VLOOKUP(JR75,PROTOKOL!$A:$E,5,FALSE))</f>
        <v xml:space="preserve"> </v>
      </c>
      <c r="JW75" s="211" t="str">
        <f t="shared" si="136"/>
        <v xml:space="preserve"> </v>
      </c>
      <c r="JX75" s="175">
        <f t="shared" si="226"/>
        <v>0</v>
      </c>
      <c r="JY75" s="176" t="str">
        <f t="shared" si="227"/>
        <v xml:space="preserve"> </v>
      </c>
      <c r="KA75" s="172">
        <v>18</v>
      </c>
      <c r="KB75" s="225"/>
      <c r="KC75" s="173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4" t="str">
        <f t="shared" si="172"/>
        <v xml:space="preserve"> </v>
      </c>
      <c r="KI75" s="211" t="str">
        <f>IF(KE75=0," ",VLOOKUP(KE75,PROTOKOL!$A:$E,5,FALSE))</f>
        <v xml:space="preserve"> </v>
      </c>
      <c r="KJ75" s="175"/>
      <c r="KK75" s="176" t="str">
        <f t="shared" si="228"/>
        <v xml:space="preserve"> </v>
      </c>
      <c r="KL75" s="216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4" t="str">
        <f t="shared" si="173"/>
        <v xml:space="preserve"> </v>
      </c>
      <c r="KR75" s="175" t="str">
        <f>IF(KN75=0," ",VLOOKUP(KN75,PROTOKOL!$A:$E,5,FALSE))</f>
        <v xml:space="preserve"> </v>
      </c>
      <c r="KS75" s="211" t="str">
        <f t="shared" si="137"/>
        <v xml:space="preserve"> </v>
      </c>
      <c r="KT75" s="175">
        <f t="shared" si="229"/>
        <v>0</v>
      </c>
      <c r="KU75" s="176" t="str">
        <f t="shared" si="230"/>
        <v xml:space="preserve"> </v>
      </c>
      <c r="KW75" s="172">
        <v>18</v>
      </c>
      <c r="KX75" s="225"/>
      <c r="KY75" s="173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4" t="str">
        <f t="shared" si="174"/>
        <v xml:space="preserve"> </v>
      </c>
      <c r="LE75" s="211" t="str">
        <f>IF(LA75=0," ",VLOOKUP(LA75,PROTOKOL!$A:$E,5,FALSE))</f>
        <v xml:space="preserve"> </v>
      </c>
      <c r="LF75" s="175"/>
      <c r="LG75" s="176" t="str">
        <f t="shared" si="231"/>
        <v xml:space="preserve"> </v>
      </c>
      <c r="LH75" s="216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4" t="str">
        <f t="shared" si="175"/>
        <v xml:space="preserve"> </v>
      </c>
      <c r="LN75" s="175" t="str">
        <f>IF(LJ75=0," ",VLOOKUP(LJ75,PROTOKOL!$A:$E,5,FALSE))</f>
        <v xml:space="preserve"> </v>
      </c>
      <c r="LO75" s="211" t="str">
        <f t="shared" si="138"/>
        <v xml:space="preserve"> </v>
      </c>
      <c r="LP75" s="175">
        <f t="shared" si="232"/>
        <v>0</v>
      </c>
      <c r="LQ75" s="176" t="str">
        <f t="shared" si="233"/>
        <v xml:space="preserve"> </v>
      </c>
      <c r="LS75" s="172">
        <v>18</v>
      </c>
      <c r="LT75" s="225"/>
      <c r="LU75" s="173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4" t="str">
        <f t="shared" si="176"/>
        <v xml:space="preserve"> </v>
      </c>
      <c r="MA75" s="211" t="str">
        <f>IF(LW75=0," ",VLOOKUP(LW75,PROTOKOL!$A:$E,5,FALSE))</f>
        <v xml:space="preserve"> </v>
      </c>
      <c r="MB75" s="175"/>
      <c r="MC75" s="176" t="str">
        <f t="shared" si="234"/>
        <v xml:space="preserve"> </v>
      </c>
      <c r="MD75" s="216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4" t="str">
        <f t="shared" si="177"/>
        <v xml:space="preserve"> </v>
      </c>
      <c r="MJ75" s="175" t="str">
        <f>IF(MF75=0," ",VLOOKUP(MF75,PROTOKOL!$A:$E,5,FALSE))</f>
        <v xml:space="preserve"> </v>
      </c>
      <c r="MK75" s="211" t="str">
        <f t="shared" si="139"/>
        <v xml:space="preserve"> </v>
      </c>
      <c r="ML75" s="175">
        <f t="shared" si="235"/>
        <v>0</v>
      </c>
      <c r="MM75" s="176" t="str">
        <f t="shared" si="236"/>
        <v xml:space="preserve"> </v>
      </c>
      <c r="MO75" s="172">
        <v>18</v>
      </c>
      <c r="MP75" s="225"/>
      <c r="MQ75" s="173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4" t="str">
        <f t="shared" si="178"/>
        <v xml:space="preserve"> </v>
      </c>
      <c r="MW75" s="211" t="str">
        <f>IF(MS75=0," ",VLOOKUP(MS75,PROTOKOL!$A:$E,5,FALSE))</f>
        <v xml:space="preserve"> </v>
      </c>
      <c r="MX75" s="175"/>
      <c r="MY75" s="176" t="str">
        <f t="shared" si="237"/>
        <v xml:space="preserve"> </v>
      </c>
      <c r="MZ75" s="216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4" t="str">
        <f t="shared" si="179"/>
        <v xml:space="preserve"> </v>
      </c>
      <c r="NF75" s="175" t="str">
        <f>IF(NB75=0," ",VLOOKUP(NB75,PROTOKOL!$A:$E,5,FALSE))</f>
        <v xml:space="preserve"> </v>
      </c>
      <c r="NG75" s="211" t="str">
        <f t="shared" si="140"/>
        <v xml:space="preserve"> </v>
      </c>
      <c r="NH75" s="175">
        <f t="shared" si="238"/>
        <v>0</v>
      </c>
      <c r="NI75" s="176" t="str">
        <f t="shared" si="239"/>
        <v xml:space="preserve"> </v>
      </c>
      <c r="NK75" s="172">
        <v>18</v>
      </c>
      <c r="NL75" s="225"/>
      <c r="NM75" s="173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4" t="str">
        <f t="shared" si="180"/>
        <v xml:space="preserve"> </v>
      </c>
      <c r="NS75" s="211" t="str">
        <f>IF(NO75=0," ",VLOOKUP(NO75,PROTOKOL!$A:$E,5,FALSE))</f>
        <v xml:space="preserve"> </v>
      </c>
      <c r="NT75" s="175"/>
      <c r="NU75" s="176" t="str">
        <f t="shared" si="240"/>
        <v xml:space="preserve"> </v>
      </c>
      <c r="NV75" s="216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4" t="str">
        <f t="shared" si="181"/>
        <v xml:space="preserve"> </v>
      </c>
      <c r="OB75" s="175" t="str">
        <f>IF(NX75=0," ",VLOOKUP(NX75,PROTOKOL!$A:$E,5,FALSE))</f>
        <v xml:space="preserve"> </v>
      </c>
      <c r="OC75" s="211" t="str">
        <f t="shared" si="141"/>
        <v xml:space="preserve"> </v>
      </c>
      <c r="OD75" s="175">
        <f t="shared" si="241"/>
        <v>0</v>
      </c>
      <c r="OE75" s="176" t="str">
        <f t="shared" si="242"/>
        <v xml:space="preserve"> </v>
      </c>
      <c r="OG75" s="172">
        <v>18</v>
      </c>
      <c r="OH75" s="225"/>
      <c r="OI75" s="173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4" t="str">
        <f t="shared" si="182"/>
        <v xml:space="preserve"> </v>
      </c>
      <c r="OO75" s="211" t="str">
        <f>IF(OK75=0," ",VLOOKUP(OK75,PROTOKOL!$A:$E,5,FALSE))</f>
        <v xml:space="preserve"> </v>
      </c>
      <c r="OP75" s="175"/>
      <c r="OQ75" s="176" t="str">
        <f t="shared" si="243"/>
        <v xml:space="preserve"> </v>
      </c>
      <c r="OR75" s="216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4" t="str">
        <f t="shared" si="183"/>
        <v xml:space="preserve"> </v>
      </c>
      <c r="OX75" s="175" t="str">
        <f>IF(OT75=0," ",VLOOKUP(OT75,PROTOKOL!$A:$E,5,FALSE))</f>
        <v xml:space="preserve"> </v>
      </c>
      <c r="OY75" s="211" t="str">
        <f t="shared" si="142"/>
        <v xml:space="preserve"> </v>
      </c>
      <c r="OZ75" s="175">
        <f t="shared" si="244"/>
        <v>0</v>
      </c>
      <c r="PA75" s="176" t="str">
        <f t="shared" si="245"/>
        <v xml:space="preserve"> </v>
      </c>
      <c r="PC75" s="172">
        <v>18</v>
      </c>
      <c r="PD75" s="225"/>
      <c r="PE75" s="173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4" t="str">
        <f t="shared" si="184"/>
        <v xml:space="preserve"> </v>
      </c>
      <c r="PK75" s="211" t="str">
        <f>IF(PG75=0," ",VLOOKUP(PG75,PROTOKOL!$A:$E,5,FALSE))</f>
        <v xml:space="preserve"> </v>
      </c>
      <c r="PL75" s="175"/>
      <c r="PM75" s="176" t="str">
        <f t="shared" si="246"/>
        <v xml:space="preserve"> </v>
      </c>
      <c r="PN75" s="216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4" t="str">
        <f t="shared" si="185"/>
        <v xml:space="preserve"> </v>
      </c>
      <c r="PT75" s="175" t="str">
        <f>IF(PP75=0," ",VLOOKUP(PP75,PROTOKOL!$A:$E,5,FALSE))</f>
        <v xml:space="preserve"> </v>
      </c>
      <c r="PU75" s="211" t="str">
        <f t="shared" si="143"/>
        <v xml:space="preserve"> </v>
      </c>
      <c r="PV75" s="175">
        <f t="shared" si="247"/>
        <v>0</v>
      </c>
      <c r="PW75" s="176" t="str">
        <f t="shared" si="248"/>
        <v xml:space="preserve"> </v>
      </c>
      <c r="PY75" s="172">
        <v>18</v>
      </c>
      <c r="PZ75" s="225"/>
      <c r="QA75" s="173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4" t="str">
        <f t="shared" si="186"/>
        <v xml:space="preserve"> </v>
      </c>
      <c r="QG75" s="211" t="str">
        <f>IF(QC75=0," ",VLOOKUP(QC75,PROTOKOL!$A:$E,5,FALSE))</f>
        <v xml:space="preserve"> </v>
      </c>
      <c r="QH75" s="175"/>
      <c r="QI75" s="176" t="str">
        <f t="shared" si="249"/>
        <v xml:space="preserve"> </v>
      </c>
      <c r="QJ75" s="216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4" t="str">
        <f t="shared" si="187"/>
        <v xml:space="preserve"> </v>
      </c>
      <c r="QP75" s="175" t="str">
        <f>IF(QL75=0," ",VLOOKUP(QL75,PROTOKOL!$A:$E,5,FALSE))</f>
        <v xml:space="preserve"> </v>
      </c>
      <c r="QQ75" s="211" t="str">
        <f t="shared" si="144"/>
        <v xml:space="preserve"> </v>
      </c>
      <c r="QR75" s="175">
        <f t="shared" si="250"/>
        <v>0</v>
      </c>
      <c r="QS75" s="176" t="str">
        <f t="shared" si="251"/>
        <v xml:space="preserve"> </v>
      </c>
    </row>
    <row r="76" spans="1:461" ht="13.8">
      <c r="A76" s="172">
        <v>18</v>
      </c>
      <c r="B76" s="226"/>
      <c r="C76" s="173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4" t="str">
        <f t="shared" si="146"/>
        <v xml:space="preserve"> </v>
      </c>
      <c r="I76" s="211" t="str">
        <f>IF(E76=0," ",VLOOKUP(E76,PROTOKOL!$A:$E,5,FALSE))</f>
        <v xml:space="preserve"> </v>
      </c>
      <c r="J76" s="175"/>
      <c r="K76" s="176" t="str">
        <f t="shared" si="188"/>
        <v xml:space="preserve"> </v>
      </c>
      <c r="L76" s="216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4" t="str">
        <f t="shared" si="147"/>
        <v xml:space="preserve"> </v>
      </c>
      <c r="R76" s="175" t="str">
        <f>IF(N76=0," ",VLOOKUP(N76,PROTOKOL!$A:$E,5,FALSE))</f>
        <v xml:space="preserve"> </v>
      </c>
      <c r="S76" s="211" t="str">
        <f t="shared" si="189"/>
        <v xml:space="preserve"> </v>
      </c>
      <c r="T76" s="175">
        <f t="shared" si="190"/>
        <v>0</v>
      </c>
      <c r="U76" s="176" t="str">
        <f t="shared" si="191"/>
        <v xml:space="preserve"> </v>
      </c>
      <c r="W76" s="172">
        <v>18</v>
      </c>
      <c r="X76" s="226"/>
      <c r="Y76" s="173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4" t="str">
        <f t="shared" si="148"/>
        <v xml:space="preserve"> </v>
      </c>
      <c r="AE76" s="211" t="str">
        <f>IF(AA76=0," ",VLOOKUP(AA76,PROTOKOL!$A:$E,5,FALSE))</f>
        <v xml:space="preserve"> </v>
      </c>
      <c r="AF76" s="175"/>
      <c r="AG76" s="176" t="str">
        <f t="shared" si="192"/>
        <v xml:space="preserve"> </v>
      </c>
      <c r="AH76" s="216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4" t="str">
        <f t="shared" si="149"/>
        <v xml:space="preserve"> </v>
      </c>
      <c r="AN76" s="175" t="str">
        <f>IF(AJ76=0," ",VLOOKUP(AJ76,PROTOKOL!$A:$E,5,FALSE))</f>
        <v xml:space="preserve"> </v>
      </c>
      <c r="AO76" s="211" t="str">
        <f t="shared" si="126"/>
        <v xml:space="preserve"> </v>
      </c>
      <c r="AP76" s="175">
        <f t="shared" si="193"/>
        <v>0</v>
      </c>
      <c r="AQ76" s="176" t="str">
        <f t="shared" si="194"/>
        <v xml:space="preserve"> </v>
      </c>
      <c r="AS76" s="172">
        <v>18</v>
      </c>
      <c r="AT76" s="226"/>
      <c r="AU76" s="173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4" t="str">
        <f t="shared" si="150"/>
        <v xml:space="preserve"> </v>
      </c>
      <c r="BA76" s="211" t="str">
        <f>IF(AW76=0," ",VLOOKUP(AW76,PROTOKOL!$A:$E,5,FALSE))</f>
        <v xml:space="preserve"> </v>
      </c>
      <c r="BB76" s="175"/>
      <c r="BC76" s="176" t="str">
        <f t="shared" si="195"/>
        <v xml:space="preserve"> </v>
      </c>
      <c r="BD76" s="216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4" t="str">
        <f t="shared" si="151"/>
        <v xml:space="preserve"> </v>
      </c>
      <c r="BJ76" s="175" t="str">
        <f>IF(BF76=0," ",VLOOKUP(BF76,PROTOKOL!$A:$E,5,FALSE))</f>
        <v xml:space="preserve"> </v>
      </c>
      <c r="BK76" s="211" t="str">
        <f t="shared" si="127"/>
        <v xml:space="preserve"> </v>
      </c>
      <c r="BL76" s="175">
        <f t="shared" si="196"/>
        <v>0</v>
      </c>
      <c r="BM76" s="176" t="str">
        <f t="shared" si="197"/>
        <v xml:space="preserve"> </v>
      </c>
      <c r="BO76" s="172">
        <v>18</v>
      </c>
      <c r="BP76" s="226"/>
      <c r="BQ76" s="173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4" t="str">
        <f t="shared" si="152"/>
        <v xml:space="preserve"> </v>
      </c>
      <c r="BW76" s="211" t="str">
        <f>IF(BS76=0," ",VLOOKUP(BS76,PROTOKOL!$A:$E,5,FALSE))</f>
        <v xml:space="preserve"> </v>
      </c>
      <c r="BX76" s="175"/>
      <c r="BY76" s="176" t="str">
        <f t="shared" si="198"/>
        <v xml:space="preserve"> </v>
      </c>
      <c r="BZ76" s="216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4" t="str">
        <f t="shared" si="153"/>
        <v xml:space="preserve"> </v>
      </c>
      <c r="CF76" s="175" t="str">
        <f>IF(CB76=0," ",VLOOKUP(CB76,PROTOKOL!$A:$E,5,FALSE))</f>
        <v xml:space="preserve"> </v>
      </c>
      <c r="CG76" s="211" t="str">
        <f t="shared" si="128"/>
        <v xml:space="preserve"> </v>
      </c>
      <c r="CH76" s="175">
        <f t="shared" si="199"/>
        <v>0</v>
      </c>
      <c r="CI76" s="176" t="str">
        <f t="shared" si="200"/>
        <v xml:space="preserve"> </v>
      </c>
      <c r="CK76" s="172">
        <v>18</v>
      </c>
      <c r="CL76" s="226"/>
      <c r="CM76" s="173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4" t="str">
        <f t="shared" si="154"/>
        <v xml:space="preserve"> </v>
      </c>
      <c r="CS76" s="211" t="str">
        <f>IF(CO76=0," ",VLOOKUP(CO76,PROTOKOL!$A:$E,5,FALSE))</f>
        <v xml:space="preserve"> </v>
      </c>
      <c r="CT76" s="175"/>
      <c r="CU76" s="176" t="str">
        <f t="shared" si="201"/>
        <v xml:space="preserve"> </v>
      </c>
      <c r="CV76" s="216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4" t="str">
        <f t="shared" si="155"/>
        <v xml:space="preserve"> </v>
      </c>
      <c r="DB76" s="175" t="str">
        <f>IF(CX76=0," ",VLOOKUP(CX76,PROTOKOL!$A:$E,5,FALSE))</f>
        <v xml:space="preserve"> </v>
      </c>
      <c r="DC76" s="211" t="str">
        <f t="shared" si="129"/>
        <v xml:space="preserve"> </v>
      </c>
      <c r="DD76" s="175">
        <f t="shared" si="202"/>
        <v>0</v>
      </c>
      <c r="DE76" s="176" t="str">
        <f t="shared" si="203"/>
        <v xml:space="preserve"> </v>
      </c>
      <c r="DG76" s="172">
        <v>18</v>
      </c>
      <c r="DH76" s="226"/>
      <c r="DI76" s="173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4" t="str">
        <f t="shared" si="156"/>
        <v xml:space="preserve"> </v>
      </c>
      <c r="DO76" s="211" t="str">
        <f>IF(DK76=0," ",VLOOKUP(DK76,PROTOKOL!$A:$E,5,FALSE))</f>
        <v xml:space="preserve"> </v>
      </c>
      <c r="DP76" s="175"/>
      <c r="DQ76" s="176" t="str">
        <f t="shared" si="204"/>
        <v xml:space="preserve"> </v>
      </c>
      <c r="DR76" s="216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4" t="str">
        <f t="shared" si="157"/>
        <v xml:space="preserve"> </v>
      </c>
      <c r="DX76" s="175" t="str">
        <f>IF(DT76=0," ",VLOOKUP(DT76,PROTOKOL!$A:$E,5,FALSE))</f>
        <v xml:space="preserve"> </v>
      </c>
      <c r="DY76" s="211" t="str">
        <f t="shared" si="130"/>
        <v xml:space="preserve"> </v>
      </c>
      <c r="DZ76" s="175">
        <f t="shared" si="205"/>
        <v>0</v>
      </c>
      <c r="EA76" s="176" t="str">
        <f t="shared" si="206"/>
        <v xml:space="preserve"> </v>
      </c>
      <c r="EC76" s="172">
        <v>18</v>
      </c>
      <c r="ED76" s="226"/>
      <c r="EE76" s="173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4" t="str">
        <f t="shared" si="158"/>
        <v xml:space="preserve"> </v>
      </c>
      <c r="EK76" s="211" t="str">
        <f>IF(EG76=0," ",VLOOKUP(EG76,PROTOKOL!$A:$E,5,FALSE))</f>
        <v xml:space="preserve"> </v>
      </c>
      <c r="EL76" s="175"/>
      <c r="EM76" s="176" t="str">
        <f t="shared" si="207"/>
        <v xml:space="preserve"> </v>
      </c>
      <c r="EN76" s="216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4" t="str">
        <f t="shared" si="159"/>
        <v xml:space="preserve"> </v>
      </c>
      <c r="ET76" s="175" t="str">
        <f>IF(EP76=0," ",VLOOKUP(EP76,PROTOKOL!$A:$E,5,FALSE))</f>
        <v xml:space="preserve"> </v>
      </c>
      <c r="EU76" s="211" t="str">
        <f t="shared" si="145"/>
        <v xml:space="preserve"> </v>
      </c>
      <c r="EV76" s="175">
        <f t="shared" si="208"/>
        <v>0</v>
      </c>
      <c r="EW76" s="176" t="str">
        <f t="shared" si="209"/>
        <v xml:space="preserve"> </v>
      </c>
      <c r="EY76" s="172">
        <v>18</v>
      </c>
      <c r="EZ76" s="226"/>
      <c r="FA76" s="173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4" t="str">
        <f t="shared" si="160"/>
        <v xml:space="preserve"> </v>
      </c>
      <c r="FG76" s="211" t="str">
        <f>IF(FC76=0," ",VLOOKUP(FC76,PROTOKOL!$A:$E,5,FALSE))</f>
        <v xml:space="preserve"> </v>
      </c>
      <c r="FH76" s="175"/>
      <c r="FI76" s="176" t="str">
        <f t="shared" si="210"/>
        <v xml:space="preserve"> </v>
      </c>
      <c r="FJ76" s="216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4" t="str">
        <f t="shared" si="161"/>
        <v xml:space="preserve"> </v>
      </c>
      <c r="FP76" s="175" t="str">
        <f>IF(FL76=0," ",VLOOKUP(FL76,PROTOKOL!$A:$E,5,FALSE))</f>
        <v xml:space="preserve"> </v>
      </c>
      <c r="FQ76" s="211" t="str">
        <f t="shared" si="131"/>
        <v xml:space="preserve"> </v>
      </c>
      <c r="FR76" s="175">
        <f t="shared" si="211"/>
        <v>0</v>
      </c>
      <c r="FS76" s="176" t="str">
        <f t="shared" si="212"/>
        <v xml:space="preserve"> </v>
      </c>
      <c r="FU76" s="172">
        <v>18</v>
      </c>
      <c r="FV76" s="226"/>
      <c r="FW76" s="173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4" t="str">
        <f t="shared" si="162"/>
        <v xml:space="preserve"> </v>
      </c>
      <c r="GC76" s="211" t="str">
        <f>IF(FY76=0," ",VLOOKUP(FY76,PROTOKOL!$A:$E,5,FALSE))</f>
        <v xml:space="preserve"> </v>
      </c>
      <c r="GD76" s="175"/>
      <c r="GE76" s="176" t="str">
        <f t="shared" si="213"/>
        <v xml:space="preserve"> </v>
      </c>
      <c r="GF76" s="216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4" t="str">
        <f t="shared" si="163"/>
        <v xml:space="preserve"> </v>
      </c>
      <c r="GL76" s="175" t="str">
        <f>IF(GH76=0," ",VLOOKUP(GH76,PROTOKOL!$A:$E,5,FALSE))</f>
        <v xml:space="preserve"> </v>
      </c>
      <c r="GM76" s="211" t="str">
        <f t="shared" si="132"/>
        <v xml:space="preserve"> </v>
      </c>
      <c r="GN76" s="175">
        <f t="shared" si="214"/>
        <v>0</v>
      </c>
      <c r="GO76" s="176" t="str">
        <f t="shared" si="215"/>
        <v xml:space="preserve"> </v>
      </c>
      <c r="GQ76" s="172">
        <v>18</v>
      </c>
      <c r="GR76" s="226"/>
      <c r="GS76" s="173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4" t="str">
        <f t="shared" si="164"/>
        <v xml:space="preserve"> </v>
      </c>
      <c r="GY76" s="211" t="str">
        <f>IF(GU76=0," ",VLOOKUP(GU76,PROTOKOL!$A:$E,5,FALSE))</f>
        <v xml:space="preserve"> </v>
      </c>
      <c r="GZ76" s="175"/>
      <c r="HA76" s="176" t="str">
        <f t="shared" si="216"/>
        <v xml:space="preserve"> </v>
      </c>
      <c r="HB76" s="216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4" t="str">
        <f t="shared" si="165"/>
        <v xml:space="preserve"> </v>
      </c>
      <c r="HH76" s="175" t="str">
        <f>IF(HD76=0," ",VLOOKUP(HD76,PROTOKOL!$A:$E,5,FALSE))</f>
        <v xml:space="preserve"> </v>
      </c>
      <c r="HI76" s="211" t="str">
        <f t="shared" si="133"/>
        <v xml:space="preserve"> </v>
      </c>
      <c r="HJ76" s="175">
        <f t="shared" si="217"/>
        <v>0</v>
      </c>
      <c r="HK76" s="176" t="str">
        <f t="shared" si="218"/>
        <v xml:space="preserve"> </v>
      </c>
      <c r="HM76" s="172">
        <v>18</v>
      </c>
      <c r="HN76" s="226"/>
      <c r="HO76" s="173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4" t="str">
        <f t="shared" si="166"/>
        <v xml:space="preserve"> </v>
      </c>
      <c r="HU76" s="211" t="str">
        <f>IF(HQ76=0," ",VLOOKUP(HQ76,PROTOKOL!$A:$E,5,FALSE))</f>
        <v xml:space="preserve"> </v>
      </c>
      <c r="HV76" s="175"/>
      <c r="HW76" s="176" t="str">
        <f t="shared" si="219"/>
        <v xml:space="preserve"> </v>
      </c>
      <c r="HX76" s="216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4" t="str">
        <f t="shared" si="167"/>
        <v xml:space="preserve"> </v>
      </c>
      <c r="ID76" s="175" t="str">
        <f>IF(HZ76=0," ",VLOOKUP(HZ76,PROTOKOL!$A:$E,5,FALSE))</f>
        <v xml:space="preserve"> </v>
      </c>
      <c r="IE76" s="211" t="str">
        <f t="shared" si="134"/>
        <v xml:space="preserve"> </v>
      </c>
      <c r="IF76" s="175">
        <f t="shared" si="220"/>
        <v>0</v>
      </c>
      <c r="IG76" s="176" t="str">
        <f t="shared" si="221"/>
        <v xml:space="preserve"> </v>
      </c>
      <c r="II76" s="172">
        <v>18</v>
      </c>
      <c r="IJ76" s="226"/>
      <c r="IK76" s="173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4" t="str">
        <f t="shared" si="168"/>
        <v xml:space="preserve"> </v>
      </c>
      <c r="IQ76" s="211" t="str">
        <f>IF(IM76=0," ",VLOOKUP(IM76,PROTOKOL!$A:$E,5,FALSE))</f>
        <v xml:space="preserve"> </v>
      </c>
      <c r="IR76" s="175"/>
      <c r="IS76" s="176" t="str">
        <f t="shared" si="222"/>
        <v xml:space="preserve"> </v>
      </c>
      <c r="IT76" s="216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4" t="str">
        <f t="shared" si="169"/>
        <v xml:space="preserve"> </v>
      </c>
      <c r="IZ76" s="175" t="str">
        <f>IF(IV76=0," ",VLOOKUP(IV76,PROTOKOL!$A:$E,5,FALSE))</f>
        <v xml:space="preserve"> </v>
      </c>
      <c r="JA76" s="211" t="str">
        <f t="shared" si="135"/>
        <v xml:space="preserve"> </v>
      </c>
      <c r="JB76" s="175">
        <f t="shared" si="223"/>
        <v>0</v>
      </c>
      <c r="JC76" s="176" t="str">
        <f t="shared" si="224"/>
        <v xml:space="preserve"> </v>
      </c>
      <c r="JE76" s="172">
        <v>18</v>
      </c>
      <c r="JF76" s="226"/>
      <c r="JG76" s="173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4" t="str">
        <f t="shared" si="170"/>
        <v xml:space="preserve"> </v>
      </c>
      <c r="JM76" s="211" t="str">
        <f>IF(JI76=0," ",VLOOKUP(JI76,PROTOKOL!$A:$E,5,FALSE))</f>
        <v xml:space="preserve"> </v>
      </c>
      <c r="JN76" s="175"/>
      <c r="JO76" s="176" t="str">
        <f t="shared" si="225"/>
        <v xml:space="preserve"> </v>
      </c>
      <c r="JP76" s="216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4" t="str">
        <f t="shared" si="171"/>
        <v xml:space="preserve"> </v>
      </c>
      <c r="JV76" s="175" t="str">
        <f>IF(JR76=0," ",VLOOKUP(JR76,PROTOKOL!$A:$E,5,FALSE))</f>
        <v xml:space="preserve"> </v>
      </c>
      <c r="JW76" s="211" t="str">
        <f t="shared" si="136"/>
        <v xml:space="preserve"> </v>
      </c>
      <c r="JX76" s="175">
        <f t="shared" si="226"/>
        <v>0</v>
      </c>
      <c r="JY76" s="176" t="str">
        <f t="shared" si="227"/>
        <v xml:space="preserve"> </v>
      </c>
      <c r="KA76" s="172">
        <v>18</v>
      </c>
      <c r="KB76" s="226"/>
      <c r="KC76" s="173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4" t="str">
        <f t="shared" si="172"/>
        <v xml:space="preserve"> </v>
      </c>
      <c r="KI76" s="211" t="str">
        <f>IF(KE76=0," ",VLOOKUP(KE76,PROTOKOL!$A:$E,5,FALSE))</f>
        <v xml:space="preserve"> </v>
      </c>
      <c r="KJ76" s="175"/>
      <c r="KK76" s="176" t="str">
        <f t="shared" si="228"/>
        <v xml:space="preserve"> </v>
      </c>
      <c r="KL76" s="216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4" t="str">
        <f t="shared" si="173"/>
        <v xml:space="preserve"> </v>
      </c>
      <c r="KR76" s="175" t="str">
        <f>IF(KN76=0," ",VLOOKUP(KN76,PROTOKOL!$A:$E,5,FALSE))</f>
        <v xml:space="preserve"> </v>
      </c>
      <c r="KS76" s="211" t="str">
        <f t="shared" si="137"/>
        <v xml:space="preserve"> </v>
      </c>
      <c r="KT76" s="175">
        <f t="shared" si="229"/>
        <v>0</v>
      </c>
      <c r="KU76" s="176" t="str">
        <f t="shared" si="230"/>
        <v xml:space="preserve"> </v>
      </c>
      <c r="KW76" s="172">
        <v>18</v>
      </c>
      <c r="KX76" s="226"/>
      <c r="KY76" s="173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4" t="str">
        <f t="shared" si="174"/>
        <v xml:space="preserve"> </v>
      </c>
      <c r="LE76" s="211" t="str">
        <f>IF(LA76=0," ",VLOOKUP(LA76,PROTOKOL!$A:$E,5,FALSE))</f>
        <v xml:space="preserve"> </v>
      </c>
      <c r="LF76" s="175"/>
      <c r="LG76" s="176" t="str">
        <f t="shared" si="231"/>
        <v xml:space="preserve"> </v>
      </c>
      <c r="LH76" s="216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4" t="str">
        <f t="shared" si="175"/>
        <v xml:space="preserve"> </v>
      </c>
      <c r="LN76" s="175" t="str">
        <f>IF(LJ76=0," ",VLOOKUP(LJ76,PROTOKOL!$A:$E,5,FALSE))</f>
        <v xml:space="preserve"> </v>
      </c>
      <c r="LO76" s="211" t="str">
        <f t="shared" si="138"/>
        <v xml:space="preserve"> </v>
      </c>
      <c r="LP76" s="175">
        <f t="shared" si="232"/>
        <v>0</v>
      </c>
      <c r="LQ76" s="176" t="str">
        <f t="shared" si="233"/>
        <v xml:space="preserve"> </v>
      </c>
      <c r="LS76" s="172">
        <v>18</v>
      </c>
      <c r="LT76" s="226"/>
      <c r="LU76" s="173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4" t="str">
        <f t="shared" si="176"/>
        <v xml:space="preserve"> </v>
      </c>
      <c r="MA76" s="211" t="str">
        <f>IF(LW76=0," ",VLOOKUP(LW76,PROTOKOL!$A:$E,5,FALSE))</f>
        <v xml:space="preserve"> </v>
      </c>
      <c r="MB76" s="175"/>
      <c r="MC76" s="176" t="str">
        <f t="shared" si="234"/>
        <v xml:space="preserve"> </v>
      </c>
      <c r="MD76" s="216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4" t="str">
        <f t="shared" si="177"/>
        <v xml:space="preserve"> </v>
      </c>
      <c r="MJ76" s="175" t="str">
        <f>IF(MF76=0," ",VLOOKUP(MF76,PROTOKOL!$A:$E,5,FALSE))</f>
        <v xml:space="preserve"> </v>
      </c>
      <c r="MK76" s="211" t="str">
        <f t="shared" si="139"/>
        <v xml:space="preserve"> </v>
      </c>
      <c r="ML76" s="175">
        <f t="shared" si="235"/>
        <v>0</v>
      </c>
      <c r="MM76" s="176" t="str">
        <f t="shared" si="236"/>
        <v xml:space="preserve"> </v>
      </c>
      <c r="MO76" s="172">
        <v>18</v>
      </c>
      <c r="MP76" s="226"/>
      <c r="MQ76" s="173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4" t="str">
        <f t="shared" si="178"/>
        <v xml:space="preserve"> </v>
      </c>
      <c r="MW76" s="211" t="str">
        <f>IF(MS76=0," ",VLOOKUP(MS76,PROTOKOL!$A:$E,5,FALSE))</f>
        <v xml:space="preserve"> </v>
      </c>
      <c r="MX76" s="175"/>
      <c r="MY76" s="176" t="str">
        <f t="shared" si="237"/>
        <v xml:space="preserve"> </v>
      </c>
      <c r="MZ76" s="216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4" t="str">
        <f t="shared" si="179"/>
        <v xml:space="preserve"> </v>
      </c>
      <c r="NF76" s="175" t="str">
        <f>IF(NB76=0," ",VLOOKUP(NB76,PROTOKOL!$A:$E,5,FALSE))</f>
        <v xml:space="preserve"> </v>
      </c>
      <c r="NG76" s="211" t="str">
        <f t="shared" si="140"/>
        <v xml:space="preserve"> </v>
      </c>
      <c r="NH76" s="175">
        <f t="shared" si="238"/>
        <v>0</v>
      </c>
      <c r="NI76" s="176" t="str">
        <f t="shared" si="239"/>
        <v xml:space="preserve"> </v>
      </c>
      <c r="NK76" s="172">
        <v>18</v>
      </c>
      <c r="NL76" s="226"/>
      <c r="NM76" s="173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4" t="str">
        <f t="shared" si="180"/>
        <v xml:space="preserve"> </v>
      </c>
      <c r="NS76" s="211" t="str">
        <f>IF(NO76=0," ",VLOOKUP(NO76,PROTOKOL!$A:$E,5,FALSE))</f>
        <v xml:space="preserve"> </v>
      </c>
      <c r="NT76" s="175"/>
      <c r="NU76" s="176" t="str">
        <f t="shared" si="240"/>
        <v xml:space="preserve"> </v>
      </c>
      <c r="NV76" s="216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4" t="str">
        <f t="shared" si="181"/>
        <v xml:space="preserve"> </v>
      </c>
      <c r="OB76" s="175" t="str">
        <f>IF(NX76=0," ",VLOOKUP(NX76,PROTOKOL!$A:$E,5,FALSE))</f>
        <v xml:space="preserve"> </v>
      </c>
      <c r="OC76" s="211" t="str">
        <f t="shared" si="141"/>
        <v xml:space="preserve"> </v>
      </c>
      <c r="OD76" s="175">
        <f t="shared" si="241"/>
        <v>0</v>
      </c>
      <c r="OE76" s="176" t="str">
        <f t="shared" si="242"/>
        <v xml:space="preserve"> </v>
      </c>
      <c r="OG76" s="172">
        <v>18</v>
      </c>
      <c r="OH76" s="226"/>
      <c r="OI76" s="173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4" t="str">
        <f t="shared" si="182"/>
        <v xml:space="preserve"> </v>
      </c>
      <c r="OO76" s="211" t="str">
        <f>IF(OK76=0," ",VLOOKUP(OK76,PROTOKOL!$A:$E,5,FALSE))</f>
        <v xml:space="preserve"> </v>
      </c>
      <c r="OP76" s="175"/>
      <c r="OQ76" s="176" t="str">
        <f t="shared" si="243"/>
        <v xml:space="preserve"> </v>
      </c>
      <c r="OR76" s="216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4" t="str">
        <f t="shared" si="183"/>
        <v xml:space="preserve"> </v>
      </c>
      <c r="OX76" s="175" t="str">
        <f>IF(OT76=0," ",VLOOKUP(OT76,PROTOKOL!$A:$E,5,FALSE))</f>
        <v xml:space="preserve"> </v>
      </c>
      <c r="OY76" s="211" t="str">
        <f t="shared" si="142"/>
        <v xml:space="preserve"> </v>
      </c>
      <c r="OZ76" s="175">
        <f t="shared" si="244"/>
        <v>0</v>
      </c>
      <c r="PA76" s="176" t="str">
        <f t="shared" si="245"/>
        <v xml:space="preserve"> </v>
      </c>
      <c r="PC76" s="172">
        <v>18</v>
      </c>
      <c r="PD76" s="226"/>
      <c r="PE76" s="173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4" t="str">
        <f t="shared" si="184"/>
        <v xml:space="preserve"> </v>
      </c>
      <c r="PK76" s="211" t="str">
        <f>IF(PG76=0," ",VLOOKUP(PG76,PROTOKOL!$A:$E,5,FALSE))</f>
        <v xml:space="preserve"> </v>
      </c>
      <c r="PL76" s="175"/>
      <c r="PM76" s="176" t="str">
        <f t="shared" si="246"/>
        <v xml:space="preserve"> </v>
      </c>
      <c r="PN76" s="216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4" t="str">
        <f t="shared" si="185"/>
        <v xml:space="preserve"> </v>
      </c>
      <c r="PT76" s="175" t="str">
        <f>IF(PP76=0," ",VLOOKUP(PP76,PROTOKOL!$A:$E,5,FALSE))</f>
        <v xml:space="preserve"> </v>
      </c>
      <c r="PU76" s="211" t="str">
        <f t="shared" si="143"/>
        <v xml:space="preserve"> </v>
      </c>
      <c r="PV76" s="175">
        <f t="shared" si="247"/>
        <v>0</v>
      </c>
      <c r="PW76" s="176" t="str">
        <f t="shared" si="248"/>
        <v xml:space="preserve"> </v>
      </c>
      <c r="PY76" s="172">
        <v>18</v>
      </c>
      <c r="PZ76" s="226"/>
      <c r="QA76" s="173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4" t="str">
        <f t="shared" si="186"/>
        <v xml:space="preserve"> </v>
      </c>
      <c r="QG76" s="211" t="str">
        <f>IF(QC76=0," ",VLOOKUP(QC76,PROTOKOL!$A:$E,5,FALSE))</f>
        <v xml:space="preserve"> </v>
      </c>
      <c r="QH76" s="175"/>
      <c r="QI76" s="176" t="str">
        <f t="shared" si="249"/>
        <v xml:space="preserve"> </v>
      </c>
      <c r="QJ76" s="216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4" t="str">
        <f t="shared" si="187"/>
        <v xml:space="preserve"> </v>
      </c>
      <c r="QP76" s="175" t="str">
        <f>IF(QL76=0," ",VLOOKUP(QL76,PROTOKOL!$A:$E,5,FALSE))</f>
        <v xml:space="preserve"> </v>
      </c>
      <c r="QQ76" s="211" t="str">
        <f t="shared" si="144"/>
        <v xml:space="preserve"> </v>
      </c>
      <c r="QR76" s="175">
        <f t="shared" si="250"/>
        <v>0</v>
      </c>
      <c r="QS76" s="176" t="str">
        <f t="shared" si="251"/>
        <v xml:space="preserve"> </v>
      </c>
    </row>
    <row r="77" spans="1:461" ht="13.8">
      <c r="A77" s="172">
        <v>19</v>
      </c>
      <c r="B77" s="224">
        <v>19</v>
      </c>
      <c r="C77" s="173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4" t="str">
        <f t="shared" si="146"/>
        <v xml:space="preserve"> </v>
      </c>
      <c r="I77" s="211" t="str">
        <f>IF(E77=0," ",VLOOKUP(E77,PROTOKOL!$A:$E,5,FALSE))</f>
        <v xml:space="preserve"> </v>
      </c>
      <c r="J77" s="175"/>
      <c r="K77" s="176" t="str">
        <f t="shared" si="188"/>
        <v xml:space="preserve"> </v>
      </c>
      <c r="L77" s="216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4" t="str">
        <f t="shared" si="147"/>
        <v xml:space="preserve"> </v>
      </c>
      <c r="R77" s="175" t="str">
        <f>IF(N77=0," ",VLOOKUP(N77,PROTOKOL!$A:$E,5,FALSE))</f>
        <v xml:space="preserve"> </v>
      </c>
      <c r="S77" s="211" t="str">
        <f t="shared" si="189"/>
        <v xml:space="preserve"> </v>
      </c>
      <c r="T77" s="175">
        <f t="shared" si="190"/>
        <v>0</v>
      </c>
      <c r="U77" s="176" t="str">
        <f t="shared" si="191"/>
        <v xml:space="preserve"> </v>
      </c>
      <c r="W77" s="172">
        <v>19</v>
      </c>
      <c r="X77" s="224">
        <v>19</v>
      </c>
      <c r="Y77" s="173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4" t="str">
        <f t="shared" si="148"/>
        <v xml:space="preserve"> </v>
      </c>
      <c r="AE77" s="211" t="str">
        <f>IF(AA77=0," ",VLOOKUP(AA77,PROTOKOL!$A:$E,5,FALSE))</f>
        <v xml:space="preserve"> </v>
      </c>
      <c r="AF77" s="175"/>
      <c r="AG77" s="176" t="str">
        <f t="shared" si="192"/>
        <v xml:space="preserve"> </v>
      </c>
      <c r="AH77" s="216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4" t="str">
        <f t="shared" si="149"/>
        <v xml:space="preserve"> </v>
      </c>
      <c r="AN77" s="175" t="str">
        <f>IF(AJ77=0," ",VLOOKUP(AJ77,PROTOKOL!$A:$E,5,FALSE))</f>
        <v xml:space="preserve"> </v>
      </c>
      <c r="AO77" s="211" t="str">
        <f t="shared" si="126"/>
        <v xml:space="preserve"> </v>
      </c>
      <c r="AP77" s="175">
        <f t="shared" si="193"/>
        <v>0</v>
      </c>
      <c r="AQ77" s="176" t="str">
        <f t="shared" si="194"/>
        <v xml:space="preserve"> </v>
      </c>
      <c r="AS77" s="172">
        <v>19</v>
      </c>
      <c r="AT77" s="224">
        <v>19</v>
      </c>
      <c r="AU77" s="173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4" t="str">
        <f t="shared" si="150"/>
        <v xml:space="preserve"> </v>
      </c>
      <c r="BA77" s="211" t="str">
        <f>IF(AW77=0," ",VLOOKUP(AW77,PROTOKOL!$A:$E,5,FALSE))</f>
        <v xml:space="preserve"> </v>
      </c>
      <c r="BB77" s="175"/>
      <c r="BC77" s="176" t="str">
        <f t="shared" si="195"/>
        <v xml:space="preserve"> </v>
      </c>
      <c r="BD77" s="216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4" t="str">
        <f t="shared" si="151"/>
        <v xml:space="preserve"> </v>
      </c>
      <c r="BJ77" s="175" t="str">
        <f>IF(BF77=0," ",VLOOKUP(BF77,PROTOKOL!$A:$E,5,FALSE))</f>
        <v xml:space="preserve"> </v>
      </c>
      <c r="BK77" s="211" t="str">
        <f t="shared" si="127"/>
        <v xml:space="preserve"> </v>
      </c>
      <c r="BL77" s="175">
        <f t="shared" si="196"/>
        <v>0</v>
      </c>
      <c r="BM77" s="176" t="str">
        <f t="shared" si="197"/>
        <v xml:space="preserve"> </v>
      </c>
      <c r="BO77" s="172">
        <v>19</v>
      </c>
      <c r="BP77" s="224">
        <v>19</v>
      </c>
      <c r="BQ77" s="173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4" t="str">
        <f t="shared" si="152"/>
        <v xml:space="preserve"> </v>
      </c>
      <c r="BW77" s="211" t="str">
        <f>IF(BS77=0," ",VLOOKUP(BS77,PROTOKOL!$A:$E,5,FALSE))</f>
        <v xml:space="preserve"> </v>
      </c>
      <c r="BX77" s="175"/>
      <c r="BY77" s="176" t="str">
        <f t="shared" si="198"/>
        <v xml:space="preserve"> </v>
      </c>
      <c r="BZ77" s="216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4" t="str">
        <f t="shared" si="153"/>
        <v xml:space="preserve"> </v>
      </c>
      <c r="CF77" s="175" t="str">
        <f>IF(CB77=0," ",VLOOKUP(CB77,PROTOKOL!$A:$E,5,FALSE))</f>
        <v xml:space="preserve"> </v>
      </c>
      <c r="CG77" s="211" t="str">
        <f t="shared" si="128"/>
        <v xml:space="preserve"> </v>
      </c>
      <c r="CH77" s="175">
        <f t="shared" si="199"/>
        <v>0</v>
      </c>
      <c r="CI77" s="176" t="str">
        <f t="shared" si="200"/>
        <v xml:space="preserve"> </v>
      </c>
      <c r="CK77" s="172">
        <v>19</v>
      </c>
      <c r="CL77" s="224">
        <v>19</v>
      </c>
      <c r="CM77" s="173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4" t="str">
        <f t="shared" si="154"/>
        <v xml:space="preserve"> </v>
      </c>
      <c r="CS77" s="211" t="str">
        <f>IF(CO77=0," ",VLOOKUP(CO77,PROTOKOL!$A:$E,5,FALSE))</f>
        <v xml:space="preserve"> </v>
      </c>
      <c r="CT77" s="175"/>
      <c r="CU77" s="176" t="str">
        <f t="shared" si="201"/>
        <v xml:space="preserve"> </v>
      </c>
      <c r="CV77" s="216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4" t="str">
        <f t="shared" si="155"/>
        <v xml:space="preserve"> </v>
      </c>
      <c r="DB77" s="175" t="str">
        <f>IF(CX77=0," ",VLOOKUP(CX77,PROTOKOL!$A:$E,5,FALSE))</f>
        <v xml:space="preserve"> </v>
      </c>
      <c r="DC77" s="211" t="str">
        <f t="shared" si="129"/>
        <v xml:space="preserve"> </v>
      </c>
      <c r="DD77" s="175">
        <f t="shared" si="202"/>
        <v>0</v>
      </c>
      <c r="DE77" s="176" t="str">
        <f t="shared" si="203"/>
        <v xml:space="preserve"> </v>
      </c>
      <c r="DG77" s="172">
        <v>19</v>
      </c>
      <c r="DH77" s="224">
        <v>19</v>
      </c>
      <c r="DI77" s="173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4" t="str">
        <f t="shared" si="156"/>
        <v xml:space="preserve"> </v>
      </c>
      <c r="DO77" s="211" t="str">
        <f>IF(DK77=0," ",VLOOKUP(DK77,PROTOKOL!$A:$E,5,FALSE))</f>
        <v xml:space="preserve"> </v>
      </c>
      <c r="DP77" s="175"/>
      <c r="DQ77" s="176" t="str">
        <f t="shared" si="204"/>
        <v xml:space="preserve"> </v>
      </c>
      <c r="DR77" s="216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4" t="str">
        <f t="shared" si="157"/>
        <v xml:space="preserve"> </v>
      </c>
      <c r="DX77" s="175" t="str">
        <f>IF(DT77=0," ",VLOOKUP(DT77,PROTOKOL!$A:$E,5,FALSE))</f>
        <v xml:space="preserve"> </v>
      </c>
      <c r="DY77" s="211" t="str">
        <f t="shared" si="130"/>
        <v xml:space="preserve"> </v>
      </c>
      <c r="DZ77" s="175">
        <f t="shared" si="205"/>
        <v>0</v>
      </c>
      <c r="EA77" s="176" t="str">
        <f t="shared" si="206"/>
        <v xml:space="preserve"> </v>
      </c>
      <c r="EC77" s="172">
        <v>19</v>
      </c>
      <c r="ED77" s="224">
        <v>19</v>
      </c>
      <c r="EE77" s="173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4" t="str">
        <f t="shared" si="158"/>
        <v xml:space="preserve"> </v>
      </c>
      <c r="EK77" s="211" t="str">
        <f>IF(EG77=0," ",VLOOKUP(EG77,PROTOKOL!$A:$E,5,FALSE))</f>
        <v xml:space="preserve"> </v>
      </c>
      <c r="EL77" s="175"/>
      <c r="EM77" s="176" t="str">
        <f t="shared" si="207"/>
        <v xml:space="preserve"> </v>
      </c>
      <c r="EN77" s="216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4" t="str">
        <f t="shared" si="159"/>
        <v xml:space="preserve"> </v>
      </c>
      <c r="ET77" s="175" t="str">
        <f>IF(EP77=0," ",VLOOKUP(EP77,PROTOKOL!$A:$E,5,FALSE))</f>
        <v xml:space="preserve"> </v>
      </c>
      <c r="EU77" s="211" t="str">
        <f t="shared" si="145"/>
        <v xml:space="preserve"> </v>
      </c>
      <c r="EV77" s="175">
        <f t="shared" si="208"/>
        <v>0</v>
      </c>
      <c r="EW77" s="176" t="str">
        <f t="shared" si="209"/>
        <v xml:space="preserve"> </v>
      </c>
      <c r="EY77" s="172">
        <v>19</v>
      </c>
      <c r="EZ77" s="224">
        <v>19</v>
      </c>
      <c r="FA77" s="173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4" t="str">
        <f t="shared" si="160"/>
        <v xml:space="preserve"> </v>
      </c>
      <c r="FG77" s="211" t="str">
        <f>IF(FC77=0," ",VLOOKUP(FC77,PROTOKOL!$A:$E,5,FALSE))</f>
        <v xml:space="preserve"> </v>
      </c>
      <c r="FH77" s="175"/>
      <c r="FI77" s="176" t="str">
        <f t="shared" si="210"/>
        <v xml:space="preserve"> </v>
      </c>
      <c r="FJ77" s="216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4" t="str">
        <f t="shared" si="161"/>
        <v xml:space="preserve"> </v>
      </c>
      <c r="FP77" s="175" t="str">
        <f>IF(FL77=0," ",VLOOKUP(FL77,PROTOKOL!$A:$E,5,FALSE))</f>
        <v xml:space="preserve"> </v>
      </c>
      <c r="FQ77" s="211" t="str">
        <f t="shared" si="131"/>
        <v xml:space="preserve"> </v>
      </c>
      <c r="FR77" s="175">
        <f t="shared" si="211"/>
        <v>0</v>
      </c>
      <c r="FS77" s="176" t="str">
        <f t="shared" si="212"/>
        <v xml:space="preserve"> </v>
      </c>
      <c r="FU77" s="172">
        <v>19</v>
      </c>
      <c r="FV77" s="224">
        <v>19</v>
      </c>
      <c r="FW77" s="173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4" t="str">
        <f t="shared" si="162"/>
        <v xml:space="preserve"> </v>
      </c>
      <c r="GC77" s="211" t="str">
        <f>IF(FY77=0," ",VLOOKUP(FY77,PROTOKOL!$A:$E,5,FALSE))</f>
        <v xml:space="preserve"> </v>
      </c>
      <c r="GD77" s="175"/>
      <c r="GE77" s="176" t="str">
        <f t="shared" si="213"/>
        <v xml:space="preserve"> </v>
      </c>
      <c r="GF77" s="216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4" t="str">
        <f t="shared" si="163"/>
        <v xml:space="preserve"> </v>
      </c>
      <c r="GL77" s="175" t="str">
        <f>IF(GH77=0," ",VLOOKUP(GH77,PROTOKOL!$A:$E,5,FALSE))</f>
        <v xml:space="preserve"> </v>
      </c>
      <c r="GM77" s="211" t="str">
        <f t="shared" si="132"/>
        <v xml:space="preserve"> </v>
      </c>
      <c r="GN77" s="175">
        <f t="shared" si="214"/>
        <v>0</v>
      </c>
      <c r="GO77" s="176" t="str">
        <f t="shared" si="215"/>
        <v xml:space="preserve"> </v>
      </c>
      <c r="GQ77" s="172">
        <v>19</v>
      </c>
      <c r="GR77" s="224">
        <v>19</v>
      </c>
      <c r="GS77" s="173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4" t="str">
        <f t="shared" si="164"/>
        <v xml:space="preserve"> </v>
      </c>
      <c r="GY77" s="211" t="str">
        <f>IF(GU77=0," ",VLOOKUP(GU77,PROTOKOL!$A:$E,5,FALSE))</f>
        <v xml:space="preserve"> </v>
      </c>
      <c r="GZ77" s="175"/>
      <c r="HA77" s="176" t="str">
        <f t="shared" si="216"/>
        <v xml:space="preserve"> </v>
      </c>
      <c r="HB77" s="216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4" t="str">
        <f t="shared" si="165"/>
        <v xml:space="preserve"> </v>
      </c>
      <c r="HH77" s="175" t="str">
        <f>IF(HD77=0," ",VLOOKUP(HD77,PROTOKOL!$A:$E,5,FALSE))</f>
        <v xml:space="preserve"> </v>
      </c>
      <c r="HI77" s="211" t="str">
        <f t="shared" si="133"/>
        <v xml:space="preserve"> </v>
      </c>
      <c r="HJ77" s="175">
        <f t="shared" si="217"/>
        <v>0</v>
      </c>
      <c r="HK77" s="176" t="str">
        <f t="shared" si="218"/>
        <v xml:space="preserve"> </v>
      </c>
      <c r="HM77" s="172">
        <v>19</v>
      </c>
      <c r="HN77" s="224">
        <v>19</v>
      </c>
      <c r="HO77" s="173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4" t="str">
        <f t="shared" si="166"/>
        <v xml:space="preserve"> </v>
      </c>
      <c r="HU77" s="211" t="str">
        <f>IF(HQ77=0," ",VLOOKUP(HQ77,PROTOKOL!$A:$E,5,FALSE))</f>
        <v xml:space="preserve"> </v>
      </c>
      <c r="HV77" s="175"/>
      <c r="HW77" s="176" t="str">
        <f t="shared" si="219"/>
        <v xml:space="preserve"> </v>
      </c>
      <c r="HX77" s="216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4" t="str">
        <f t="shared" si="167"/>
        <v xml:space="preserve"> </v>
      </c>
      <c r="ID77" s="175" t="str">
        <f>IF(HZ77=0," ",VLOOKUP(HZ77,PROTOKOL!$A:$E,5,FALSE))</f>
        <v xml:space="preserve"> </v>
      </c>
      <c r="IE77" s="211" t="str">
        <f t="shared" si="134"/>
        <v xml:space="preserve"> </v>
      </c>
      <c r="IF77" s="175">
        <f t="shared" si="220"/>
        <v>0</v>
      </c>
      <c r="IG77" s="176" t="str">
        <f t="shared" si="221"/>
        <v xml:space="preserve"> </v>
      </c>
      <c r="II77" s="172">
        <v>19</v>
      </c>
      <c r="IJ77" s="224">
        <v>19</v>
      </c>
      <c r="IK77" s="173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4" t="str">
        <f t="shared" si="168"/>
        <v xml:space="preserve"> </v>
      </c>
      <c r="IQ77" s="211" t="str">
        <f>IF(IM77=0," ",VLOOKUP(IM77,PROTOKOL!$A:$E,5,FALSE))</f>
        <v xml:space="preserve"> </v>
      </c>
      <c r="IR77" s="175"/>
      <c r="IS77" s="176" t="str">
        <f t="shared" si="222"/>
        <v xml:space="preserve"> </v>
      </c>
      <c r="IT77" s="216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4" t="str">
        <f t="shared" si="169"/>
        <v xml:space="preserve"> </v>
      </c>
      <c r="IZ77" s="175" t="str">
        <f>IF(IV77=0," ",VLOOKUP(IV77,PROTOKOL!$A:$E,5,FALSE))</f>
        <v xml:space="preserve"> </v>
      </c>
      <c r="JA77" s="211" t="str">
        <f t="shared" si="135"/>
        <v xml:space="preserve"> </v>
      </c>
      <c r="JB77" s="175">
        <f t="shared" si="223"/>
        <v>0</v>
      </c>
      <c r="JC77" s="176" t="str">
        <f t="shared" si="224"/>
        <v xml:space="preserve"> </v>
      </c>
      <c r="JE77" s="172">
        <v>19</v>
      </c>
      <c r="JF77" s="224">
        <v>19</v>
      </c>
      <c r="JG77" s="173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4" t="str">
        <f t="shared" si="170"/>
        <v xml:space="preserve"> </v>
      </c>
      <c r="JM77" s="211" t="str">
        <f>IF(JI77=0," ",VLOOKUP(JI77,PROTOKOL!$A:$E,5,FALSE))</f>
        <v xml:space="preserve"> </v>
      </c>
      <c r="JN77" s="175"/>
      <c r="JO77" s="176" t="str">
        <f t="shared" si="225"/>
        <v xml:space="preserve"> </v>
      </c>
      <c r="JP77" s="216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4" t="str">
        <f t="shared" si="171"/>
        <v xml:space="preserve"> </v>
      </c>
      <c r="JV77" s="175" t="str">
        <f>IF(JR77=0," ",VLOOKUP(JR77,PROTOKOL!$A:$E,5,FALSE))</f>
        <v xml:space="preserve"> </v>
      </c>
      <c r="JW77" s="211" t="str">
        <f t="shared" si="136"/>
        <v xml:space="preserve"> </v>
      </c>
      <c r="JX77" s="175">
        <f t="shared" si="226"/>
        <v>0</v>
      </c>
      <c r="JY77" s="176" t="str">
        <f t="shared" si="227"/>
        <v xml:space="preserve"> </v>
      </c>
      <c r="KA77" s="172">
        <v>19</v>
      </c>
      <c r="KB77" s="224">
        <v>19</v>
      </c>
      <c r="KC77" s="173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4" t="str">
        <f t="shared" si="172"/>
        <v xml:space="preserve"> </v>
      </c>
      <c r="KI77" s="211" t="str">
        <f>IF(KE77=0," ",VLOOKUP(KE77,PROTOKOL!$A:$E,5,FALSE))</f>
        <v xml:space="preserve"> </v>
      </c>
      <c r="KJ77" s="175"/>
      <c r="KK77" s="176" t="str">
        <f t="shared" si="228"/>
        <v xml:space="preserve"> </v>
      </c>
      <c r="KL77" s="216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4" t="str">
        <f t="shared" si="173"/>
        <v xml:space="preserve"> </v>
      </c>
      <c r="KR77" s="175" t="str">
        <f>IF(KN77=0," ",VLOOKUP(KN77,PROTOKOL!$A:$E,5,FALSE))</f>
        <v xml:space="preserve"> </v>
      </c>
      <c r="KS77" s="211" t="str">
        <f t="shared" si="137"/>
        <v xml:space="preserve"> </v>
      </c>
      <c r="KT77" s="175">
        <f t="shared" si="229"/>
        <v>0</v>
      </c>
      <c r="KU77" s="176" t="str">
        <f t="shared" si="230"/>
        <v xml:space="preserve"> </v>
      </c>
      <c r="KW77" s="172">
        <v>19</v>
      </c>
      <c r="KX77" s="224">
        <v>19</v>
      </c>
      <c r="KY77" s="173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4" t="str">
        <f t="shared" si="174"/>
        <v xml:space="preserve"> </v>
      </c>
      <c r="LE77" s="211" t="str">
        <f>IF(LA77=0," ",VLOOKUP(LA77,PROTOKOL!$A:$E,5,FALSE))</f>
        <v xml:space="preserve"> </v>
      </c>
      <c r="LF77" s="175"/>
      <c r="LG77" s="176" t="str">
        <f t="shared" si="231"/>
        <v xml:space="preserve"> </v>
      </c>
      <c r="LH77" s="216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4" t="str">
        <f t="shared" si="175"/>
        <v xml:space="preserve"> </v>
      </c>
      <c r="LN77" s="175" t="str">
        <f>IF(LJ77=0," ",VLOOKUP(LJ77,PROTOKOL!$A:$E,5,FALSE))</f>
        <v xml:space="preserve"> </v>
      </c>
      <c r="LO77" s="211" t="str">
        <f t="shared" si="138"/>
        <v xml:space="preserve"> </v>
      </c>
      <c r="LP77" s="175">
        <f t="shared" si="232"/>
        <v>0</v>
      </c>
      <c r="LQ77" s="176" t="str">
        <f t="shared" si="233"/>
        <v xml:space="preserve"> </v>
      </c>
      <c r="LS77" s="172">
        <v>19</v>
      </c>
      <c r="LT77" s="224">
        <v>19</v>
      </c>
      <c r="LU77" s="173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4" t="str">
        <f t="shared" si="176"/>
        <v xml:space="preserve"> </v>
      </c>
      <c r="MA77" s="211" t="str">
        <f>IF(LW77=0," ",VLOOKUP(LW77,PROTOKOL!$A:$E,5,FALSE))</f>
        <v xml:space="preserve"> </v>
      </c>
      <c r="MB77" s="175"/>
      <c r="MC77" s="176" t="str">
        <f t="shared" si="234"/>
        <v xml:space="preserve"> </v>
      </c>
      <c r="MD77" s="216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4" t="str">
        <f t="shared" si="177"/>
        <v xml:space="preserve"> </v>
      </c>
      <c r="MJ77" s="175" t="str">
        <f>IF(MF77=0," ",VLOOKUP(MF77,PROTOKOL!$A:$E,5,FALSE))</f>
        <v xml:space="preserve"> </v>
      </c>
      <c r="MK77" s="211" t="str">
        <f t="shared" si="139"/>
        <v xml:space="preserve"> </v>
      </c>
      <c r="ML77" s="175">
        <f t="shared" si="235"/>
        <v>0</v>
      </c>
      <c r="MM77" s="176" t="str">
        <f t="shared" si="236"/>
        <v xml:space="preserve"> </v>
      </c>
      <c r="MO77" s="172">
        <v>19</v>
      </c>
      <c r="MP77" s="224">
        <v>19</v>
      </c>
      <c r="MQ77" s="173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4" t="str">
        <f t="shared" si="178"/>
        <v xml:space="preserve"> </v>
      </c>
      <c r="MW77" s="211" t="str">
        <f>IF(MS77=0," ",VLOOKUP(MS77,PROTOKOL!$A:$E,5,FALSE))</f>
        <v xml:space="preserve"> </v>
      </c>
      <c r="MX77" s="175"/>
      <c r="MY77" s="176" t="str">
        <f t="shared" si="237"/>
        <v xml:space="preserve"> </v>
      </c>
      <c r="MZ77" s="216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4" t="str">
        <f t="shared" si="179"/>
        <v xml:space="preserve"> </v>
      </c>
      <c r="NF77" s="175" t="str">
        <f>IF(NB77=0," ",VLOOKUP(NB77,PROTOKOL!$A:$E,5,FALSE))</f>
        <v xml:space="preserve"> </v>
      </c>
      <c r="NG77" s="211" t="str">
        <f t="shared" si="140"/>
        <v xml:space="preserve"> </v>
      </c>
      <c r="NH77" s="175">
        <f t="shared" si="238"/>
        <v>0</v>
      </c>
      <c r="NI77" s="176" t="str">
        <f t="shared" si="239"/>
        <v xml:space="preserve"> </v>
      </c>
      <c r="NK77" s="172">
        <v>19</v>
      </c>
      <c r="NL77" s="224">
        <v>19</v>
      </c>
      <c r="NM77" s="173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4" t="str">
        <f t="shared" si="180"/>
        <v xml:space="preserve"> </v>
      </c>
      <c r="NS77" s="211" t="str">
        <f>IF(NO77=0," ",VLOOKUP(NO77,PROTOKOL!$A:$E,5,FALSE))</f>
        <v xml:space="preserve"> </v>
      </c>
      <c r="NT77" s="175"/>
      <c r="NU77" s="176" t="str">
        <f t="shared" si="240"/>
        <v xml:space="preserve"> </v>
      </c>
      <c r="NV77" s="216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4" t="str">
        <f t="shared" si="181"/>
        <v xml:space="preserve"> </v>
      </c>
      <c r="OB77" s="175" t="str">
        <f>IF(NX77=0," ",VLOOKUP(NX77,PROTOKOL!$A:$E,5,FALSE))</f>
        <v xml:space="preserve"> </v>
      </c>
      <c r="OC77" s="211" t="str">
        <f t="shared" si="141"/>
        <v xml:space="preserve"> </v>
      </c>
      <c r="OD77" s="175">
        <f t="shared" si="241"/>
        <v>0</v>
      </c>
      <c r="OE77" s="176" t="str">
        <f t="shared" si="242"/>
        <v xml:space="preserve"> </v>
      </c>
      <c r="OG77" s="172">
        <v>19</v>
      </c>
      <c r="OH77" s="224">
        <v>19</v>
      </c>
      <c r="OI77" s="173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4" t="str">
        <f t="shared" si="182"/>
        <v xml:space="preserve"> </v>
      </c>
      <c r="OO77" s="211" t="str">
        <f>IF(OK77=0," ",VLOOKUP(OK77,PROTOKOL!$A:$E,5,FALSE))</f>
        <v xml:space="preserve"> </v>
      </c>
      <c r="OP77" s="175"/>
      <c r="OQ77" s="176" t="str">
        <f t="shared" si="243"/>
        <v xml:space="preserve"> </v>
      </c>
      <c r="OR77" s="216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4" t="str">
        <f t="shared" si="183"/>
        <v xml:space="preserve"> </v>
      </c>
      <c r="OX77" s="175" t="str">
        <f>IF(OT77=0," ",VLOOKUP(OT77,PROTOKOL!$A:$E,5,FALSE))</f>
        <v xml:space="preserve"> </v>
      </c>
      <c r="OY77" s="211" t="str">
        <f t="shared" si="142"/>
        <v xml:space="preserve"> </v>
      </c>
      <c r="OZ77" s="175">
        <f t="shared" si="244"/>
        <v>0</v>
      </c>
      <c r="PA77" s="176" t="str">
        <f t="shared" si="245"/>
        <v xml:space="preserve"> </v>
      </c>
      <c r="PC77" s="172">
        <v>19</v>
      </c>
      <c r="PD77" s="224">
        <v>19</v>
      </c>
      <c r="PE77" s="173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4" t="str">
        <f t="shared" si="184"/>
        <v xml:space="preserve"> </v>
      </c>
      <c r="PK77" s="211" t="str">
        <f>IF(PG77=0," ",VLOOKUP(PG77,PROTOKOL!$A:$E,5,FALSE))</f>
        <v xml:space="preserve"> </v>
      </c>
      <c r="PL77" s="175"/>
      <c r="PM77" s="176" t="str">
        <f t="shared" si="246"/>
        <v xml:space="preserve"> </v>
      </c>
      <c r="PN77" s="216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4" t="str">
        <f t="shared" si="185"/>
        <v xml:space="preserve"> </v>
      </c>
      <c r="PT77" s="175" t="str">
        <f>IF(PP77=0," ",VLOOKUP(PP77,PROTOKOL!$A:$E,5,FALSE))</f>
        <v xml:space="preserve"> </v>
      </c>
      <c r="PU77" s="211" t="str">
        <f t="shared" si="143"/>
        <v xml:space="preserve"> </v>
      </c>
      <c r="PV77" s="175">
        <f t="shared" si="247"/>
        <v>0</v>
      </c>
      <c r="PW77" s="176" t="str">
        <f t="shared" si="248"/>
        <v xml:space="preserve"> </v>
      </c>
      <c r="PY77" s="172">
        <v>19</v>
      </c>
      <c r="PZ77" s="224">
        <v>19</v>
      </c>
      <c r="QA77" s="173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4" t="str">
        <f t="shared" si="186"/>
        <v xml:space="preserve"> </v>
      </c>
      <c r="QG77" s="211" t="str">
        <f>IF(QC77=0," ",VLOOKUP(QC77,PROTOKOL!$A:$E,5,FALSE))</f>
        <v xml:space="preserve"> </v>
      </c>
      <c r="QH77" s="175"/>
      <c r="QI77" s="176" t="str">
        <f t="shared" si="249"/>
        <v xml:space="preserve"> </v>
      </c>
      <c r="QJ77" s="216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4" t="str">
        <f t="shared" si="187"/>
        <v xml:space="preserve"> </v>
      </c>
      <c r="QP77" s="175" t="str">
        <f>IF(QL77=0," ",VLOOKUP(QL77,PROTOKOL!$A:$E,5,FALSE))</f>
        <v xml:space="preserve"> </v>
      </c>
      <c r="QQ77" s="211" t="str">
        <f t="shared" si="144"/>
        <v xml:space="preserve"> </v>
      </c>
      <c r="QR77" s="175">
        <f t="shared" si="250"/>
        <v>0</v>
      </c>
      <c r="QS77" s="176" t="str">
        <f t="shared" si="251"/>
        <v xml:space="preserve"> </v>
      </c>
    </row>
    <row r="78" spans="1:461" ht="13.8">
      <c r="A78" s="172">
        <v>19</v>
      </c>
      <c r="B78" s="225"/>
      <c r="C78" s="173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4" t="str">
        <f t="shared" si="146"/>
        <v xml:space="preserve"> </v>
      </c>
      <c r="I78" s="211" t="str">
        <f>IF(E78=0," ",VLOOKUP(E78,PROTOKOL!$A:$E,5,FALSE))</f>
        <v xml:space="preserve"> </v>
      </c>
      <c r="J78" s="175"/>
      <c r="K78" s="176" t="str">
        <f t="shared" si="188"/>
        <v xml:space="preserve"> </v>
      </c>
      <c r="L78" s="216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4" t="str">
        <f t="shared" si="147"/>
        <v xml:space="preserve"> </v>
      </c>
      <c r="R78" s="175" t="str">
        <f>IF(N78=0," ",VLOOKUP(N78,PROTOKOL!$A:$E,5,FALSE))</f>
        <v xml:space="preserve"> </v>
      </c>
      <c r="S78" s="211" t="str">
        <f t="shared" si="189"/>
        <v xml:space="preserve"> </v>
      </c>
      <c r="T78" s="175">
        <f t="shared" si="190"/>
        <v>0</v>
      </c>
      <c r="U78" s="176" t="str">
        <f t="shared" si="191"/>
        <v xml:space="preserve"> </v>
      </c>
      <c r="W78" s="172">
        <v>19</v>
      </c>
      <c r="X78" s="225"/>
      <c r="Y78" s="173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4" t="str">
        <f t="shared" si="148"/>
        <v xml:space="preserve"> </v>
      </c>
      <c r="AE78" s="211" t="str">
        <f>IF(AA78=0," ",VLOOKUP(AA78,PROTOKOL!$A:$E,5,FALSE))</f>
        <v xml:space="preserve"> </v>
      </c>
      <c r="AF78" s="175"/>
      <c r="AG78" s="176" t="str">
        <f t="shared" si="192"/>
        <v xml:space="preserve"> </v>
      </c>
      <c r="AH78" s="216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4" t="str">
        <f t="shared" si="149"/>
        <v xml:space="preserve"> </v>
      </c>
      <c r="AN78" s="175" t="str">
        <f>IF(AJ78=0," ",VLOOKUP(AJ78,PROTOKOL!$A:$E,5,FALSE))</f>
        <v xml:space="preserve"> </v>
      </c>
      <c r="AO78" s="211" t="str">
        <f t="shared" si="126"/>
        <v xml:space="preserve"> </v>
      </c>
      <c r="AP78" s="175">
        <f t="shared" si="193"/>
        <v>0</v>
      </c>
      <c r="AQ78" s="176" t="str">
        <f t="shared" si="194"/>
        <v xml:space="preserve"> </v>
      </c>
      <c r="AS78" s="172">
        <v>19</v>
      </c>
      <c r="AT78" s="225"/>
      <c r="AU78" s="173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4" t="str">
        <f t="shared" si="150"/>
        <v xml:space="preserve"> </v>
      </c>
      <c r="BA78" s="211" t="str">
        <f>IF(AW78=0," ",VLOOKUP(AW78,PROTOKOL!$A:$E,5,FALSE))</f>
        <v xml:space="preserve"> </v>
      </c>
      <c r="BB78" s="175"/>
      <c r="BC78" s="176" t="str">
        <f t="shared" si="195"/>
        <v xml:space="preserve"> </v>
      </c>
      <c r="BD78" s="216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4" t="str">
        <f t="shared" si="151"/>
        <v xml:space="preserve"> </v>
      </c>
      <c r="BJ78" s="175" t="str">
        <f>IF(BF78=0," ",VLOOKUP(BF78,PROTOKOL!$A:$E,5,FALSE))</f>
        <v xml:space="preserve"> </v>
      </c>
      <c r="BK78" s="211" t="str">
        <f t="shared" si="127"/>
        <v xml:space="preserve"> </v>
      </c>
      <c r="BL78" s="175">
        <f t="shared" si="196"/>
        <v>0</v>
      </c>
      <c r="BM78" s="176" t="str">
        <f t="shared" si="197"/>
        <v xml:space="preserve"> </v>
      </c>
      <c r="BO78" s="172">
        <v>19</v>
      </c>
      <c r="BP78" s="225"/>
      <c r="BQ78" s="173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4" t="str">
        <f t="shared" si="152"/>
        <v xml:space="preserve"> </v>
      </c>
      <c r="BW78" s="211" t="str">
        <f>IF(BS78=0," ",VLOOKUP(BS78,PROTOKOL!$A:$E,5,FALSE))</f>
        <v xml:space="preserve"> </v>
      </c>
      <c r="BX78" s="175"/>
      <c r="BY78" s="176" t="str">
        <f t="shared" si="198"/>
        <v xml:space="preserve"> </v>
      </c>
      <c r="BZ78" s="216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4" t="str">
        <f t="shared" si="153"/>
        <v xml:space="preserve"> </v>
      </c>
      <c r="CF78" s="175" t="str">
        <f>IF(CB78=0," ",VLOOKUP(CB78,PROTOKOL!$A:$E,5,FALSE))</f>
        <v xml:space="preserve"> </v>
      </c>
      <c r="CG78" s="211" t="str">
        <f t="shared" si="128"/>
        <v xml:space="preserve"> </v>
      </c>
      <c r="CH78" s="175">
        <f t="shared" si="199"/>
        <v>0</v>
      </c>
      <c r="CI78" s="176" t="str">
        <f t="shared" si="200"/>
        <v xml:space="preserve"> </v>
      </c>
      <c r="CK78" s="172">
        <v>19</v>
      </c>
      <c r="CL78" s="225"/>
      <c r="CM78" s="173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4" t="str">
        <f t="shared" si="154"/>
        <v xml:space="preserve"> </v>
      </c>
      <c r="CS78" s="211" t="str">
        <f>IF(CO78=0," ",VLOOKUP(CO78,PROTOKOL!$A:$E,5,FALSE))</f>
        <v xml:space="preserve"> </v>
      </c>
      <c r="CT78" s="175"/>
      <c r="CU78" s="176" t="str">
        <f t="shared" si="201"/>
        <v xml:space="preserve"> </v>
      </c>
      <c r="CV78" s="216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4" t="str">
        <f t="shared" si="155"/>
        <v xml:space="preserve"> </v>
      </c>
      <c r="DB78" s="175" t="str">
        <f>IF(CX78=0," ",VLOOKUP(CX78,PROTOKOL!$A:$E,5,FALSE))</f>
        <v xml:space="preserve"> </v>
      </c>
      <c r="DC78" s="211" t="str">
        <f t="shared" si="129"/>
        <v xml:space="preserve"> </v>
      </c>
      <c r="DD78" s="175">
        <f t="shared" si="202"/>
        <v>0</v>
      </c>
      <c r="DE78" s="176" t="str">
        <f t="shared" si="203"/>
        <v xml:space="preserve"> </v>
      </c>
      <c r="DG78" s="172">
        <v>19</v>
      </c>
      <c r="DH78" s="225"/>
      <c r="DI78" s="173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4" t="str">
        <f t="shared" si="156"/>
        <v xml:space="preserve"> </v>
      </c>
      <c r="DO78" s="211" t="str">
        <f>IF(DK78=0," ",VLOOKUP(DK78,PROTOKOL!$A:$E,5,FALSE))</f>
        <v xml:space="preserve"> </v>
      </c>
      <c r="DP78" s="175"/>
      <c r="DQ78" s="176" t="str">
        <f t="shared" si="204"/>
        <v xml:space="preserve"> </v>
      </c>
      <c r="DR78" s="216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4" t="str">
        <f t="shared" si="157"/>
        <v xml:space="preserve"> </v>
      </c>
      <c r="DX78" s="175" t="str">
        <f>IF(DT78=0," ",VLOOKUP(DT78,PROTOKOL!$A:$E,5,FALSE))</f>
        <v xml:space="preserve"> </v>
      </c>
      <c r="DY78" s="211" t="str">
        <f t="shared" si="130"/>
        <v xml:space="preserve"> </v>
      </c>
      <c r="DZ78" s="175">
        <f t="shared" si="205"/>
        <v>0</v>
      </c>
      <c r="EA78" s="176" t="str">
        <f t="shared" si="206"/>
        <v xml:space="preserve"> </v>
      </c>
      <c r="EC78" s="172">
        <v>19</v>
      </c>
      <c r="ED78" s="225"/>
      <c r="EE78" s="173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4" t="str">
        <f t="shared" si="158"/>
        <v xml:space="preserve"> </v>
      </c>
      <c r="EK78" s="211" t="str">
        <f>IF(EG78=0," ",VLOOKUP(EG78,PROTOKOL!$A:$E,5,FALSE))</f>
        <v xml:space="preserve"> </v>
      </c>
      <c r="EL78" s="175"/>
      <c r="EM78" s="176" t="str">
        <f t="shared" si="207"/>
        <v xml:space="preserve"> </v>
      </c>
      <c r="EN78" s="216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4" t="str">
        <f t="shared" si="159"/>
        <v xml:space="preserve"> </v>
      </c>
      <c r="ET78" s="175" t="str">
        <f>IF(EP78=0," ",VLOOKUP(EP78,PROTOKOL!$A:$E,5,FALSE))</f>
        <v xml:space="preserve"> </v>
      </c>
      <c r="EU78" s="211" t="str">
        <f t="shared" si="145"/>
        <v xml:space="preserve"> </v>
      </c>
      <c r="EV78" s="175">
        <f t="shared" si="208"/>
        <v>0</v>
      </c>
      <c r="EW78" s="176" t="str">
        <f t="shared" si="209"/>
        <v xml:space="preserve"> </v>
      </c>
      <c r="EY78" s="172">
        <v>19</v>
      </c>
      <c r="EZ78" s="225"/>
      <c r="FA78" s="173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4" t="str">
        <f t="shared" si="160"/>
        <v xml:space="preserve"> </v>
      </c>
      <c r="FG78" s="211" t="str">
        <f>IF(FC78=0," ",VLOOKUP(FC78,PROTOKOL!$A:$E,5,FALSE))</f>
        <v xml:space="preserve"> </v>
      </c>
      <c r="FH78" s="175"/>
      <c r="FI78" s="176" t="str">
        <f t="shared" si="210"/>
        <v xml:space="preserve"> </v>
      </c>
      <c r="FJ78" s="216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4" t="str">
        <f t="shared" si="161"/>
        <v xml:space="preserve"> </v>
      </c>
      <c r="FP78" s="175" t="str">
        <f>IF(FL78=0," ",VLOOKUP(FL78,PROTOKOL!$A:$E,5,FALSE))</f>
        <v xml:space="preserve"> </v>
      </c>
      <c r="FQ78" s="211" t="str">
        <f t="shared" si="131"/>
        <v xml:space="preserve"> </v>
      </c>
      <c r="FR78" s="175">
        <f t="shared" si="211"/>
        <v>0</v>
      </c>
      <c r="FS78" s="176" t="str">
        <f t="shared" si="212"/>
        <v xml:space="preserve"> </v>
      </c>
      <c r="FU78" s="172">
        <v>19</v>
      </c>
      <c r="FV78" s="225"/>
      <c r="FW78" s="173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4" t="str">
        <f t="shared" si="162"/>
        <v xml:space="preserve"> </v>
      </c>
      <c r="GC78" s="211" t="str">
        <f>IF(FY78=0," ",VLOOKUP(FY78,PROTOKOL!$A:$E,5,FALSE))</f>
        <v xml:space="preserve"> </v>
      </c>
      <c r="GD78" s="175"/>
      <c r="GE78" s="176" t="str">
        <f t="shared" si="213"/>
        <v xml:space="preserve"> </v>
      </c>
      <c r="GF78" s="216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4" t="str">
        <f t="shared" si="163"/>
        <v xml:space="preserve"> </v>
      </c>
      <c r="GL78" s="175" t="str">
        <f>IF(GH78=0," ",VLOOKUP(GH78,PROTOKOL!$A:$E,5,FALSE))</f>
        <v xml:space="preserve"> </v>
      </c>
      <c r="GM78" s="211" t="str">
        <f t="shared" si="132"/>
        <v xml:space="preserve"> </v>
      </c>
      <c r="GN78" s="175">
        <f t="shared" si="214"/>
        <v>0</v>
      </c>
      <c r="GO78" s="176" t="str">
        <f t="shared" si="215"/>
        <v xml:space="preserve"> </v>
      </c>
      <c r="GQ78" s="172">
        <v>19</v>
      </c>
      <c r="GR78" s="225"/>
      <c r="GS78" s="173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4" t="str">
        <f t="shared" si="164"/>
        <v xml:space="preserve"> </v>
      </c>
      <c r="GY78" s="211" t="str">
        <f>IF(GU78=0," ",VLOOKUP(GU78,PROTOKOL!$A:$E,5,FALSE))</f>
        <v xml:space="preserve"> </v>
      </c>
      <c r="GZ78" s="175"/>
      <c r="HA78" s="176" t="str">
        <f t="shared" si="216"/>
        <v xml:space="preserve"> </v>
      </c>
      <c r="HB78" s="216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4" t="str">
        <f t="shared" si="165"/>
        <v xml:space="preserve"> </v>
      </c>
      <c r="HH78" s="175" t="str">
        <f>IF(HD78=0," ",VLOOKUP(HD78,PROTOKOL!$A:$E,5,FALSE))</f>
        <v xml:space="preserve"> </v>
      </c>
      <c r="HI78" s="211" t="str">
        <f t="shared" si="133"/>
        <v xml:space="preserve"> </v>
      </c>
      <c r="HJ78" s="175">
        <f t="shared" si="217"/>
        <v>0</v>
      </c>
      <c r="HK78" s="176" t="str">
        <f t="shared" si="218"/>
        <v xml:space="preserve"> </v>
      </c>
      <c r="HM78" s="172">
        <v>19</v>
      </c>
      <c r="HN78" s="225"/>
      <c r="HO78" s="173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4" t="str">
        <f t="shared" si="166"/>
        <v xml:space="preserve"> </v>
      </c>
      <c r="HU78" s="211" t="str">
        <f>IF(HQ78=0," ",VLOOKUP(HQ78,PROTOKOL!$A:$E,5,FALSE))</f>
        <v xml:space="preserve"> </v>
      </c>
      <c r="HV78" s="175"/>
      <c r="HW78" s="176" t="str">
        <f t="shared" si="219"/>
        <v xml:space="preserve"> </v>
      </c>
      <c r="HX78" s="216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4" t="str">
        <f t="shared" si="167"/>
        <v xml:space="preserve"> </v>
      </c>
      <c r="ID78" s="175" t="str">
        <f>IF(HZ78=0," ",VLOOKUP(HZ78,PROTOKOL!$A:$E,5,FALSE))</f>
        <v xml:space="preserve"> </v>
      </c>
      <c r="IE78" s="211" t="str">
        <f t="shared" si="134"/>
        <v xml:space="preserve"> </v>
      </c>
      <c r="IF78" s="175">
        <f t="shared" si="220"/>
        <v>0</v>
      </c>
      <c r="IG78" s="176" t="str">
        <f t="shared" si="221"/>
        <v xml:space="preserve"> </v>
      </c>
      <c r="II78" s="172">
        <v>19</v>
      </c>
      <c r="IJ78" s="225"/>
      <c r="IK78" s="173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4" t="str">
        <f t="shared" si="168"/>
        <v xml:space="preserve"> </v>
      </c>
      <c r="IQ78" s="211" t="str">
        <f>IF(IM78=0," ",VLOOKUP(IM78,PROTOKOL!$A:$E,5,FALSE))</f>
        <v xml:space="preserve"> </v>
      </c>
      <c r="IR78" s="175"/>
      <c r="IS78" s="176" t="str">
        <f t="shared" si="222"/>
        <v xml:space="preserve"> </v>
      </c>
      <c r="IT78" s="216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4" t="str">
        <f t="shared" si="169"/>
        <v xml:space="preserve"> </v>
      </c>
      <c r="IZ78" s="175" t="str">
        <f>IF(IV78=0," ",VLOOKUP(IV78,PROTOKOL!$A:$E,5,FALSE))</f>
        <v xml:space="preserve"> </v>
      </c>
      <c r="JA78" s="211" t="str">
        <f t="shared" si="135"/>
        <v xml:space="preserve"> </v>
      </c>
      <c r="JB78" s="175">
        <f t="shared" si="223"/>
        <v>0</v>
      </c>
      <c r="JC78" s="176" t="str">
        <f t="shared" si="224"/>
        <v xml:space="preserve"> </v>
      </c>
      <c r="JE78" s="172">
        <v>19</v>
      </c>
      <c r="JF78" s="225"/>
      <c r="JG78" s="173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4" t="str">
        <f t="shared" si="170"/>
        <v xml:space="preserve"> </v>
      </c>
      <c r="JM78" s="211" t="str">
        <f>IF(JI78=0," ",VLOOKUP(JI78,PROTOKOL!$A:$E,5,FALSE))</f>
        <v xml:space="preserve"> </v>
      </c>
      <c r="JN78" s="175"/>
      <c r="JO78" s="176" t="str">
        <f t="shared" si="225"/>
        <v xml:space="preserve"> </v>
      </c>
      <c r="JP78" s="216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4" t="str">
        <f t="shared" si="171"/>
        <v xml:space="preserve"> </v>
      </c>
      <c r="JV78" s="175" t="str">
        <f>IF(JR78=0," ",VLOOKUP(JR78,PROTOKOL!$A:$E,5,FALSE))</f>
        <v xml:space="preserve"> </v>
      </c>
      <c r="JW78" s="211" t="str">
        <f t="shared" si="136"/>
        <v xml:space="preserve"> </v>
      </c>
      <c r="JX78" s="175">
        <f t="shared" si="226"/>
        <v>0</v>
      </c>
      <c r="JY78" s="176" t="str">
        <f t="shared" si="227"/>
        <v xml:space="preserve"> </v>
      </c>
      <c r="KA78" s="172">
        <v>19</v>
      </c>
      <c r="KB78" s="225"/>
      <c r="KC78" s="173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4" t="str">
        <f t="shared" si="172"/>
        <v xml:space="preserve"> </v>
      </c>
      <c r="KI78" s="211" t="str">
        <f>IF(KE78=0," ",VLOOKUP(KE78,PROTOKOL!$A:$E,5,FALSE))</f>
        <v xml:space="preserve"> </v>
      </c>
      <c r="KJ78" s="175"/>
      <c r="KK78" s="176" t="str">
        <f t="shared" si="228"/>
        <v xml:space="preserve"> </v>
      </c>
      <c r="KL78" s="216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4" t="str">
        <f t="shared" si="173"/>
        <v xml:space="preserve"> </v>
      </c>
      <c r="KR78" s="175" t="str">
        <f>IF(KN78=0," ",VLOOKUP(KN78,PROTOKOL!$A:$E,5,FALSE))</f>
        <v xml:space="preserve"> </v>
      </c>
      <c r="KS78" s="211" t="str">
        <f t="shared" si="137"/>
        <v xml:space="preserve"> </v>
      </c>
      <c r="KT78" s="175">
        <f t="shared" si="229"/>
        <v>0</v>
      </c>
      <c r="KU78" s="176" t="str">
        <f t="shared" si="230"/>
        <v xml:space="preserve"> </v>
      </c>
      <c r="KW78" s="172">
        <v>19</v>
      </c>
      <c r="KX78" s="225"/>
      <c r="KY78" s="173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4" t="str">
        <f t="shared" si="174"/>
        <v xml:space="preserve"> </v>
      </c>
      <c r="LE78" s="211" t="str">
        <f>IF(LA78=0," ",VLOOKUP(LA78,PROTOKOL!$A:$E,5,FALSE))</f>
        <v xml:space="preserve"> </v>
      </c>
      <c r="LF78" s="175"/>
      <c r="LG78" s="176" t="str">
        <f t="shared" si="231"/>
        <v xml:space="preserve"> </v>
      </c>
      <c r="LH78" s="216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4" t="str">
        <f t="shared" si="175"/>
        <v xml:space="preserve"> </v>
      </c>
      <c r="LN78" s="175" t="str">
        <f>IF(LJ78=0," ",VLOOKUP(LJ78,PROTOKOL!$A:$E,5,FALSE))</f>
        <v xml:space="preserve"> </v>
      </c>
      <c r="LO78" s="211" t="str">
        <f t="shared" si="138"/>
        <v xml:space="preserve"> </v>
      </c>
      <c r="LP78" s="175">
        <f t="shared" si="232"/>
        <v>0</v>
      </c>
      <c r="LQ78" s="176" t="str">
        <f t="shared" si="233"/>
        <v xml:space="preserve"> </v>
      </c>
      <c r="LS78" s="172">
        <v>19</v>
      </c>
      <c r="LT78" s="225"/>
      <c r="LU78" s="173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4" t="str">
        <f t="shared" si="176"/>
        <v xml:space="preserve"> </v>
      </c>
      <c r="MA78" s="211" t="str">
        <f>IF(LW78=0," ",VLOOKUP(LW78,PROTOKOL!$A:$E,5,FALSE))</f>
        <v xml:space="preserve"> </v>
      </c>
      <c r="MB78" s="175"/>
      <c r="MC78" s="176" t="str">
        <f t="shared" si="234"/>
        <v xml:space="preserve"> </v>
      </c>
      <c r="MD78" s="216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4" t="str">
        <f t="shared" si="177"/>
        <v xml:space="preserve"> </v>
      </c>
      <c r="MJ78" s="175" t="str">
        <f>IF(MF78=0," ",VLOOKUP(MF78,PROTOKOL!$A:$E,5,FALSE))</f>
        <v xml:space="preserve"> </v>
      </c>
      <c r="MK78" s="211" t="str">
        <f t="shared" si="139"/>
        <v xml:space="preserve"> </v>
      </c>
      <c r="ML78" s="175">
        <f t="shared" si="235"/>
        <v>0</v>
      </c>
      <c r="MM78" s="176" t="str">
        <f t="shared" si="236"/>
        <v xml:space="preserve"> </v>
      </c>
      <c r="MO78" s="172">
        <v>19</v>
      </c>
      <c r="MP78" s="225"/>
      <c r="MQ78" s="173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4" t="str">
        <f t="shared" si="178"/>
        <v xml:space="preserve"> </v>
      </c>
      <c r="MW78" s="211" t="str">
        <f>IF(MS78=0," ",VLOOKUP(MS78,PROTOKOL!$A:$E,5,FALSE))</f>
        <v xml:space="preserve"> </v>
      </c>
      <c r="MX78" s="175"/>
      <c r="MY78" s="176" t="str">
        <f t="shared" si="237"/>
        <v xml:space="preserve"> </v>
      </c>
      <c r="MZ78" s="216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4" t="str">
        <f t="shared" si="179"/>
        <v xml:space="preserve"> </v>
      </c>
      <c r="NF78" s="175" t="str">
        <f>IF(NB78=0," ",VLOOKUP(NB78,PROTOKOL!$A:$E,5,FALSE))</f>
        <v xml:space="preserve"> </v>
      </c>
      <c r="NG78" s="211" t="str">
        <f t="shared" si="140"/>
        <v xml:space="preserve"> </v>
      </c>
      <c r="NH78" s="175">
        <f t="shared" si="238"/>
        <v>0</v>
      </c>
      <c r="NI78" s="176" t="str">
        <f t="shared" si="239"/>
        <v xml:space="preserve"> </v>
      </c>
      <c r="NK78" s="172">
        <v>19</v>
      </c>
      <c r="NL78" s="225"/>
      <c r="NM78" s="173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4" t="str">
        <f t="shared" si="180"/>
        <v xml:space="preserve"> </v>
      </c>
      <c r="NS78" s="211" t="str">
        <f>IF(NO78=0," ",VLOOKUP(NO78,PROTOKOL!$A:$E,5,FALSE))</f>
        <v xml:space="preserve"> </v>
      </c>
      <c r="NT78" s="175"/>
      <c r="NU78" s="176" t="str">
        <f t="shared" si="240"/>
        <v xml:space="preserve"> </v>
      </c>
      <c r="NV78" s="216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4" t="str">
        <f t="shared" si="181"/>
        <v xml:space="preserve"> </v>
      </c>
      <c r="OB78" s="175" t="str">
        <f>IF(NX78=0," ",VLOOKUP(NX78,PROTOKOL!$A:$E,5,FALSE))</f>
        <v xml:space="preserve"> </v>
      </c>
      <c r="OC78" s="211" t="str">
        <f t="shared" si="141"/>
        <v xml:space="preserve"> </v>
      </c>
      <c r="OD78" s="175">
        <f t="shared" si="241"/>
        <v>0</v>
      </c>
      <c r="OE78" s="176" t="str">
        <f t="shared" si="242"/>
        <v xml:space="preserve"> </v>
      </c>
      <c r="OG78" s="172">
        <v>19</v>
      </c>
      <c r="OH78" s="225"/>
      <c r="OI78" s="173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4" t="str">
        <f t="shared" si="182"/>
        <v xml:space="preserve"> </v>
      </c>
      <c r="OO78" s="211" t="str">
        <f>IF(OK78=0," ",VLOOKUP(OK78,PROTOKOL!$A:$E,5,FALSE))</f>
        <v xml:space="preserve"> </v>
      </c>
      <c r="OP78" s="175"/>
      <c r="OQ78" s="176" t="str">
        <f t="shared" si="243"/>
        <v xml:space="preserve"> </v>
      </c>
      <c r="OR78" s="216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4" t="str">
        <f t="shared" si="183"/>
        <v xml:space="preserve"> </v>
      </c>
      <c r="OX78" s="175" t="str">
        <f>IF(OT78=0," ",VLOOKUP(OT78,PROTOKOL!$A:$E,5,FALSE))</f>
        <v xml:space="preserve"> </v>
      </c>
      <c r="OY78" s="211" t="str">
        <f t="shared" si="142"/>
        <v xml:space="preserve"> </v>
      </c>
      <c r="OZ78" s="175">
        <f t="shared" si="244"/>
        <v>0</v>
      </c>
      <c r="PA78" s="176" t="str">
        <f t="shared" si="245"/>
        <v xml:space="preserve"> </v>
      </c>
      <c r="PC78" s="172">
        <v>19</v>
      </c>
      <c r="PD78" s="225"/>
      <c r="PE78" s="173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4" t="str">
        <f t="shared" si="184"/>
        <v xml:space="preserve"> </v>
      </c>
      <c r="PK78" s="211" t="str">
        <f>IF(PG78=0," ",VLOOKUP(PG78,PROTOKOL!$A:$E,5,FALSE))</f>
        <v xml:space="preserve"> </v>
      </c>
      <c r="PL78" s="175"/>
      <c r="PM78" s="176" t="str">
        <f t="shared" si="246"/>
        <v xml:space="preserve"> </v>
      </c>
      <c r="PN78" s="216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4" t="str">
        <f t="shared" si="185"/>
        <v xml:space="preserve"> </v>
      </c>
      <c r="PT78" s="175" t="str">
        <f>IF(PP78=0," ",VLOOKUP(PP78,PROTOKOL!$A:$E,5,FALSE))</f>
        <v xml:space="preserve"> </v>
      </c>
      <c r="PU78" s="211" t="str">
        <f t="shared" si="143"/>
        <v xml:space="preserve"> </v>
      </c>
      <c r="PV78" s="175">
        <f t="shared" si="247"/>
        <v>0</v>
      </c>
      <c r="PW78" s="176" t="str">
        <f t="shared" si="248"/>
        <v xml:space="preserve"> </v>
      </c>
      <c r="PY78" s="172">
        <v>19</v>
      </c>
      <c r="PZ78" s="225"/>
      <c r="QA78" s="173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4" t="str">
        <f t="shared" si="186"/>
        <v xml:space="preserve"> </v>
      </c>
      <c r="QG78" s="211" t="str">
        <f>IF(QC78=0," ",VLOOKUP(QC78,PROTOKOL!$A:$E,5,FALSE))</f>
        <v xml:space="preserve"> </v>
      </c>
      <c r="QH78" s="175"/>
      <c r="QI78" s="176" t="str">
        <f t="shared" si="249"/>
        <v xml:space="preserve"> </v>
      </c>
      <c r="QJ78" s="216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4" t="str">
        <f t="shared" si="187"/>
        <v xml:space="preserve"> </v>
      </c>
      <c r="QP78" s="175" t="str">
        <f>IF(QL78=0," ",VLOOKUP(QL78,PROTOKOL!$A:$E,5,FALSE))</f>
        <v xml:space="preserve"> </v>
      </c>
      <c r="QQ78" s="211" t="str">
        <f t="shared" si="144"/>
        <v xml:space="preserve"> </v>
      </c>
      <c r="QR78" s="175">
        <f t="shared" si="250"/>
        <v>0</v>
      </c>
      <c r="QS78" s="176" t="str">
        <f t="shared" si="251"/>
        <v xml:space="preserve"> </v>
      </c>
    </row>
    <row r="79" spans="1:461" ht="13.8">
      <c r="A79" s="172">
        <v>19</v>
      </c>
      <c r="B79" s="226"/>
      <c r="C79" s="173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4" t="str">
        <f t="shared" si="146"/>
        <v xml:space="preserve"> </v>
      </c>
      <c r="I79" s="211" t="str">
        <f>IF(E79=0," ",VLOOKUP(E79,PROTOKOL!$A:$E,5,FALSE))</f>
        <v xml:space="preserve"> </v>
      </c>
      <c r="J79" s="175"/>
      <c r="K79" s="176" t="str">
        <f t="shared" si="188"/>
        <v xml:space="preserve"> </v>
      </c>
      <c r="L79" s="216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4" t="str">
        <f t="shared" si="147"/>
        <v xml:space="preserve"> </v>
      </c>
      <c r="R79" s="175" t="str">
        <f>IF(N79=0," ",VLOOKUP(N79,PROTOKOL!$A:$E,5,FALSE))</f>
        <v xml:space="preserve"> </v>
      </c>
      <c r="S79" s="211" t="str">
        <f t="shared" si="189"/>
        <v xml:space="preserve"> </v>
      </c>
      <c r="T79" s="175">
        <f t="shared" si="190"/>
        <v>0</v>
      </c>
      <c r="U79" s="176" t="str">
        <f t="shared" si="191"/>
        <v xml:space="preserve"> </v>
      </c>
      <c r="W79" s="172">
        <v>19</v>
      </c>
      <c r="X79" s="226"/>
      <c r="Y79" s="173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4" t="str">
        <f t="shared" si="148"/>
        <v xml:space="preserve"> </v>
      </c>
      <c r="AE79" s="211" t="str">
        <f>IF(AA79=0," ",VLOOKUP(AA79,PROTOKOL!$A:$E,5,FALSE))</f>
        <v xml:space="preserve"> </v>
      </c>
      <c r="AF79" s="175"/>
      <c r="AG79" s="176" t="str">
        <f t="shared" si="192"/>
        <v xml:space="preserve"> </v>
      </c>
      <c r="AH79" s="216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4" t="str">
        <f t="shared" si="149"/>
        <v xml:space="preserve"> </v>
      </c>
      <c r="AN79" s="175" t="str">
        <f>IF(AJ79=0," ",VLOOKUP(AJ79,PROTOKOL!$A:$E,5,FALSE))</f>
        <v xml:space="preserve"> </v>
      </c>
      <c r="AO79" s="211" t="str">
        <f t="shared" si="126"/>
        <v xml:space="preserve"> </v>
      </c>
      <c r="AP79" s="175">
        <f t="shared" si="193"/>
        <v>0</v>
      </c>
      <c r="AQ79" s="176" t="str">
        <f t="shared" si="194"/>
        <v xml:space="preserve"> </v>
      </c>
      <c r="AS79" s="172">
        <v>19</v>
      </c>
      <c r="AT79" s="226"/>
      <c r="AU79" s="173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4" t="str">
        <f t="shared" si="150"/>
        <v xml:space="preserve"> </v>
      </c>
      <c r="BA79" s="211" t="str">
        <f>IF(AW79=0," ",VLOOKUP(AW79,PROTOKOL!$A:$E,5,FALSE))</f>
        <v xml:space="preserve"> </v>
      </c>
      <c r="BB79" s="175"/>
      <c r="BC79" s="176" t="str">
        <f t="shared" si="195"/>
        <v xml:space="preserve"> </v>
      </c>
      <c r="BD79" s="216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4" t="str">
        <f t="shared" si="151"/>
        <v xml:space="preserve"> </v>
      </c>
      <c r="BJ79" s="175" t="str">
        <f>IF(BF79=0," ",VLOOKUP(BF79,PROTOKOL!$A:$E,5,FALSE))</f>
        <v xml:space="preserve"> </v>
      </c>
      <c r="BK79" s="211" t="str">
        <f t="shared" si="127"/>
        <v xml:space="preserve"> </v>
      </c>
      <c r="BL79" s="175">
        <f t="shared" si="196"/>
        <v>0</v>
      </c>
      <c r="BM79" s="176" t="str">
        <f t="shared" si="197"/>
        <v xml:space="preserve"> </v>
      </c>
      <c r="BO79" s="172">
        <v>19</v>
      </c>
      <c r="BP79" s="226"/>
      <c r="BQ79" s="173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4" t="str">
        <f t="shared" si="152"/>
        <v xml:space="preserve"> </v>
      </c>
      <c r="BW79" s="211" t="str">
        <f>IF(BS79=0," ",VLOOKUP(BS79,PROTOKOL!$A:$E,5,FALSE))</f>
        <v xml:space="preserve"> </v>
      </c>
      <c r="BX79" s="175"/>
      <c r="BY79" s="176" t="str">
        <f t="shared" si="198"/>
        <v xml:space="preserve"> </v>
      </c>
      <c r="BZ79" s="216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4" t="str">
        <f t="shared" si="153"/>
        <v xml:space="preserve"> </v>
      </c>
      <c r="CF79" s="175" t="str">
        <f>IF(CB79=0," ",VLOOKUP(CB79,PROTOKOL!$A:$E,5,FALSE))</f>
        <v xml:space="preserve"> </v>
      </c>
      <c r="CG79" s="211" t="str">
        <f t="shared" si="128"/>
        <v xml:space="preserve"> </v>
      </c>
      <c r="CH79" s="175">
        <f t="shared" si="199"/>
        <v>0</v>
      </c>
      <c r="CI79" s="176" t="str">
        <f t="shared" si="200"/>
        <v xml:space="preserve"> </v>
      </c>
      <c r="CK79" s="172">
        <v>19</v>
      </c>
      <c r="CL79" s="226"/>
      <c r="CM79" s="173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4" t="str">
        <f t="shared" si="154"/>
        <v xml:space="preserve"> </v>
      </c>
      <c r="CS79" s="211" t="str">
        <f>IF(CO79=0," ",VLOOKUP(CO79,PROTOKOL!$A:$E,5,FALSE))</f>
        <v xml:space="preserve"> </v>
      </c>
      <c r="CT79" s="175"/>
      <c r="CU79" s="176" t="str">
        <f t="shared" si="201"/>
        <v xml:space="preserve"> </v>
      </c>
      <c r="CV79" s="216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4" t="str">
        <f t="shared" si="155"/>
        <v xml:space="preserve"> </v>
      </c>
      <c r="DB79" s="175" t="str">
        <f>IF(CX79=0," ",VLOOKUP(CX79,PROTOKOL!$A:$E,5,FALSE))</f>
        <v xml:space="preserve"> </v>
      </c>
      <c r="DC79" s="211" t="str">
        <f t="shared" si="129"/>
        <v xml:space="preserve"> </v>
      </c>
      <c r="DD79" s="175">
        <f t="shared" si="202"/>
        <v>0</v>
      </c>
      <c r="DE79" s="176" t="str">
        <f t="shared" si="203"/>
        <v xml:space="preserve"> </v>
      </c>
      <c r="DG79" s="172">
        <v>19</v>
      </c>
      <c r="DH79" s="226"/>
      <c r="DI79" s="173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4" t="str">
        <f t="shared" si="156"/>
        <v xml:space="preserve"> </v>
      </c>
      <c r="DO79" s="211" t="str">
        <f>IF(DK79=0," ",VLOOKUP(DK79,PROTOKOL!$A:$E,5,FALSE))</f>
        <v xml:space="preserve"> </v>
      </c>
      <c r="DP79" s="175"/>
      <c r="DQ79" s="176" t="str">
        <f t="shared" si="204"/>
        <v xml:space="preserve"> </v>
      </c>
      <c r="DR79" s="216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4" t="str">
        <f t="shared" si="157"/>
        <v xml:space="preserve"> </v>
      </c>
      <c r="DX79" s="175" t="str">
        <f>IF(DT79=0," ",VLOOKUP(DT79,PROTOKOL!$A:$E,5,FALSE))</f>
        <v xml:space="preserve"> </v>
      </c>
      <c r="DY79" s="211" t="str">
        <f t="shared" si="130"/>
        <v xml:space="preserve"> </v>
      </c>
      <c r="DZ79" s="175">
        <f t="shared" si="205"/>
        <v>0</v>
      </c>
      <c r="EA79" s="176" t="str">
        <f t="shared" si="206"/>
        <v xml:space="preserve"> </v>
      </c>
      <c r="EC79" s="172">
        <v>19</v>
      </c>
      <c r="ED79" s="226"/>
      <c r="EE79" s="173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4" t="str">
        <f t="shared" si="158"/>
        <v xml:space="preserve"> </v>
      </c>
      <c r="EK79" s="211" t="str">
        <f>IF(EG79=0," ",VLOOKUP(EG79,PROTOKOL!$A:$E,5,FALSE))</f>
        <v xml:space="preserve"> </v>
      </c>
      <c r="EL79" s="175"/>
      <c r="EM79" s="176" t="str">
        <f t="shared" si="207"/>
        <v xml:space="preserve"> </v>
      </c>
      <c r="EN79" s="216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4" t="str">
        <f t="shared" si="159"/>
        <v xml:space="preserve"> </v>
      </c>
      <c r="ET79" s="175" t="str">
        <f>IF(EP79=0," ",VLOOKUP(EP79,PROTOKOL!$A:$E,5,FALSE))</f>
        <v xml:space="preserve"> </v>
      </c>
      <c r="EU79" s="211" t="str">
        <f t="shared" si="145"/>
        <v xml:space="preserve"> </v>
      </c>
      <c r="EV79" s="175">
        <f t="shared" si="208"/>
        <v>0</v>
      </c>
      <c r="EW79" s="176" t="str">
        <f t="shared" si="209"/>
        <v xml:space="preserve"> </v>
      </c>
      <c r="EY79" s="172">
        <v>19</v>
      </c>
      <c r="EZ79" s="226"/>
      <c r="FA79" s="173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4" t="str">
        <f t="shared" si="160"/>
        <v xml:space="preserve"> </v>
      </c>
      <c r="FG79" s="211" t="str">
        <f>IF(FC79=0," ",VLOOKUP(FC79,PROTOKOL!$A:$E,5,FALSE))</f>
        <v xml:space="preserve"> </v>
      </c>
      <c r="FH79" s="175"/>
      <c r="FI79" s="176" t="str">
        <f t="shared" si="210"/>
        <v xml:space="preserve"> </v>
      </c>
      <c r="FJ79" s="216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4" t="str">
        <f t="shared" si="161"/>
        <v xml:space="preserve"> </v>
      </c>
      <c r="FP79" s="175" t="str">
        <f>IF(FL79=0," ",VLOOKUP(FL79,PROTOKOL!$A:$E,5,FALSE))</f>
        <v xml:space="preserve"> </v>
      </c>
      <c r="FQ79" s="211" t="str">
        <f t="shared" si="131"/>
        <v xml:space="preserve"> </v>
      </c>
      <c r="FR79" s="175">
        <f t="shared" si="211"/>
        <v>0</v>
      </c>
      <c r="FS79" s="176" t="str">
        <f t="shared" si="212"/>
        <v xml:space="preserve"> </v>
      </c>
      <c r="FU79" s="172">
        <v>19</v>
      </c>
      <c r="FV79" s="226"/>
      <c r="FW79" s="173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4" t="str">
        <f t="shared" si="162"/>
        <v xml:space="preserve"> </v>
      </c>
      <c r="GC79" s="211" t="str">
        <f>IF(FY79=0," ",VLOOKUP(FY79,PROTOKOL!$A:$E,5,FALSE))</f>
        <v xml:space="preserve"> </v>
      </c>
      <c r="GD79" s="175"/>
      <c r="GE79" s="176" t="str">
        <f t="shared" si="213"/>
        <v xml:space="preserve"> </v>
      </c>
      <c r="GF79" s="216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4" t="str">
        <f t="shared" si="163"/>
        <v xml:space="preserve"> </v>
      </c>
      <c r="GL79" s="175" t="str">
        <f>IF(GH79=0," ",VLOOKUP(GH79,PROTOKOL!$A:$E,5,FALSE))</f>
        <v xml:space="preserve"> </v>
      </c>
      <c r="GM79" s="211" t="str">
        <f t="shared" si="132"/>
        <v xml:space="preserve"> </v>
      </c>
      <c r="GN79" s="175">
        <f t="shared" si="214"/>
        <v>0</v>
      </c>
      <c r="GO79" s="176" t="str">
        <f t="shared" si="215"/>
        <v xml:space="preserve"> </v>
      </c>
      <c r="GQ79" s="172">
        <v>19</v>
      </c>
      <c r="GR79" s="226"/>
      <c r="GS79" s="173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4" t="str">
        <f t="shared" si="164"/>
        <v xml:space="preserve"> </v>
      </c>
      <c r="GY79" s="211" t="str">
        <f>IF(GU79=0," ",VLOOKUP(GU79,PROTOKOL!$A:$E,5,FALSE))</f>
        <v xml:space="preserve"> </v>
      </c>
      <c r="GZ79" s="175"/>
      <c r="HA79" s="176" t="str">
        <f t="shared" si="216"/>
        <v xml:space="preserve"> </v>
      </c>
      <c r="HB79" s="216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4" t="str">
        <f t="shared" si="165"/>
        <v xml:space="preserve"> </v>
      </c>
      <c r="HH79" s="175" t="str">
        <f>IF(HD79=0," ",VLOOKUP(HD79,PROTOKOL!$A:$E,5,FALSE))</f>
        <v xml:space="preserve"> </v>
      </c>
      <c r="HI79" s="211" t="str">
        <f t="shared" si="133"/>
        <v xml:space="preserve"> </v>
      </c>
      <c r="HJ79" s="175">
        <f t="shared" si="217"/>
        <v>0</v>
      </c>
      <c r="HK79" s="176" t="str">
        <f t="shared" si="218"/>
        <v xml:space="preserve"> </v>
      </c>
      <c r="HM79" s="172">
        <v>19</v>
      </c>
      <c r="HN79" s="226"/>
      <c r="HO79" s="173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4" t="str">
        <f t="shared" si="166"/>
        <v xml:space="preserve"> </v>
      </c>
      <c r="HU79" s="211" t="str">
        <f>IF(HQ79=0," ",VLOOKUP(HQ79,PROTOKOL!$A:$E,5,FALSE))</f>
        <v xml:space="preserve"> </v>
      </c>
      <c r="HV79" s="175"/>
      <c r="HW79" s="176" t="str">
        <f t="shared" si="219"/>
        <v xml:space="preserve"> </v>
      </c>
      <c r="HX79" s="216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4" t="str">
        <f t="shared" si="167"/>
        <v xml:space="preserve"> </v>
      </c>
      <c r="ID79" s="175" t="str">
        <f>IF(HZ79=0," ",VLOOKUP(HZ79,PROTOKOL!$A:$E,5,FALSE))</f>
        <v xml:space="preserve"> </v>
      </c>
      <c r="IE79" s="211" t="str">
        <f t="shared" si="134"/>
        <v xml:space="preserve"> </v>
      </c>
      <c r="IF79" s="175">
        <f t="shared" si="220"/>
        <v>0</v>
      </c>
      <c r="IG79" s="176" t="str">
        <f t="shared" si="221"/>
        <v xml:space="preserve"> </v>
      </c>
      <c r="II79" s="172">
        <v>19</v>
      </c>
      <c r="IJ79" s="226"/>
      <c r="IK79" s="173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4" t="str">
        <f t="shared" si="168"/>
        <v xml:space="preserve"> </v>
      </c>
      <c r="IQ79" s="211" t="str">
        <f>IF(IM79=0," ",VLOOKUP(IM79,PROTOKOL!$A:$E,5,FALSE))</f>
        <v xml:space="preserve"> </v>
      </c>
      <c r="IR79" s="175"/>
      <c r="IS79" s="176" t="str">
        <f t="shared" si="222"/>
        <v xml:space="preserve"> </v>
      </c>
      <c r="IT79" s="216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4" t="str">
        <f t="shared" si="169"/>
        <v xml:space="preserve"> </v>
      </c>
      <c r="IZ79" s="175" t="str">
        <f>IF(IV79=0," ",VLOOKUP(IV79,PROTOKOL!$A:$E,5,FALSE))</f>
        <v xml:space="preserve"> </v>
      </c>
      <c r="JA79" s="211" t="str">
        <f t="shared" si="135"/>
        <v xml:space="preserve"> </v>
      </c>
      <c r="JB79" s="175">
        <f t="shared" si="223"/>
        <v>0</v>
      </c>
      <c r="JC79" s="176" t="str">
        <f t="shared" si="224"/>
        <v xml:space="preserve"> </v>
      </c>
      <c r="JE79" s="172">
        <v>19</v>
      </c>
      <c r="JF79" s="226"/>
      <c r="JG79" s="173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4" t="str">
        <f t="shared" si="170"/>
        <v xml:space="preserve"> </v>
      </c>
      <c r="JM79" s="211" t="str">
        <f>IF(JI79=0," ",VLOOKUP(JI79,PROTOKOL!$A:$E,5,FALSE))</f>
        <v xml:space="preserve"> </v>
      </c>
      <c r="JN79" s="175"/>
      <c r="JO79" s="176" t="str">
        <f t="shared" si="225"/>
        <v xml:space="preserve"> </v>
      </c>
      <c r="JP79" s="216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4" t="str">
        <f t="shared" si="171"/>
        <v xml:space="preserve"> </v>
      </c>
      <c r="JV79" s="175" t="str">
        <f>IF(JR79=0," ",VLOOKUP(JR79,PROTOKOL!$A:$E,5,FALSE))</f>
        <v xml:space="preserve"> </v>
      </c>
      <c r="JW79" s="211" t="str">
        <f t="shared" si="136"/>
        <v xml:space="preserve"> </v>
      </c>
      <c r="JX79" s="175">
        <f t="shared" si="226"/>
        <v>0</v>
      </c>
      <c r="JY79" s="176" t="str">
        <f t="shared" si="227"/>
        <v xml:space="preserve"> </v>
      </c>
      <c r="KA79" s="172">
        <v>19</v>
      </c>
      <c r="KB79" s="226"/>
      <c r="KC79" s="173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4" t="str">
        <f t="shared" si="172"/>
        <v xml:space="preserve"> </v>
      </c>
      <c r="KI79" s="211" t="str">
        <f>IF(KE79=0," ",VLOOKUP(KE79,PROTOKOL!$A:$E,5,FALSE))</f>
        <v xml:space="preserve"> </v>
      </c>
      <c r="KJ79" s="175"/>
      <c r="KK79" s="176" t="str">
        <f t="shared" si="228"/>
        <v xml:space="preserve"> </v>
      </c>
      <c r="KL79" s="216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4" t="str">
        <f t="shared" si="173"/>
        <v xml:space="preserve"> </v>
      </c>
      <c r="KR79" s="175" t="str">
        <f>IF(KN79=0," ",VLOOKUP(KN79,PROTOKOL!$A:$E,5,FALSE))</f>
        <v xml:space="preserve"> </v>
      </c>
      <c r="KS79" s="211" t="str">
        <f t="shared" si="137"/>
        <v xml:space="preserve"> </v>
      </c>
      <c r="KT79" s="175">
        <f t="shared" si="229"/>
        <v>0</v>
      </c>
      <c r="KU79" s="176" t="str">
        <f t="shared" si="230"/>
        <v xml:space="preserve"> </v>
      </c>
      <c r="KW79" s="172">
        <v>19</v>
      </c>
      <c r="KX79" s="226"/>
      <c r="KY79" s="173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4" t="str">
        <f t="shared" si="174"/>
        <v xml:space="preserve"> </v>
      </c>
      <c r="LE79" s="211" t="str">
        <f>IF(LA79=0," ",VLOOKUP(LA79,PROTOKOL!$A:$E,5,FALSE))</f>
        <v xml:space="preserve"> </v>
      </c>
      <c r="LF79" s="175"/>
      <c r="LG79" s="176" t="str">
        <f t="shared" si="231"/>
        <v xml:space="preserve"> </v>
      </c>
      <c r="LH79" s="216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4" t="str">
        <f t="shared" si="175"/>
        <v xml:space="preserve"> </v>
      </c>
      <c r="LN79" s="175" t="str">
        <f>IF(LJ79=0," ",VLOOKUP(LJ79,PROTOKOL!$A:$E,5,FALSE))</f>
        <v xml:space="preserve"> </v>
      </c>
      <c r="LO79" s="211" t="str">
        <f t="shared" si="138"/>
        <v xml:space="preserve"> </v>
      </c>
      <c r="LP79" s="175">
        <f t="shared" si="232"/>
        <v>0</v>
      </c>
      <c r="LQ79" s="176" t="str">
        <f t="shared" si="233"/>
        <v xml:space="preserve"> </v>
      </c>
      <c r="LS79" s="172">
        <v>19</v>
      </c>
      <c r="LT79" s="226"/>
      <c r="LU79" s="173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4" t="str">
        <f t="shared" si="176"/>
        <v xml:space="preserve"> </v>
      </c>
      <c r="MA79" s="211" t="str">
        <f>IF(LW79=0," ",VLOOKUP(LW79,PROTOKOL!$A:$E,5,FALSE))</f>
        <v xml:space="preserve"> </v>
      </c>
      <c r="MB79" s="175"/>
      <c r="MC79" s="176" t="str">
        <f t="shared" si="234"/>
        <v xml:space="preserve"> </v>
      </c>
      <c r="MD79" s="216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4" t="str">
        <f t="shared" si="177"/>
        <v xml:space="preserve"> </v>
      </c>
      <c r="MJ79" s="175" t="str">
        <f>IF(MF79=0," ",VLOOKUP(MF79,PROTOKOL!$A:$E,5,FALSE))</f>
        <v xml:space="preserve"> </v>
      </c>
      <c r="MK79" s="211" t="str">
        <f t="shared" si="139"/>
        <v xml:space="preserve"> </v>
      </c>
      <c r="ML79" s="175">
        <f t="shared" si="235"/>
        <v>0</v>
      </c>
      <c r="MM79" s="176" t="str">
        <f t="shared" si="236"/>
        <v xml:space="preserve"> </v>
      </c>
      <c r="MO79" s="172">
        <v>19</v>
      </c>
      <c r="MP79" s="226"/>
      <c r="MQ79" s="173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4" t="str">
        <f t="shared" si="178"/>
        <v xml:space="preserve"> </v>
      </c>
      <c r="MW79" s="211" t="str">
        <f>IF(MS79=0," ",VLOOKUP(MS79,PROTOKOL!$A:$E,5,FALSE))</f>
        <v xml:space="preserve"> </v>
      </c>
      <c r="MX79" s="175"/>
      <c r="MY79" s="176" t="str">
        <f t="shared" si="237"/>
        <v xml:space="preserve"> </v>
      </c>
      <c r="MZ79" s="216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4" t="str">
        <f t="shared" si="179"/>
        <v xml:space="preserve"> </v>
      </c>
      <c r="NF79" s="175" t="str">
        <f>IF(NB79=0," ",VLOOKUP(NB79,PROTOKOL!$A:$E,5,FALSE))</f>
        <v xml:space="preserve"> </v>
      </c>
      <c r="NG79" s="211" t="str">
        <f t="shared" si="140"/>
        <v xml:space="preserve"> </v>
      </c>
      <c r="NH79" s="175">
        <f t="shared" si="238"/>
        <v>0</v>
      </c>
      <c r="NI79" s="176" t="str">
        <f t="shared" si="239"/>
        <v xml:space="preserve"> </v>
      </c>
      <c r="NK79" s="172">
        <v>19</v>
      </c>
      <c r="NL79" s="226"/>
      <c r="NM79" s="173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4" t="str">
        <f t="shared" si="180"/>
        <v xml:space="preserve"> </v>
      </c>
      <c r="NS79" s="211" t="str">
        <f>IF(NO79=0," ",VLOOKUP(NO79,PROTOKOL!$A:$E,5,FALSE))</f>
        <v xml:space="preserve"> </v>
      </c>
      <c r="NT79" s="175"/>
      <c r="NU79" s="176" t="str">
        <f t="shared" si="240"/>
        <v xml:space="preserve"> </v>
      </c>
      <c r="NV79" s="216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4" t="str">
        <f t="shared" si="181"/>
        <v xml:space="preserve"> </v>
      </c>
      <c r="OB79" s="175" t="str">
        <f>IF(NX79=0," ",VLOOKUP(NX79,PROTOKOL!$A:$E,5,FALSE))</f>
        <v xml:space="preserve"> </v>
      </c>
      <c r="OC79" s="211" t="str">
        <f t="shared" si="141"/>
        <v xml:space="preserve"> </v>
      </c>
      <c r="OD79" s="175">
        <f t="shared" si="241"/>
        <v>0</v>
      </c>
      <c r="OE79" s="176" t="str">
        <f t="shared" si="242"/>
        <v xml:space="preserve"> </v>
      </c>
      <c r="OG79" s="172">
        <v>19</v>
      </c>
      <c r="OH79" s="226"/>
      <c r="OI79" s="173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4" t="str">
        <f t="shared" si="182"/>
        <v xml:space="preserve"> </v>
      </c>
      <c r="OO79" s="211" t="str">
        <f>IF(OK79=0," ",VLOOKUP(OK79,PROTOKOL!$A:$E,5,FALSE))</f>
        <v xml:space="preserve"> </v>
      </c>
      <c r="OP79" s="175"/>
      <c r="OQ79" s="176" t="str">
        <f t="shared" si="243"/>
        <v xml:space="preserve"> </v>
      </c>
      <c r="OR79" s="216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4" t="str">
        <f t="shared" si="183"/>
        <v xml:space="preserve"> </v>
      </c>
      <c r="OX79" s="175" t="str">
        <f>IF(OT79=0," ",VLOOKUP(OT79,PROTOKOL!$A:$E,5,FALSE))</f>
        <v xml:space="preserve"> </v>
      </c>
      <c r="OY79" s="211" t="str">
        <f t="shared" si="142"/>
        <v xml:space="preserve"> </v>
      </c>
      <c r="OZ79" s="175">
        <f t="shared" si="244"/>
        <v>0</v>
      </c>
      <c r="PA79" s="176" t="str">
        <f t="shared" si="245"/>
        <v xml:space="preserve"> </v>
      </c>
      <c r="PC79" s="172">
        <v>19</v>
      </c>
      <c r="PD79" s="226"/>
      <c r="PE79" s="173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4" t="str">
        <f t="shared" si="184"/>
        <v xml:space="preserve"> </v>
      </c>
      <c r="PK79" s="211" t="str">
        <f>IF(PG79=0," ",VLOOKUP(PG79,PROTOKOL!$A:$E,5,FALSE))</f>
        <v xml:space="preserve"> </v>
      </c>
      <c r="PL79" s="175"/>
      <c r="PM79" s="176" t="str">
        <f t="shared" si="246"/>
        <v xml:space="preserve"> </v>
      </c>
      <c r="PN79" s="216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4" t="str">
        <f t="shared" si="185"/>
        <v xml:space="preserve"> </v>
      </c>
      <c r="PT79" s="175" t="str">
        <f>IF(PP79=0," ",VLOOKUP(PP79,PROTOKOL!$A:$E,5,FALSE))</f>
        <v xml:space="preserve"> </v>
      </c>
      <c r="PU79" s="211" t="str">
        <f t="shared" si="143"/>
        <v xml:space="preserve"> </v>
      </c>
      <c r="PV79" s="175">
        <f t="shared" si="247"/>
        <v>0</v>
      </c>
      <c r="PW79" s="176" t="str">
        <f t="shared" si="248"/>
        <v xml:space="preserve"> </v>
      </c>
      <c r="PY79" s="172">
        <v>19</v>
      </c>
      <c r="PZ79" s="226"/>
      <c r="QA79" s="173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4" t="str">
        <f t="shared" si="186"/>
        <v xml:space="preserve"> </v>
      </c>
      <c r="QG79" s="211" t="str">
        <f>IF(QC79=0," ",VLOOKUP(QC79,PROTOKOL!$A:$E,5,FALSE))</f>
        <v xml:space="preserve"> </v>
      </c>
      <c r="QH79" s="175"/>
      <c r="QI79" s="176" t="str">
        <f t="shared" si="249"/>
        <v xml:space="preserve"> </v>
      </c>
      <c r="QJ79" s="216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4" t="str">
        <f t="shared" si="187"/>
        <v xml:space="preserve"> </v>
      </c>
      <c r="QP79" s="175" t="str">
        <f>IF(QL79=0," ",VLOOKUP(QL79,PROTOKOL!$A:$E,5,FALSE))</f>
        <v xml:space="preserve"> </v>
      </c>
      <c r="QQ79" s="211" t="str">
        <f t="shared" si="144"/>
        <v xml:space="preserve"> </v>
      </c>
      <c r="QR79" s="175">
        <f t="shared" si="250"/>
        <v>0</v>
      </c>
      <c r="QS79" s="176" t="str">
        <f t="shared" si="251"/>
        <v xml:space="preserve"> </v>
      </c>
    </row>
    <row r="80" spans="1:461" ht="13.8">
      <c r="A80" s="172">
        <v>20</v>
      </c>
      <c r="B80" s="224">
        <v>20</v>
      </c>
      <c r="C80" s="173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4" t="str">
        <f t="shared" si="146"/>
        <v xml:space="preserve"> </v>
      </c>
      <c r="I80" s="211" t="str">
        <f>IF(E80=0," ",VLOOKUP(E80,PROTOKOL!$A:$E,5,FALSE))</f>
        <v xml:space="preserve"> </v>
      </c>
      <c r="J80" s="175"/>
      <c r="K80" s="176" t="str">
        <f t="shared" si="188"/>
        <v xml:space="preserve"> </v>
      </c>
      <c r="L80" s="216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4" t="str">
        <f t="shared" si="147"/>
        <v xml:space="preserve"> </v>
      </c>
      <c r="R80" s="175" t="str">
        <f>IF(N80=0," ",VLOOKUP(N80,PROTOKOL!$A:$E,5,FALSE))</f>
        <v xml:space="preserve"> </v>
      </c>
      <c r="S80" s="211" t="str">
        <f t="shared" si="189"/>
        <v xml:space="preserve"> </v>
      </c>
      <c r="T80" s="175">
        <f t="shared" si="190"/>
        <v>0</v>
      </c>
      <c r="U80" s="176" t="str">
        <f t="shared" si="191"/>
        <v xml:space="preserve"> </v>
      </c>
      <c r="W80" s="172">
        <v>20</v>
      </c>
      <c r="X80" s="224">
        <v>20</v>
      </c>
      <c r="Y80" s="173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4" t="str">
        <f t="shared" si="148"/>
        <v xml:space="preserve"> </v>
      </c>
      <c r="AE80" s="211" t="str">
        <f>IF(AA80=0," ",VLOOKUP(AA80,PROTOKOL!$A:$E,5,FALSE))</f>
        <v xml:space="preserve"> </v>
      </c>
      <c r="AF80" s="175"/>
      <c r="AG80" s="176" t="str">
        <f t="shared" si="192"/>
        <v xml:space="preserve"> </v>
      </c>
      <c r="AH80" s="216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4" t="str">
        <f t="shared" si="149"/>
        <v xml:space="preserve"> </v>
      </c>
      <c r="AN80" s="175" t="str">
        <f>IF(AJ80=0," ",VLOOKUP(AJ80,PROTOKOL!$A:$E,5,FALSE))</f>
        <v xml:space="preserve"> </v>
      </c>
      <c r="AO80" s="211" t="str">
        <f t="shared" si="126"/>
        <v xml:space="preserve"> </v>
      </c>
      <c r="AP80" s="175">
        <f t="shared" si="193"/>
        <v>0</v>
      </c>
      <c r="AQ80" s="176" t="str">
        <f t="shared" si="194"/>
        <v xml:space="preserve"> </v>
      </c>
      <c r="AS80" s="172">
        <v>20</v>
      </c>
      <c r="AT80" s="224">
        <v>20</v>
      </c>
      <c r="AU80" s="173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4" t="str">
        <f t="shared" si="150"/>
        <v xml:space="preserve"> </v>
      </c>
      <c r="BA80" s="211" t="str">
        <f>IF(AW80=0," ",VLOOKUP(AW80,PROTOKOL!$A:$E,5,FALSE))</f>
        <v xml:space="preserve"> </v>
      </c>
      <c r="BB80" s="175"/>
      <c r="BC80" s="176" t="str">
        <f t="shared" si="195"/>
        <v xml:space="preserve"> </v>
      </c>
      <c r="BD80" s="216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4" t="str">
        <f t="shared" si="151"/>
        <v xml:space="preserve"> </v>
      </c>
      <c r="BJ80" s="175" t="str">
        <f>IF(BF80=0," ",VLOOKUP(BF80,PROTOKOL!$A:$E,5,FALSE))</f>
        <v xml:space="preserve"> </v>
      </c>
      <c r="BK80" s="211" t="str">
        <f t="shared" si="127"/>
        <v xml:space="preserve"> </v>
      </c>
      <c r="BL80" s="175">
        <f t="shared" si="196"/>
        <v>0</v>
      </c>
      <c r="BM80" s="176" t="str">
        <f t="shared" si="197"/>
        <v xml:space="preserve"> </v>
      </c>
      <c r="BO80" s="172">
        <v>20</v>
      </c>
      <c r="BP80" s="224">
        <v>20</v>
      </c>
      <c r="BQ80" s="173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4" t="str">
        <f t="shared" si="152"/>
        <v xml:space="preserve"> </v>
      </c>
      <c r="BW80" s="211" t="str">
        <f>IF(BS80=0," ",VLOOKUP(BS80,PROTOKOL!$A:$E,5,FALSE))</f>
        <v xml:space="preserve"> </v>
      </c>
      <c r="BX80" s="175"/>
      <c r="BY80" s="176" t="str">
        <f t="shared" si="198"/>
        <v xml:space="preserve"> </v>
      </c>
      <c r="BZ80" s="216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4" t="str">
        <f t="shared" si="153"/>
        <v xml:space="preserve"> </v>
      </c>
      <c r="CF80" s="175" t="str">
        <f>IF(CB80=0," ",VLOOKUP(CB80,PROTOKOL!$A:$E,5,FALSE))</f>
        <v xml:space="preserve"> </v>
      </c>
      <c r="CG80" s="211" t="str">
        <f t="shared" si="128"/>
        <v xml:space="preserve"> </v>
      </c>
      <c r="CH80" s="175">
        <f t="shared" si="199"/>
        <v>0</v>
      </c>
      <c r="CI80" s="176" t="str">
        <f t="shared" si="200"/>
        <v xml:space="preserve"> </v>
      </c>
      <c r="CK80" s="172">
        <v>20</v>
      </c>
      <c r="CL80" s="224">
        <v>20</v>
      </c>
      <c r="CM80" s="173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4" t="str">
        <f t="shared" si="154"/>
        <v xml:space="preserve"> </v>
      </c>
      <c r="CS80" s="211" t="str">
        <f>IF(CO80=0," ",VLOOKUP(CO80,PROTOKOL!$A:$E,5,FALSE))</f>
        <v xml:space="preserve"> </v>
      </c>
      <c r="CT80" s="175"/>
      <c r="CU80" s="176" t="str">
        <f t="shared" si="201"/>
        <v xml:space="preserve"> </v>
      </c>
      <c r="CV80" s="216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4" t="str">
        <f t="shared" si="155"/>
        <v xml:space="preserve"> </v>
      </c>
      <c r="DB80" s="175" t="str">
        <f>IF(CX80=0," ",VLOOKUP(CX80,PROTOKOL!$A:$E,5,FALSE))</f>
        <v xml:space="preserve"> </v>
      </c>
      <c r="DC80" s="211" t="str">
        <f t="shared" si="129"/>
        <v xml:space="preserve"> </v>
      </c>
      <c r="DD80" s="175">
        <f t="shared" si="202"/>
        <v>0</v>
      </c>
      <c r="DE80" s="176" t="str">
        <f t="shared" si="203"/>
        <v xml:space="preserve"> </v>
      </c>
      <c r="DG80" s="172">
        <v>20</v>
      </c>
      <c r="DH80" s="224">
        <v>20</v>
      </c>
      <c r="DI80" s="173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4" t="str">
        <f t="shared" si="156"/>
        <v xml:space="preserve"> </v>
      </c>
      <c r="DO80" s="211" t="str">
        <f>IF(DK80=0," ",VLOOKUP(DK80,PROTOKOL!$A:$E,5,FALSE))</f>
        <v xml:space="preserve"> </v>
      </c>
      <c r="DP80" s="175"/>
      <c r="DQ80" s="176" t="str">
        <f t="shared" si="204"/>
        <v xml:space="preserve"> </v>
      </c>
      <c r="DR80" s="216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4" t="str">
        <f t="shared" si="157"/>
        <v xml:space="preserve"> </v>
      </c>
      <c r="DX80" s="175" t="str">
        <f>IF(DT80=0," ",VLOOKUP(DT80,PROTOKOL!$A:$E,5,FALSE))</f>
        <v xml:space="preserve"> </v>
      </c>
      <c r="DY80" s="211" t="str">
        <f t="shared" si="130"/>
        <v xml:space="preserve"> </v>
      </c>
      <c r="DZ80" s="175">
        <f t="shared" si="205"/>
        <v>0</v>
      </c>
      <c r="EA80" s="176" t="str">
        <f t="shared" si="206"/>
        <v xml:space="preserve"> </v>
      </c>
      <c r="EC80" s="172">
        <v>20</v>
      </c>
      <c r="ED80" s="224">
        <v>20</v>
      </c>
      <c r="EE80" s="173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4" t="str">
        <f t="shared" si="158"/>
        <v xml:space="preserve"> </v>
      </c>
      <c r="EK80" s="211" t="str">
        <f>IF(EG80=0," ",VLOOKUP(EG80,PROTOKOL!$A:$E,5,FALSE))</f>
        <v xml:space="preserve"> </v>
      </c>
      <c r="EL80" s="175"/>
      <c r="EM80" s="176" t="str">
        <f t="shared" si="207"/>
        <v xml:space="preserve"> </v>
      </c>
      <c r="EN80" s="216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4" t="str">
        <f t="shared" si="159"/>
        <v xml:space="preserve"> </v>
      </c>
      <c r="ET80" s="175" t="str">
        <f>IF(EP80=0," ",VLOOKUP(EP80,PROTOKOL!$A:$E,5,FALSE))</f>
        <v xml:space="preserve"> </v>
      </c>
      <c r="EU80" s="211" t="str">
        <f t="shared" si="145"/>
        <v xml:space="preserve"> </v>
      </c>
      <c r="EV80" s="175">
        <f t="shared" si="208"/>
        <v>0</v>
      </c>
      <c r="EW80" s="176" t="str">
        <f t="shared" si="209"/>
        <v xml:space="preserve"> </v>
      </c>
      <c r="EY80" s="172">
        <v>20</v>
      </c>
      <c r="EZ80" s="224">
        <v>20</v>
      </c>
      <c r="FA80" s="173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4" t="str">
        <f t="shared" si="160"/>
        <v xml:space="preserve"> </v>
      </c>
      <c r="FG80" s="211" t="str">
        <f>IF(FC80=0," ",VLOOKUP(FC80,PROTOKOL!$A:$E,5,FALSE))</f>
        <v xml:space="preserve"> </v>
      </c>
      <c r="FH80" s="175"/>
      <c r="FI80" s="176" t="str">
        <f t="shared" si="210"/>
        <v xml:space="preserve"> </v>
      </c>
      <c r="FJ80" s="216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4" t="str">
        <f t="shared" si="161"/>
        <v xml:space="preserve"> </v>
      </c>
      <c r="FP80" s="175" t="str">
        <f>IF(FL80=0," ",VLOOKUP(FL80,PROTOKOL!$A:$E,5,FALSE))</f>
        <v xml:space="preserve"> </v>
      </c>
      <c r="FQ80" s="211" t="str">
        <f t="shared" si="131"/>
        <v xml:space="preserve"> </v>
      </c>
      <c r="FR80" s="175">
        <f t="shared" si="211"/>
        <v>0</v>
      </c>
      <c r="FS80" s="176" t="str">
        <f t="shared" si="212"/>
        <v xml:space="preserve"> </v>
      </c>
      <c r="FU80" s="172">
        <v>20</v>
      </c>
      <c r="FV80" s="224">
        <v>20</v>
      </c>
      <c r="FW80" s="173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4" t="str">
        <f t="shared" si="162"/>
        <v xml:space="preserve"> </v>
      </c>
      <c r="GC80" s="211" t="str">
        <f>IF(FY80=0," ",VLOOKUP(FY80,PROTOKOL!$A:$E,5,FALSE))</f>
        <v xml:space="preserve"> </v>
      </c>
      <c r="GD80" s="175"/>
      <c r="GE80" s="176" t="str">
        <f t="shared" si="213"/>
        <v xml:space="preserve"> </v>
      </c>
      <c r="GF80" s="216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4" t="str">
        <f t="shared" si="163"/>
        <v xml:space="preserve"> </v>
      </c>
      <c r="GL80" s="175" t="str">
        <f>IF(GH80=0," ",VLOOKUP(GH80,PROTOKOL!$A:$E,5,FALSE))</f>
        <v xml:space="preserve"> </v>
      </c>
      <c r="GM80" s="211" t="str">
        <f t="shared" si="132"/>
        <v xml:space="preserve"> </v>
      </c>
      <c r="GN80" s="175">
        <f t="shared" si="214"/>
        <v>0</v>
      </c>
      <c r="GO80" s="176" t="str">
        <f t="shared" si="215"/>
        <v xml:space="preserve"> </v>
      </c>
      <c r="GQ80" s="172">
        <v>20</v>
      </c>
      <c r="GR80" s="224">
        <v>20</v>
      </c>
      <c r="GS80" s="173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4" t="str">
        <f t="shared" si="164"/>
        <v xml:space="preserve"> </v>
      </c>
      <c r="GY80" s="211" t="str">
        <f>IF(GU80=0," ",VLOOKUP(GU80,PROTOKOL!$A:$E,5,FALSE))</f>
        <v xml:space="preserve"> </v>
      </c>
      <c r="GZ80" s="175"/>
      <c r="HA80" s="176" t="str">
        <f t="shared" si="216"/>
        <v xml:space="preserve"> </v>
      </c>
      <c r="HB80" s="216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4" t="str">
        <f t="shared" si="165"/>
        <v xml:space="preserve"> </v>
      </c>
      <c r="HH80" s="175" t="str">
        <f>IF(HD80=0," ",VLOOKUP(HD80,PROTOKOL!$A:$E,5,FALSE))</f>
        <v xml:space="preserve"> </v>
      </c>
      <c r="HI80" s="211" t="str">
        <f t="shared" si="133"/>
        <v xml:space="preserve"> </v>
      </c>
      <c r="HJ80" s="175">
        <f t="shared" si="217"/>
        <v>0</v>
      </c>
      <c r="HK80" s="176" t="str">
        <f t="shared" si="218"/>
        <v xml:space="preserve"> </v>
      </c>
      <c r="HM80" s="172">
        <v>20</v>
      </c>
      <c r="HN80" s="224">
        <v>20</v>
      </c>
      <c r="HO80" s="173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4" t="str">
        <f t="shared" si="166"/>
        <v xml:space="preserve"> </v>
      </c>
      <c r="HU80" s="211" t="str">
        <f>IF(HQ80=0," ",VLOOKUP(HQ80,PROTOKOL!$A:$E,5,FALSE))</f>
        <v xml:space="preserve"> </v>
      </c>
      <c r="HV80" s="175"/>
      <c r="HW80" s="176" t="str">
        <f t="shared" si="219"/>
        <v xml:space="preserve"> </v>
      </c>
      <c r="HX80" s="216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4" t="str">
        <f t="shared" si="167"/>
        <v xml:space="preserve"> </v>
      </c>
      <c r="ID80" s="175" t="str">
        <f>IF(HZ80=0," ",VLOOKUP(HZ80,PROTOKOL!$A:$E,5,FALSE))</f>
        <v xml:space="preserve"> </v>
      </c>
      <c r="IE80" s="211" t="str">
        <f t="shared" si="134"/>
        <v xml:space="preserve"> </v>
      </c>
      <c r="IF80" s="175">
        <f t="shared" si="220"/>
        <v>0</v>
      </c>
      <c r="IG80" s="176" t="str">
        <f t="shared" si="221"/>
        <v xml:space="preserve"> </v>
      </c>
      <c r="II80" s="172">
        <v>20</v>
      </c>
      <c r="IJ80" s="224">
        <v>20</v>
      </c>
      <c r="IK80" s="173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4" t="str">
        <f t="shared" si="168"/>
        <v xml:space="preserve"> </v>
      </c>
      <c r="IQ80" s="211" t="str">
        <f>IF(IM80=0," ",VLOOKUP(IM80,PROTOKOL!$A:$E,5,FALSE))</f>
        <v xml:space="preserve"> </v>
      </c>
      <c r="IR80" s="175"/>
      <c r="IS80" s="176" t="str">
        <f t="shared" si="222"/>
        <v xml:space="preserve"> </v>
      </c>
      <c r="IT80" s="216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4" t="str">
        <f t="shared" si="169"/>
        <v xml:space="preserve"> </v>
      </c>
      <c r="IZ80" s="175" t="str">
        <f>IF(IV80=0," ",VLOOKUP(IV80,PROTOKOL!$A:$E,5,FALSE))</f>
        <v xml:space="preserve"> </v>
      </c>
      <c r="JA80" s="211" t="str">
        <f t="shared" si="135"/>
        <v xml:space="preserve"> </v>
      </c>
      <c r="JB80" s="175">
        <f t="shared" si="223"/>
        <v>0</v>
      </c>
      <c r="JC80" s="176" t="str">
        <f t="shared" si="224"/>
        <v xml:space="preserve"> </v>
      </c>
      <c r="JE80" s="172">
        <v>20</v>
      </c>
      <c r="JF80" s="224">
        <v>20</v>
      </c>
      <c r="JG80" s="173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4" t="str">
        <f t="shared" si="170"/>
        <v xml:space="preserve"> </v>
      </c>
      <c r="JM80" s="211" t="str">
        <f>IF(JI80=0," ",VLOOKUP(JI80,PROTOKOL!$A:$E,5,FALSE))</f>
        <v xml:space="preserve"> </v>
      </c>
      <c r="JN80" s="175"/>
      <c r="JO80" s="176" t="str">
        <f t="shared" si="225"/>
        <v xml:space="preserve"> </v>
      </c>
      <c r="JP80" s="216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4" t="str">
        <f t="shared" si="171"/>
        <v xml:space="preserve"> </v>
      </c>
      <c r="JV80" s="175" t="str">
        <f>IF(JR80=0," ",VLOOKUP(JR80,PROTOKOL!$A:$E,5,FALSE))</f>
        <v xml:space="preserve"> </v>
      </c>
      <c r="JW80" s="211" t="str">
        <f t="shared" si="136"/>
        <v xml:space="preserve"> </v>
      </c>
      <c r="JX80" s="175">
        <f t="shared" si="226"/>
        <v>0</v>
      </c>
      <c r="JY80" s="176" t="str">
        <f t="shared" si="227"/>
        <v xml:space="preserve"> </v>
      </c>
      <c r="KA80" s="172">
        <v>20</v>
      </c>
      <c r="KB80" s="224">
        <v>20</v>
      </c>
      <c r="KC80" s="173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4" t="str">
        <f t="shared" si="172"/>
        <v xml:space="preserve"> </v>
      </c>
      <c r="KI80" s="211" t="str">
        <f>IF(KE80=0," ",VLOOKUP(KE80,PROTOKOL!$A:$E,5,FALSE))</f>
        <v xml:space="preserve"> </v>
      </c>
      <c r="KJ80" s="175"/>
      <c r="KK80" s="176" t="str">
        <f t="shared" si="228"/>
        <v xml:space="preserve"> </v>
      </c>
      <c r="KL80" s="216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4" t="str">
        <f t="shared" si="173"/>
        <v xml:space="preserve"> </v>
      </c>
      <c r="KR80" s="175" t="str">
        <f>IF(KN80=0," ",VLOOKUP(KN80,PROTOKOL!$A:$E,5,FALSE))</f>
        <v xml:space="preserve"> </v>
      </c>
      <c r="KS80" s="211" t="str">
        <f t="shared" si="137"/>
        <v xml:space="preserve"> </v>
      </c>
      <c r="KT80" s="175">
        <f t="shared" si="229"/>
        <v>0</v>
      </c>
      <c r="KU80" s="176" t="str">
        <f t="shared" si="230"/>
        <v xml:space="preserve"> </v>
      </c>
      <c r="KW80" s="172">
        <v>20</v>
      </c>
      <c r="KX80" s="224">
        <v>20</v>
      </c>
      <c r="KY80" s="173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4" t="str">
        <f t="shared" si="174"/>
        <v xml:space="preserve"> </v>
      </c>
      <c r="LE80" s="211" t="str">
        <f>IF(LA80=0," ",VLOOKUP(LA80,PROTOKOL!$A:$E,5,FALSE))</f>
        <v xml:space="preserve"> </v>
      </c>
      <c r="LF80" s="175"/>
      <c r="LG80" s="176" t="str">
        <f t="shared" si="231"/>
        <v xml:space="preserve"> </v>
      </c>
      <c r="LH80" s="216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4" t="str">
        <f t="shared" si="175"/>
        <v xml:space="preserve"> </v>
      </c>
      <c r="LN80" s="175" t="str">
        <f>IF(LJ80=0," ",VLOOKUP(LJ80,PROTOKOL!$A:$E,5,FALSE))</f>
        <v xml:space="preserve"> </v>
      </c>
      <c r="LO80" s="211" t="str">
        <f t="shared" si="138"/>
        <v xml:space="preserve"> </v>
      </c>
      <c r="LP80" s="175">
        <f t="shared" si="232"/>
        <v>0</v>
      </c>
      <c r="LQ80" s="176" t="str">
        <f t="shared" si="233"/>
        <v xml:space="preserve"> </v>
      </c>
      <c r="LS80" s="172">
        <v>20</v>
      </c>
      <c r="LT80" s="224">
        <v>20</v>
      </c>
      <c r="LU80" s="173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4" t="str">
        <f t="shared" si="176"/>
        <v xml:space="preserve"> </v>
      </c>
      <c r="MA80" s="211" t="str">
        <f>IF(LW80=0," ",VLOOKUP(LW80,PROTOKOL!$A:$E,5,FALSE))</f>
        <v xml:space="preserve"> </v>
      </c>
      <c r="MB80" s="175"/>
      <c r="MC80" s="176" t="str">
        <f t="shared" si="234"/>
        <v xml:space="preserve"> </v>
      </c>
      <c r="MD80" s="216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4" t="str">
        <f t="shared" si="177"/>
        <v xml:space="preserve"> </v>
      </c>
      <c r="MJ80" s="175" t="str">
        <f>IF(MF80=0," ",VLOOKUP(MF80,PROTOKOL!$A:$E,5,FALSE))</f>
        <v xml:space="preserve"> </v>
      </c>
      <c r="MK80" s="211" t="str">
        <f t="shared" si="139"/>
        <v xml:space="preserve"> </v>
      </c>
      <c r="ML80" s="175">
        <f t="shared" si="235"/>
        <v>0</v>
      </c>
      <c r="MM80" s="176" t="str">
        <f t="shared" si="236"/>
        <v xml:space="preserve"> </v>
      </c>
      <c r="MO80" s="172">
        <v>20</v>
      </c>
      <c r="MP80" s="224">
        <v>20</v>
      </c>
      <c r="MQ80" s="173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4" t="str">
        <f t="shared" si="178"/>
        <v xml:space="preserve"> </v>
      </c>
      <c r="MW80" s="211" t="str">
        <f>IF(MS80=0," ",VLOOKUP(MS80,PROTOKOL!$A:$E,5,FALSE))</f>
        <v xml:space="preserve"> </v>
      </c>
      <c r="MX80" s="175"/>
      <c r="MY80" s="176" t="str">
        <f t="shared" si="237"/>
        <v xml:space="preserve"> </v>
      </c>
      <c r="MZ80" s="216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4" t="str">
        <f t="shared" si="179"/>
        <v xml:space="preserve"> </v>
      </c>
      <c r="NF80" s="175" t="str">
        <f>IF(NB80=0," ",VLOOKUP(NB80,PROTOKOL!$A:$E,5,FALSE))</f>
        <v xml:space="preserve"> </v>
      </c>
      <c r="NG80" s="211" t="str">
        <f t="shared" si="140"/>
        <v xml:space="preserve"> </v>
      </c>
      <c r="NH80" s="175">
        <f t="shared" si="238"/>
        <v>0</v>
      </c>
      <c r="NI80" s="176" t="str">
        <f t="shared" si="239"/>
        <v xml:space="preserve"> </v>
      </c>
      <c r="NK80" s="172">
        <v>20</v>
      </c>
      <c r="NL80" s="224">
        <v>20</v>
      </c>
      <c r="NM80" s="173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4" t="str">
        <f t="shared" si="180"/>
        <v xml:space="preserve"> </v>
      </c>
      <c r="NS80" s="211" t="str">
        <f>IF(NO80=0," ",VLOOKUP(NO80,PROTOKOL!$A:$E,5,FALSE))</f>
        <v xml:space="preserve"> </v>
      </c>
      <c r="NT80" s="175"/>
      <c r="NU80" s="176" t="str">
        <f t="shared" si="240"/>
        <v xml:space="preserve"> </v>
      </c>
      <c r="NV80" s="216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4" t="str">
        <f t="shared" si="181"/>
        <v xml:space="preserve"> </v>
      </c>
      <c r="OB80" s="175" t="str">
        <f>IF(NX80=0," ",VLOOKUP(NX80,PROTOKOL!$A:$E,5,FALSE))</f>
        <v xml:space="preserve"> </v>
      </c>
      <c r="OC80" s="211" t="str">
        <f t="shared" si="141"/>
        <v xml:space="preserve"> </v>
      </c>
      <c r="OD80" s="175">
        <f t="shared" si="241"/>
        <v>0</v>
      </c>
      <c r="OE80" s="176" t="str">
        <f t="shared" si="242"/>
        <v xml:space="preserve"> </v>
      </c>
      <c r="OG80" s="172">
        <v>20</v>
      </c>
      <c r="OH80" s="224">
        <v>20</v>
      </c>
      <c r="OI80" s="173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4" t="str">
        <f t="shared" si="182"/>
        <v xml:space="preserve"> </v>
      </c>
      <c r="OO80" s="211" t="str">
        <f>IF(OK80=0," ",VLOOKUP(OK80,PROTOKOL!$A:$E,5,FALSE))</f>
        <v xml:space="preserve"> </v>
      </c>
      <c r="OP80" s="175"/>
      <c r="OQ80" s="176" t="str">
        <f t="shared" si="243"/>
        <v xml:space="preserve"> </v>
      </c>
      <c r="OR80" s="216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4" t="str">
        <f t="shared" si="183"/>
        <v xml:space="preserve"> </v>
      </c>
      <c r="OX80" s="175" t="str">
        <f>IF(OT80=0," ",VLOOKUP(OT80,PROTOKOL!$A:$E,5,FALSE))</f>
        <v xml:space="preserve"> </v>
      </c>
      <c r="OY80" s="211" t="str">
        <f t="shared" si="142"/>
        <v xml:space="preserve"> </v>
      </c>
      <c r="OZ80" s="175">
        <f t="shared" si="244"/>
        <v>0</v>
      </c>
      <c r="PA80" s="176" t="str">
        <f t="shared" si="245"/>
        <v xml:space="preserve"> </v>
      </c>
      <c r="PC80" s="172">
        <v>20</v>
      </c>
      <c r="PD80" s="224">
        <v>20</v>
      </c>
      <c r="PE80" s="173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4" t="str">
        <f t="shared" si="184"/>
        <v xml:space="preserve"> </v>
      </c>
      <c r="PK80" s="211" t="str">
        <f>IF(PG80=0," ",VLOOKUP(PG80,PROTOKOL!$A:$E,5,FALSE))</f>
        <v xml:space="preserve"> </v>
      </c>
      <c r="PL80" s="175"/>
      <c r="PM80" s="176" t="str">
        <f t="shared" si="246"/>
        <v xml:space="preserve"> </v>
      </c>
      <c r="PN80" s="216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4" t="str">
        <f t="shared" si="185"/>
        <v xml:space="preserve"> </v>
      </c>
      <c r="PT80" s="175" t="str">
        <f>IF(PP80=0," ",VLOOKUP(PP80,PROTOKOL!$A:$E,5,FALSE))</f>
        <v xml:space="preserve"> </v>
      </c>
      <c r="PU80" s="211" t="str">
        <f t="shared" si="143"/>
        <v xml:space="preserve"> </v>
      </c>
      <c r="PV80" s="175">
        <f t="shared" si="247"/>
        <v>0</v>
      </c>
      <c r="PW80" s="176" t="str">
        <f t="shared" si="248"/>
        <v xml:space="preserve"> </v>
      </c>
      <c r="PY80" s="172">
        <v>20</v>
      </c>
      <c r="PZ80" s="224">
        <v>20</v>
      </c>
      <c r="QA80" s="173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4" t="str">
        <f t="shared" si="186"/>
        <v xml:space="preserve"> </v>
      </c>
      <c r="QG80" s="211" t="str">
        <f>IF(QC80=0," ",VLOOKUP(QC80,PROTOKOL!$A:$E,5,FALSE))</f>
        <v xml:space="preserve"> </v>
      </c>
      <c r="QH80" s="175"/>
      <c r="QI80" s="176" t="str">
        <f t="shared" si="249"/>
        <v xml:space="preserve"> </v>
      </c>
      <c r="QJ80" s="216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4" t="str">
        <f t="shared" si="187"/>
        <v xml:space="preserve"> </v>
      </c>
      <c r="QP80" s="175" t="str">
        <f>IF(QL80=0," ",VLOOKUP(QL80,PROTOKOL!$A:$E,5,FALSE))</f>
        <v xml:space="preserve"> </v>
      </c>
      <c r="QQ80" s="211" t="str">
        <f t="shared" si="144"/>
        <v xml:space="preserve"> </v>
      </c>
      <c r="QR80" s="175">
        <f t="shared" si="250"/>
        <v>0</v>
      </c>
      <c r="QS80" s="176" t="str">
        <f t="shared" si="251"/>
        <v xml:space="preserve"> </v>
      </c>
    </row>
    <row r="81" spans="1:461" ht="13.8">
      <c r="A81" s="172">
        <v>20</v>
      </c>
      <c r="B81" s="225"/>
      <c r="C81" s="173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4" t="str">
        <f t="shared" si="146"/>
        <v xml:space="preserve"> </v>
      </c>
      <c r="I81" s="211" t="str">
        <f>IF(E81=0," ",VLOOKUP(E81,PROTOKOL!$A:$E,5,FALSE))</f>
        <v xml:space="preserve"> </v>
      </c>
      <c r="J81" s="175"/>
      <c r="K81" s="176" t="str">
        <f t="shared" si="188"/>
        <v xml:space="preserve"> </v>
      </c>
      <c r="L81" s="216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4" t="str">
        <f t="shared" si="147"/>
        <v xml:space="preserve"> </v>
      </c>
      <c r="R81" s="175" t="str">
        <f>IF(N81=0," ",VLOOKUP(N81,PROTOKOL!$A:$E,5,FALSE))</f>
        <v xml:space="preserve"> </v>
      </c>
      <c r="S81" s="211" t="str">
        <f t="shared" si="189"/>
        <v xml:space="preserve"> </v>
      </c>
      <c r="T81" s="175">
        <f t="shared" si="190"/>
        <v>0</v>
      </c>
      <c r="U81" s="176" t="str">
        <f t="shared" si="191"/>
        <v xml:space="preserve"> </v>
      </c>
      <c r="W81" s="172">
        <v>20</v>
      </c>
      <c r="X81" s="225"/>
      <c r="Y81" s="173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4" t="str">
        <f t="shared" si="148"/>
        <v xml:space="preserve"> </v>
      </c>
      <c r="AE81" s="211" t="str">
        <f>IF(AA81=0," ",VLOOKUP(AA81,PROTOKOL!$A:$E,5,FALSE))</f>
        <v xml:space="preserve"> </v>
      </c>
      <c r="AF81" s="175"/>
      <c r="AG81" s="176" t="str">
        <f t="shared" si="192"/>
        <v xml:space="preserve"> </v>
      </c>
      <c r="AH81" s="216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4" t="str">
        <f t="shared" si="149"/>
        <v xml:space="preserve"> </v>
      </c>
      <c r="AN81" s="175" t="str">
        <f>IF(AJ81=0," ",VLOOKUP(AJ81,PROTOKOL!$A:$E,5,FALSE))</f>
        <v xml:space="preserve"> </v>
      </c>
      <c r="AO81" s="211" t="str">
        <f t="shared" si="126"/>
        <v xml:space="preserve"> </v>
      </c>
      <c r="AP81" s="175">
        <f t="shared" si="193"/>
        <v>0</v>
      </c>
      <c r="AQ81" s="176" t="str">
        <f t="shared" si="194"/>
        <v xml:space="preserve"> </v>
      </c>
      <c r="AS81" s="172">
        <v>20</v>
      </c>
      <c r="AT81" s="225"/>
      <c r="AU81" s="173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4" t="str">
        <f t="shared" si="150"/>
        <v xml:space="preserve"> </v>
      </c>
      <c r="BA81" s="211" t="str">
        <f>IF(AW81=0," ",VLOOKUP(AW81,PROTOKOL!$A:$E,5,FALSE))</f>
        <v xml:space="preserve"> </v>
      </c>
      <c r="BB81" s="175"/>
      <c r="BC81" s="176" t="str">
        <f t="shared" si="195"/>
        <v xml:space="preserve"> </v>
      </c>
      <c r="BD81" s="216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4" t="str">
        <f t="shared" si="151"/>
        <v xml:space="preserve"> </v>
      </c>
      <c r="BJ81" s="175" t="str">
        <f>IF(BF81=0," ",VLOOKUP(BF81,PROTOKOL!$A:$E,5,FALSE))</f>
        <v xml:space="preserve"> </v>
      </c>
      <c r="BK81" s="211" t="str">
        <f t="shared" si="127"/>
        <v xml:space="preserve"> </v>
      </c>
      <c r="BL81" s="175">
        <f t="shared" si="196"/>
        <v>0</v>
      </c>
      <c r="BM81" s="176" t="str">
        <f t="shared" si="197"/>
        <v xml:space="preserve"> </v>
      </c>
      <c r="BO81" s="172">
        <v>20</v>
      </c>
      <c r="BP81" s="225"/>
      <c r="BQ81" s="173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4" t="str">
        <f t="shared" si="152"/>
        <v xml:space="preserve"> </v>
      </c>
      <c r="BW81" s="211" t="str">
        <f>IF(BS81=0," ",VLOOKUP(BS81,PROTOKOL!$A:$E,5,FALSE))</f>
        <v xml:space="preserve"> </v>
      </c>
      <c r="BX81" s="175"/>
      <c r="BY81" s="176" t="str">
        <f t="shared" si="198"/>
        <v xml:space="preserve"> </v>
      </c>
      <c r="BZ81" s="216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4" t="str">
        <f t="shared" si="153"/>
        <v xml:space="preserve"> </v>
      </c>
      <c r="CF81" s="175" t="str">
        <f>IF(CB81=0," ",VLOOKUP(CB81,PROTOKOL!$A:$E,5,FALSE))</f>
        <v xml:space="preserve"> </v>
      </c>
      <c r="CG81" s="211" t="str">
        <f t="shared" si="128"/>
        <v xml:space="preserve"> </v>
      </c>
      <c r="CH81" s="175">
        <f t="shared" si="199"/>
        <v>0</v>
      </c>
      <c r="CI81" s="176" t="str">
        <f t="shared" si="200"/>
        <v xml:space="preserve"> </v>
      </c>
      <c r="CK81" s="172">
        <v>20</v>
      </c>
      <c r="CL81" s="225"/>
      <c r="CM81" s="173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4" t="str">
        <f t="shared" si="154"/>
        <v xml:space="preserve"> </v>
      </c>
      <c r="CS81" s="211" t="str">
        <f>IF(CO81=0," ",VLOOKUP(CO81,PROTOKOL!$A:$E,5,FALSE))</f>
        <v xml:space="preserve"> </v>
      </c>
      <c r="CT81" s="175"/>
      <c r="CU81" s="176" t="str">
        <f t="shared" si="201"/>
        <v xml:space="preserve"> </v>
      </c>
      <c r="CV81" s="216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4" t="str">
        <f t="shared" si="155"/>
        <v xml:space="preserve"> </v>
      </c>
      <c r="DB81" s="175" t="str">
        <f>IF(CX81=0," ",VLOOKUP(CX81,PROTOKOL!$A:$E,5,FALSE))</f>
        <v xml:space="preserve"> </v>
      </c>
      <c r="DC81" s="211" t="str">
        <f t="shared" si="129"/>
        <v xml:space="preserve"> </v>
      </c>
      <c r="DD81" s="175">
        <f t="shared" si="202"/>
        <v>0</v>
      </c>
      <c r="DE81" s="176" t="str">
        <f t="shared" si="203"/>
        <v xml:space="preserve"> </v>
      </c>
      <c r="DG81" s="172">
        <v>20</v>
      </c>
      <c r="DH81" s="225"/>
      <c r="DI81" s="173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4" t="str">
        <f t="shared" si="156"/>
        <v xml:space="preserve"> </v>
      </c>
      <c r="DO81" s="211" t="str">
        <f>IF(DK81=0," ",VLOOKUP(DK81,PROTOKOL!$A:$E,5,FALSE))</f>
        <v xml:space="preserve"> </v>
      </c>
      <c r="DP81" s="175"/>
      <c r="DQ81" s="176" t="str">
        <f t="shared" si="204"/>
        <v xml:space="preserve"> </v>
      </c>
      <c r="DR81" s="216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4" t="str">
        <f t="shared" si="157"/>
        <v xml:space="preserve"> </v>
      </c>
      <c r="DX81" s="175" t="str">
        <f>IF(DT81=0," ",VLOOKUP(DT81,PROTOKOL!$A:$E,5,FALSE))</f>
        <v xml:space="preserve"> </v>
      </c>
      <c r="DY81" s="211" t="str">
        <f t="shared" si="130"/>
        <v xml:space="preserve"> </v>
      </c>
      <c r="DZ81" s="175">
        <f t="shared" si="205"/>
        <v>0</v>
      </c>
      <c r="EA81" s="176" t="str">
        <f t="shared" si="206"/>
        <v xml:space="preserve"> </v>
      </c>
      <c r="EC81" s="172">
        <v>20</v>
      </c>
      <c r="ED81" s="225"/>
      <c r="EE81" s="173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4" t="str">
        <f t="shared" si="158"/>
        <v xml:space="preserve"> </v>
      </c>
      <c r="EK81" s="211" t="str">
        <f>IF(EG81=0," ",VLOOKUP(EG81,PROTOKOL!$A:$E,5,FALSE))</f>
        <v xml:space="preserve"> </v>
      </c>
      <c r="EL81" s="175"/>
      <c r="EM81" s="176" t="str">
        <f t="shared" si="207"/>
        <v xml:space="preserve"> </v>
      </c>
      <c r="EN81" s="216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4" t="str">
        <f t="shared" si="159"/>
        <v xml:space="preserve"> </v>
      </c>
      <c r="ET81" s="175" t="str">
        <f>IF(EP81=0," ",VLOOKUP(EP81,PROTOKOL!$A:$E,5,FALSE))</f>
        <v xml:space="preserve"> </v>
      </c>
      <c r="EU81" s="211" t="str">
        <f t="shared" si="145"/>
        <v xml:space="preserve"> </v>
      </c>
      <c r="EV81" s="175">
        <f t="shared" si="208"/>
        <v>0</v>
      </c>
      <c r="EW81" s="176" t="str">
        <f t="shared" si="209"/>
        <v xml:space="preserve"> </v>
      </c>
      <c r="EY81" s="172">
        <v>20</v>
      </c>
      <c r="EZ81" s="225"/>
      <c r="FA81" s="173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4" t="str">
        <f t="shared" si="160"/>
        <v xml:space="preserve"> </v>
      </c>
      <c r="FG81" s="211" t="str">
        <f>IF(FC81=0," ",VLOOKUP(FC81,PROTOKOL!$A:$E,5,FALSE))</f>
        <v xml:space="preserve"> </v>
      </c>
      <c r="FH81" s="175"/>
      <c r="FI81" s="176" t="str">
        <f t="shared" si="210"/>
        <v xml:space="preserve"> </v>
      </c>
      <c r="FJ81" s="216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4" t="str">
        <f t="shared" si="161"/>
        <v xml:space="preserve"> </v>
      </c>
      <c r="FP81" s="175" t="str">
        <f>IF(FL81=0," ",VLOOKUP(FL81,PROTOKOL!$A:$E,5,FALSE))</f>
        <v xml:space="preserve"> </v>
      </c>
      <c r="FQ81" s="211" t="str">
        <f t="shared" si="131"/>
        <v xml:space="preserve"> </v>
      </c>
      <c r="FR81" s="175">
        <f t="shared" si="211"/>
        <v>0</v>
      </c>
      <c r="FS81" s="176" t="str">
        <f t="shared" si="212"/>
        <v xml:space="preserve"> </v>
      </c>
      <c r="FU81" s="172">
        <v>20</v>
      </c>
      <c r="FV81" s="225"/>
      <c r="FW81" s="173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4" t="str">
        <f t="shared" si="162"/>
        <v xml:space="preserve"> </v>
      </c>
      <c r="GC81" s="211" t="str">
        <f>IF(FY81=0," ",VLOOKUP(FY81,PROTOKOL!$A:$E,5,FALSE))</f>
        <v xml:space="preserve"> </v>
      </c>
      <c r="GD81" s="175"/>
      <c r="GE81" s="176" t="str">
        <f t="shared" si="213"/>
        <v xml:space="preserve"> </v>
      </c>
      <c r="GF81" s="216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4" t="str">
        <f t="shared" si="163"/>
        <v xml:space="preserve"> </v>
      </c>
      <c r="GL81" s="175" t="str">
        <f>IF(GH81=0," ",VLOOKUP(GH81,PROTOKOL!$A:$E,5,FALSE))</f>
        <v xml:space="preserve"> </v>
      </c>
      <c r="GM81" s="211" t="str">
        <f t="shared" si="132"/>
        <v xml:space="preserve"> </v>
      </c>
      <c r="GN81" s="175">
        <f t="shared" si="214"/>
        <v>0</v>
      </c>
      <c r="GO81" s="176" t="str">
        <f t="shared" si="215"/>
        <v xml:space="preserve"> </v>
      </c>
      <c r="GQ81" s="172">
        <v>20</v>
      </c>
      <c r="GR81" s="225"/>
      <c r="GS81" s="173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4" t="str">
        <f t="shared" si="164"/>
        <v xml:space="preserve"> </v>
      </c>
      <c r="GY81" s="211" t="str">
        <f>IF(GU81=0," ",VLOOKUP(GU81,PROTOKOL!$A:$E,5,FALSE))</f>
        <v xml:space="preserve"> </v>
      </c>
      <c r="GZ81" s="175"/>
      <c r="HA81" s="176" t="str">
        <f t="shared" si="216"/>
        <v xml:space="preserve"> </v>
      </c>
      <c r="HB81" s="216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4" t="str">
        <f t="shared" si="165"/>
        <v xml:space="preserve"> </v>
      </c>
      <c r="HH81" s="175" t="str">
        <f>IF(HD81=0," ",VLOOKUP(HD81,PROTOKOL!$A:$E,5,FALSE))</f>
        <v xml:space="preserve"> </v>
      </c>
      <c r="HI81" s="211" t="str">
        <f t="shared" si="133"/>
        <v xml:space="preserve"> </v>
      </c>
      <c r="HJ81" s="175">
        <f t="shared" si="217"/>
        <v>0</v>
      </c>
      <c r="HK81" s="176" t="str">
        <f t="shared" si="218"/>
        <v xml:space="preserve"> </v>
      </c>
      <c r="HM81" s="172">
        <v>20</v>
      </c>
      <c r="HN81" s="225"/>
      <c r="HO81" s="173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4" t="str">
        <f t="shared" si="166"/>
        <v xml:space="preserve"> </v>
      </c>
      <c r="HU81" s="211" t="str">
        <f>IF(HQ81=0," ",VLOOKUP(HQ81,PROTOKOL!$A:$E,5,FALSE))</f>
        <v xml:space="preserve"> </v>
      </c>
      <c r="HV81" s="175"/>
      <c r="HW81" s="176" t="str">
        <f t="shared" si="219"/>
        <v xml:space="preserve"> </v>
      </c>
      <c r="HX81" s="216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4" t="str">
        <f t="shared" si="167"/>
        <v xml:space="preserve"> </v>
      </c>
      <c r="ID81" s="175" t="str">
        <f>IF(HZ81=0," ",VLOOKUP(HZ81,PROTOKOL!$A:$E,5,FALSE))</f>
        <v xml:space="preserve"> </v>
      </c>
      <c r="IE81" s="211" t="str">
        <f t="shared" si="134"/>
        <v xml:space="preserve"> </v>
      </c>
      <c r="IF81" s="175">
        <f t="shared" si="220"/>
        <v>0</v>
      </c>
      <c r="IG81" s="176" t="str">
        <f t="shared" si="221"/>
        <v xml:space="preserve"> </v>
      </c>
      <c r="II81" s="172">
        <v>20</v>
      </c>
      <c r="IJ81" s="225"/>
      <c r="IK81" s="173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4" t="str">
        <f t="shared" si="168"/>
        <v xml:space="preserve"> </v>
      </c>
      <c r="IQ81" s="211" t="str">
        <f>IF(IM81=0," ",VLOOKUP(IM81,PROTOKOL!$A:$E,5,FALSE))</f>
        <v xml:space="preserve"> </v>
      </c>
      <c r="IR81" s="175"/>
      <c r="IS81" s="176" t="str">
        <f t="shared" si="222"/>
        <v xml:space="preserve"> </v>
      </c>
      <c r="IT81" s="216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4" t="str">
        <f t="shared" si="169"/>
        <v xml:space="preserve"> </v>
      </c>
      <c r="IZ81" s="175" t="str">
        <f>IF(IV81=0," ",VLOOKUP(IV81,PROTOKOL!$A:$E,5,FALSE))</f>
        <v xml:space="preserve"> </v>
      </c>
      <c r="JA81" s="211" t="str">
        <f t="shared" si="135"/>
        <v xml:space="preserve"> </v>
      </c>
      <c r="JB81" s="175">
        <f t="shared" si="223"/>
        <v>0</v>
      </c>
      <c r="JC81" s="176" t="str">
        <f t="shared" si="224"/>
        <v xml:space="preserve"> </v>
      </c>
      <c r="JE81" s="172">
        <v>20</v>
      </c>
      <c r="JF81" s="225"/>
      <c r="JG81" s="173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4" t="str">
        <f t="shared" si="170"/>
        <v xml:space="preserve"> </v>
      </c>
      <c r="JM81" s="211" t="str">
        <f>IF(JI81=0," ",VLOOKUP(JI81,PROTOKOL!$A:$E,5,FALSE))</f>
        <v xml:space="preserve"> </v>
      </c>
      <c r="JN81" s="175"/>
      <c r="JO81" s="176" t="str">
        <f t="shared" si="225"/>
        <v xml:space="preserve"> </v>
      </c>
      <c r="JP81" s="216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4" t="str">
        <f t="shared" si="171"/>
        <v xml:space="preserve"> </v>
      </c>
      <c r="JV81" s="175" t="str">
        <f>IF(JR81=0," ",VLOOKUP(JR81,PROTOKOL!$A:$E,5,FALSE))</f>
        <v xml:space="preserve"> </v>
      </c>
      <c r="JW81" s="211" t="str">
        <f t="shared" si="136"/>
        <v xml:space="preserve"> </v>
      </c>
      <c r="JX81" s="175">
        <f t="shared" si="226"/>
        <v>0</v>
      </c>
      <c r="JY81" s="176" t="str">
        <f t="shared" si="227"/>
        <v xml:space="preserve"> </v>
      </c>
      <c r="KA81" s="172">
        <v>20</v>
      </c>
      <c r="KB81" s="225"/>
      <c r="KC81" s="173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4" t="str">
        <f t="shared" si="172"/>
        <v xml:space="preserve"> </v>
      </c>
      <c r="KI81" s="211" t="str">
        <f>IF(KE81=0," ",VLOOKUP(KE81,PROTOKOL!$A:$E,5,FALSE))</f>
        <v xml:space="preserve"> </v>
      </c>
      <c r="KJ81" s="175"/>
      <c r="KK81" s="176" t="str">
        <f t="shared" si="228"/>
        <v xml:space="preserve"> </v>
      </c>
      <c r="KL81" s="216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4" t="str">
        <f t="shared" si="173"/>
        <v xml:space="preserve"> </v>
      </c>
      <c r="KR81" s="175" t="str">
        <f>IF(KN81=0," ",VLOOKUP(KN81,PROTOKOL!$A:$E,5,FALSE))</f>
        <v xml:space="preserve"> </v>
      </c>
      <c r="KS81" s="211" t="str">
        <f t="shared" si="137"/>
        <v xml:space="preserve"> </v>
      </c>
      <c r="KT81" s="175">
        <f t="shared" si="229"/>
        <v>0</v>
      </c>
      <c r="KU81" s="176" t="str">
        <f t="shared" si="230"/>
        <v xml:space="preserve"> </v>
      </c>
      <c r="KW81" s="172">
        <v>20</v>
      </c>
      <c r="KX81" s="225"/>
      <c r="KY81" s="173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4" t="str">
        <f t="shared" si="174"/>
        <v xml:space="preserve"> </v>
      </c>
      <c r="LE81" s="211" t="str">
        <f>IF(LA81=0," ",VLOOKUP(LA81,PROTOKOL!$A:$E,5,FALSE))</f>
        <v xml:space="preserve"> </v>
      </c>
      <c r="LF81" s="175"/>
      <c r="LG81" s="176" t="str">
        <f t="shared" si="231"/>
        <v xml:space="preserve"> </v>
      </c>
      <c r="LH81" s="216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4" t="str">
        <f t="shared" si="175"/>
        <v xml:space="preserve"> </v>
      </c>
      <c r="LN81" s="175" t="str">
        <f>IF(LJ81=0," ",VLOOKUP(LJ81,PROTOKOL!$A:$E,5,FALSE))</f>
        <v xml:space="preserve"> </v>
      </c>
      <c r="LO81" s="211" t="str">
        <f t="shared" si="138"/>
        <v xml:space="preserve"> </v>
      </c>
      <c r="LP81" s="175">
        <f t="shared" si="232"/>
        <v>0</v>
      </c>
      <c r="LQ81" s="176" t="str">
        <f t="shared" si="233"/>
        <v xml:space="preserve"> </v>
      </c>
      <c r="LS81" s="172">
        <v>20</v>
      </c>
      <c r="LT81" s="225"/>
      <c r="LU81" s="173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4" t="str">
        <f t="shared" si="176"/>
        <v xml:space="preserve"> </v>
      </c>
      <c r="MA81" s="211" t="str">
        <f>IF(LW81=0," ",VLOOKUP(LW81,PROTOKOL!$A:$E,5,FALSE))</f>
        <v xml:space="preserve"> </v>
      </c>
      <c r="MB81" s="175"/>
      <c r="MC81" s="176" t="str">
        <f t="shared" si="234"/>
        <v xml:space="preserve"> </v>
      </c>
      <c r="MD81" s="216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4" t="str">
        <f t="shared" si="177"/>
        <v xml:space="preserve"> </v>
      </c>
      <c r="MJ81" s="175" t="str">
        <f>IF(MF81=0," ",VLOOKUP(MF81,PROTOKOL!$A:$E,5,FALSE))</f>
        <v xml:space="preserve"> </v>
      </c>
      <c r="MK81" s="211" t="str">
        <f t="shared" si="139"/>
        <v xml:space="preserve"> </v>
      </c>
      <c r="ML81" s="175">
        <f t="shared" si="235"/>
        <v>0</v>
      </c>
      <c r="MM81" s="176" t="str">
        <f t="shared" si="236"/>
        <v xml:space="preserve"> </v>
      </c>
      <c r="MO81" s="172">
        <v>20</v>
      </c>
      <c r="MP81" s="225"/>
      <c r="MQ81" s="173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4" t="str">
        <f t="shared" si="178"/>
        <v xml:space="preserve"> </v>
      </c>
      <c r="MW81" s="211" t="str">
        <f>IF(MS81=0," ",VLOOKUP(MS81,PROTOKOL!$A:$E,5,FALSE))</f>
        <v xml:space="preserve"> </v>
      </c>
      <c r="MX81" s="175"/>
      <c r="MY81" s="176" t="str">
        <f t="shared" si="237"/>
        <v xml:space="preserve"> </v>
      </c>
      <c r="MZ81" s="216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4" t="str">
        <f t="shared" si="179"/>
        <v xml:space="preserve"> </v>
      </c>
      <c r="NF81" s="175" t="str">
        <f>IF(NB81=0," ",VLOOKUP(NB81,PROTOKOL!$A:$E,5,FALSE))</f>
        <v xml:space="preserve"> </v>
      </c>
      <c r="NG81" s="211" t="str">
        <f t="shared" si="140"/>
        <v xml:space="preserve"> </v>
      </c>
      <c r="NH81" s="175">
        <f t="shared" si="238"/>
        <v>0</v>
      </c>
      <c r="NI81" s="176" t="str">
        <f t="shared" si="239"/>
        <v xml:space="preserve"> </v>
      </c>
      <c r="NK81" s="172">
        <v>20</v>
      </c>
      <c r="NL81" s="225"/>
      <c r="NM81" s="173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4" t="str">
        <f t="shared" si="180"/>
        <v xml:space="preserve"> </v>
      </c>
      <c r="NS81" s="211" t="str">
        <f>IF(NO81=0," ",VLOOKUP(NO81,PROTOKOL!$A:$E,5,FALSE))</f>
        <v xml:space="preserve"> </v>
      </c>
      <c r="NT81" s="175"/>
      <c r="NU81" s="176" t="str">
        <f t="shared" si="240"/>
        <v xml:space="preserve"> </v>
      </c>
      <c r="NV81" s="216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4" t="str">
        <f t="shared" si="181"/>
        <v xml:space="preserve"> </v>
      </c>
      <c r="OB81" s="175" t="str">
        <f>IF(NX81=0," ",VLOOKUP(NX81,PROTOKOL!$A:$E,5,FALSE))</f>
        <v xml:space="preserve"> </v>
      </c>
      <c r="OC81" s="211" t="str">
        <f t="shared" si="141"/>
        <v xml:space="preserve"> </v>
      </c>
      <c r="OD81" s="175">
        <f t="shared" si="241"/>
        <v>0</v>
      </c>
      <c r="OE81" s="176" t="str">
        <f t="shared" si="242"/>
        <v xml:space="preserve"> </v>
      </c>
      <c r="OG81" s="172">
        <v>20</v>
      </c>
      <c r="OH81" s="225"/>
      <c r="OI81" s="173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4" t="str">
        <f t="shared" si="182"/>
        <v xml:space="preserve"> </v>
      </c>
      <c r="OO81" s="211" t="str">
        <f>IF(OK81=0," ",VLOOKUP(OK81,PROTOKOL!$A:$E,5,FALSE))</f>
        <v xml:space="preserve"> </v>
      </c>
      <c r="OP81" s="175"/>
      <c r="OQ81" s="176" t="str">
        <f t="shared" si="243"/>
        <v xml:space="preserve"> </v>
      </c>
      <c r="OR81" s="216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4" t="str">
        <f t="shared" si="183"/>
        <v xml:space="preserve"> </v>
      </c>
      <c r="OX81" s="175" t="str">
        <f>IF(OT81=0," ",VLOOKUP(OT81,PROTOKOL!$A:$E,5,FALSE))</f>
        <v xml:space="preserve"> </v>
      </c>
      <c r="OY81" s="211" t="str">
        <f t="shared" si="142"/>
        <v xml:space="preserve"> </v>
      </c>
      <c r="OZ81" s="175">
        <f t="shared" si="244"/>
        <v>0</v>
      </c>
      <c r="PA81" s="176" t="str">
        <f t="shared" si="245"/>
        <v xml:space="preserve"> </v>
      </c>
      <c r="PC81" s="172">
        <v>20</v>
      </c>
      <c r="PD81" s="225"/>
      <c r="PE81" s="173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4" t="str">
        <f t="shared" si="184"/>
        <v xml:space="preserve"> </v>
      </c>
      <c r="PK81" s="211" t="str">
        <f>IF(PG81=0," ",VLOOKUP(PG81,PROTOKOL!$A:$E,5,FALSE))</f>
        <v xml:space="preserve"> </v>
      </c>
      <c r="PL81" s="175"/>
      <c r="PM81" s="176" t="str">
        <f t="shared" si="246"/>
        <v xml:space="preserve"> </v>
      </c>
      <c r="PN81" s="216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4" t="str">
        <f t="shared" si="185"/>
        <v xml:space="preserve"> </v>
      </c>
      <c r="PT81" s="175" t="str">
        <f>IF(PP81=0," ",VLOOKUP(PP81,PROTOKOL!$A:$E,5,FALSE))</f>
        <v xml:space="preserve"> </v>
      </c>
      <c r="PU81" s="211" t="str">
        <f t="shared" si="143"/>
        <v xml:space="preserve"> </v>
      </c>
      <c r="PV81" s="175">
        <f t="shared" si="247"/>
        <v>0</v>
      </c>
      <c r="PW81" s="176" t="str">
        <f t="shared" si="248"/>
        <v xml:space="preserve"> </v>
      </c>
      <c r="PY81" s="172">
        <v>20</v>
      </c>
      <c r="PZ81" s="225"/>
      <c r="QA81" s="173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4" t="str">
        <f t="shared" si="186"/>
        <v xml:space="preserve"> </v>
      </c>
      <c r="QG81" s="211" t="str">
        <f>IF(QC81=0," ",VLOOKUP(QC81,PROTOKOL!$A:$E,5,FALSE))</f>
        <v xml:space="preserve"> </v>
      </c>
      <c r="QH81" s="175"/>
      <c r="QI81" s="176" t="str">
        <f t="shared" si="249"/>
        <v xml:space="preserve"> </v>
      </c>
      <c r="QJ81" s="216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4" t="str">
        <f t="shared" si="187"/>
        <v xml:space="preserve"> </v>
      </c>
      <c r="QP81" s="175" t="str">
        <f>IF(QL81=0," ",VLOOKUP(QL81,PROTOKOL!$A:$E,5,FALSE))</f>
        <v xml:space="preserve"> </v>
      </c>
      <c r="QQ81" s="211" t="str">
        <f t="shared" si="144"/>
        <v xml:space="preserve"> </v>
      </c>
      <c r="QR81" s="175">
        <f t="shared" si="250"/>
        <v>0</v>
      </c>
      <c r="QS81" s="176" t="str">
        <f t="shared" si="251"/>
        <v xml:space="preserve"> </v>
      </c>
    </row>
    <row r="82" spans="1:461" ht="13.8">
      <c r="A82" s="172">
        <v>20</v>
      </c>
      <c r="B82" s="226"/>
      <c r="C82" s="173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4" t="str">
        <f t="shared" si="146"/>
        <v xml:space="preserve"> </v>
      </c>
      <c r="I82" s="211" t="str">
        <f>IF(E82=0," ",VLOOKUP(E82,PROTOKOL!$A:$E,5,FALSE))</f>
        <v xml:space="preserve"> </v>
      </c>
      <c r="J82" s="175"/>
      <c r="K82" s="176" t="str">
        <f t="shared" si="188"/>
        <v xml:space="preserve"> </v>
      </c>
      <c r="L82" s="216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4" t="str">
        <f t="shared" si="147"/>
        <v xml:space="preserve"> </v>
      </c>
      <c r="R82" s="175" t="str">
        <f>IF(N82=0," ",VLOOKUP(N82,PROTOKOL!$A:$E,5,FALSE))</f>
        <v xml:space="preserve"> </v>
      </c>
      <c r="S82" s="211" t="str">
        <f t="shared" si="189"/>
        <v xml:space="preserve"> </v>
      </c>
      <c r="T82" s="175">
        <f t="shared" si="190"/>
        <v>0</v>
      </c>
      <c r="U82" s="176" t="str">
        <f t="shared" si="191"/>
        <v xml:space="preserve"> </v>
      </c>
      <c r="W82" s="172">
        <v>20</v>
      </c>
      <c r="X82" s="226"/>
      <c r="Y82" s="173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4" t="str">
        <f t="shared" si="148"/>
        <v xml:space="preserve"> </v>
      </c>
      <c r="AE82" s="211" t="str">
        <f>IF(AA82=0," ",VLOOKUP(AA82,PROTOKOL!$A:$E,5,FALSE))</f>
        <v xml:space="preserve"> </v>
      </c>
      <c r="AF82" s="175"/>
      <c r="AG82" s="176" t="str">
        <f t="shared" si="192"/>
        <v xml:space="preserve"> </v>
      </c>
      <c r="AH82" s="216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4" t="str">
        <f t="shared" si="149"/>
        <v xml:space="preserve"> </v>
      </c>
      <c r="AN82" s="175" t="str">
        <f>IF(AJ82=0," ",VLOOKUP(AJ82,PROTOKOL!$A:$E,5,FALSE))</f>
        <v xml:space="preserve"> </v>
      </c>
      <c r="AO82" s="211" t="str">
        <f t="shared" ref="AO82:AO100" si="252">IF(AJ82=0," ",(AM82*AN82))</f>
        <v xml:space="preserve"> </v>
      </c>
      <c r="AP82" s="175">
        <f t="shared" si="193"/>
        <v>0</v>
      </c>
      <c r="AQ82" s="176" t="str">
        <f t="shared" si="194"/>
        <v xml:space="preserve"> </v>
      </c>
      <c r="AS82" s="172">
        <v>20</v>
      </c>
      <c r="AT82" s="226"/>
      <c r="AU82" s="173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4" t="str">
        <f t="shared" si="150"/>
        <v xml:space="preserve"> </v>
      </c>
      <c r="BA82" s="211" t="str">
        <f>IF(AW82=0," ",VLOOKUP(AW82,PROTOKOL!$A:$E,5,FALSE))</f>
        <v xml:space="preserve"> </v>
      </c>
      <c r="BB82" s="175"/>
      <c r="BC82" s="176" t="str">
        <f t="shared" si="195"/>
        <v xml:space="preserve"> </v>
      </c>
      <c r="BD82" s="216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4" t="str">
        <f t="shared" si="151"/>
        <v xml:space="preserve"> </v>
      </c>
      <c r="BJ82" s="175" t="str">
        <f>IF(BF82=0," ",VLOOKUP(BF82,PROTOKOL!$A:$E,5,FALSE))</f>
        <v xml:space="preserve"> </v>
      </c>
      <c r="BK82" s="211" t="str">
        <f t="shared" ref="BK82:BK100" si="253">IF(BF82=0," ",(BI82*BJ82))</f>
        <v xml:space="preserve"> </v>
      </c>
      <c r="BL82" s="175">
        <f t="shared" si="196"/>
        <v>0</v>
      </c>
      <c r="BM82" s="176" t="str">
        <f t="shared" si="197"/>
        <v xml:space="preserve"> </v>
      </c>
      <c r="BO82" s="172">
        <v>20</v>
      </c>
      <c r="BP82" s="226"/>
      <c r="BQ82" s="173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4" t="str">
        <f t="shared" si="152"/>
        <v xml:space="preserve"> </v>
      </c>
      <c r="BW82" s="211" t="str">
        <f>IF(BS82=0," ",VLOOKUP(BS82,PROTOKOL!$A:$E,5,FALSE))</f>
        <v xml:space="preserve"> </v>
      </c>
      <c r="BX82" s="175"/>
      <c r="BY82" s="176" t="str">
        <f t="shared" si="198"/>
        <v xml:space="preserve"> </v>
      </c>
      <c r="BZ82" s="216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4" t="str">
        <f t="shared" si="153"/>
        <v xml:space="preserve"> </v>
      </c>
      <c r="CF82" s="175" t="str">
        <f>IF(CB82=0," ",VLOOKUP(CB82,PROTOKOL!$A:$E,5,FALSE))</f>
        <v xml:space="preserve"> </v>
      </c>
      <c r="CG82" s="211" t="str">
        <f t="shared" ref="CG82:CG100" si="254">IF(CB82=0," ",(CE82*CF82))</f>
        <v xml:space="preserve"> </v>
      </c>
      <c r="CH82" s="175">
        <f t="shared" si="199"/>
        <v>0</v>
      </c>
      <c r="CI82" s="176" t="str">
        <f t="shared" si="200"/>
        <v xml:space="preserve"> </v>
      </c>
      <c r="CK82" s="172">
        <v>20</v>
      </c>
      <c r="CL82" s="226"/>
      <c r="CM82" s="173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4" t="str">
        <f t="shared" si="154"/>
        <v xml:space="preserve"> </v>
      </c>
      <c r="CS82" s="211" t="str">
        <f>IF(CO82=0," ",VLOOKUP(CO82,PROTOKOL!$A:$E,5,FALSE))</f>
        <v xml:space="preserve"> </v>
      </c>
      <c r="CT82" s="175"/>
      <c r="CU82" s="176" t="str">
        <f t="shared" si="201"/>
        <v xml:space="preserve"> </v>
      </c>
      <c r="CV82" s="216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4" t="str">
        <f t="shared" si="155"/>
        <v xml:space="preserve"> </v>
      </c>
      <c r="DB82" s="175" t="str">
        <f>IF(CX82=0," ",VLOOKUP(CX82,PROTOKOL!$A:$E,5,FALSE))</f>
        <v xml:space="preserve"> </v>
      </c>
      <c r="DC82" s="211" t="str">
        <f t="shared" ref="DC82:DC100" si="255">IF(CX82=0," ",(DA82*DB82))</f>
        <v xml:space="preserve"> </v>
      </c>
      <c r="DD82" s="175">
        <f t="shared" si="202"/>
        <v>0</v>
      </c>
      <c r="DE82" s="176" t="str">
        <f t="shared" si="203"/>
        <v xml:space="preserve"> </v>
      </c>
      <c r="DG82" s="172">
        <v>20</v>
      </c>
      <c r="DH82" s="226"/>
      <c r="DI82" s="173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4" t="str">
        <f t="shared" si="156"/>
        <v xml:space="preserve"> </v>
      </c>
      <c r="DO82" s="211" t="str">
        <f>IF(DK82=0," ",VLOOKUP(DK82,PROTOKOL!$A:$E,5,FALSE))</f>
        <v xml:space="preserve"> </v>
      </c>
      <c r="DP82" s="175"/>
      <c r="DQ82" s="176" t="str">
        <f t="shared" si="204"/>
        <v xml:space="preserve"> </v>
      </c>
      <c r="DR82" s="216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4" t="str">
        <f t="shared" si="157"/>
        <v xml:space="preserve"> </v>
      </c>
      <c r="DX82" s="175" t="str">
        <f>IF(DT82=0," ",VLOOKUP(DT82,PROTOKOL!$A:$E,5,FALSE))</f>
        <v xml:space="preserve"> </v>
      </c>
      <c r="DY82" s="211" t="str">
        <f t="shared" ref="DY82:DY100" si="256">IF(DT82=0," ",(DW82*DX82))</f>
        <v xml:space="preserve"> </v>
      </c>
      <c r="DZ82" s="175">
        <f t="shared" si="205"/>
        <v>0</v>
      </c>
      <c r="EA82" s="176" t="str">
        <f t="shared" si="206"/>
        <v xml:space="preserve"> </v>
      </c>
      <c r="EC82" s="172">
        <v>20</v>
      </c>
      <c r="ED82" s="226"/>
      <c r="EE82" s="173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4" t="str">
        <f t="shared" si="158"/>
        <v xml:space="preserve"> </v>
      </c>
      <c r="EK82" s="211" t="str">
        <f>IF(EG82=0," ",VLOOKUP(EG82,PROTOKOL!$A:$E,5,FALSE))</f>
        <v xml:space="preserve"> </v>
      </c>
      <c r="EL82" s="175"/>
      <c r="EM82" s="176" t="str">
        <f t="shared" si="207"/>
        <v xml:space="preserve"> </v>
      </c>
      <c r="EN82" s="216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4" t="str">
        <f t="shared" si="159"/>
        <v xml:space="preserve"> </v>
      </c>
      <c r="ET82" s="175" t="str">
        <f>IF(EP82=0," ",VLOOKUP(EP82,PROTOKOL!$A:$E,5,FALSE))</f>
        <v xml:space="preserve"> </v>
      </c>
      <c r="EU82" s="211" t="str">
        <f t="shared" ref="EU82:EU100" si="257">IF(EP82=0," ",(ES82*ET82))</f>
        <v xml:space="preserve"> </v>
      </c>
      <c r="EV82" s="175">
        <f t="shared" si="208"/>
        <v>0</v>
      </c>
      <c r="EW82" s="176" t="str">
        <f t="shared" si="209"/>
        <v xml:space="preserve"> </v>
      </c>
      <c r="EY82" s="172">
        <v>20</v>
      </c>
      <c r="EZ82" s="226"/>
      <c r="FA82" s="173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4" t="str">
        <f t="shared" si="160"/>
        <v xml:space="preserve"> </v>
      </c>
      <c r="FG82" s="211" t="str">
        <f>IF(FC82=0," ",VLOOKUP(FC82,PROTOKOL!$A:$E,5,FALSE))</f>
        <v xml:space="preserve"> </v>
      </c>
      <c r="FH82" s="175"/>
      <c r="FI82" s="176" t="str">
        <f t="shared" si="210"/>
        <v xml:space="preserve"> </v>
      </c>
      <c r="FJ82" s="216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4" t="str">
        <f t="shared" si="161"/>
        <v xml:space="preserve"> </v>
      </c>
      <c r="FP82" s="175" t="str">
        <f>IF(FL82=0," ",VLOOKUP(FL82,PROTOKOL!$A:$E,5,FALSE))</f>
        <v xml:space="preserve"> </v>
      </c>
      <c r="FQ82" s="211" t="str">
        <f t="shared" ref="FQ82:FQ100" si="258">IF(FL82=0," ",(FO82*FP82))</f>
        <v xml:space="preserve"> </v>
      </c>
      <c r="FR82" s="175">
        <f t="shared" si="211"/>
        <v>0</v>
      </c>
      <c r="FS82" s="176" t="str">
        <f t="shared" si="212"/>
        <v xml:space="preserve"> </v>
      </c>
      <c r="FU82" s="172">
        <v>20</v>
      </c>
      <c r="FV82" s="226"/>
      <c r="FW82" s="173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4" t="str">
        <f t="shared" si="162"/>
        <v xml:space="preserve"> </v>
      </c>
      <c r="GC82" s="211" t="str">
        <f>IF(FY82=0," ",VLOOKUP(FY82,PROTOKOL!$A:$E,5,FALSE))</f>
        <v xml:space="preserve"> </v>
      </c>
      <c r="GD82" s="175"/>
      <c r="GE82" s="176" t="str">
        <f t="shared" si="213"/>
        <v xml:space="preserve"> </v>
      </c>
      <c r="GF82" s="216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4" t="str">
        <f t="shared" si="163"/>
        <v xml:space="preserve"> </v>
      </c>
      <c r="GL82" s="175" t="str">
        <f>IF(GH82=0," ",VLOOKUP(GH82,PROTOKOL!$A:$E,5,FALSE))</f>
        <v xml:space="preserve"> </v>
      </c>
      <c r="GM82" s="211" t="str">
        <f t="shared" ref="GM82:GM100" si="259">IF(GH82=0," ",(GK82*GL82))</f>
        <v xml:space="preserve"> </v>
      </c>
      <c r="GN82" s="175">
        <f t="shared" si="214"/>
        <v>0</v>
      </c>
      <c r="GO82" s="176" t="str">
        <f t="shared" si="215"/>
        <v xml:space="preserve"> </v>
      </c>
      <c r="GQ82" s="172">
        <v>20</v>
      </c>
      <c r="GR82" s="226"/>
      <c r="GS82" s="173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4" t="str">
        <f t="shared" si="164"/>
        <v xml:space="preserve"> </v>
      </c>
      <c r="GY82" s="211" t="str">
        <f>IF(GU82=0," ",VLOOKUP(GU82,PROTOKOL!$A:$E,5,FALSE))</f>
        <v xml:space="preserve"> </v>
      </c>
      <c r="GZ82" s="175"/>
      <c r="HA82" s="176" t="str">
        <f t="shared" si="216"/>
        <v xml:space="preserve"> </v>
      </c>
      <c r="HB82" s="216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4" t="str">
        <f t="shared" si="165"/>
        <v xml:space="preserve"> </v>
      </c>
      <c r="HH82" s="175" t="str">
        <f>IF(HD82=0," ",VLOOKUP(HD82,PROTOKOL!$A:$E,5,FALSE))</f>
        <v xml:space="preserve"> </v>
      </c>
      <c r="HI82" s="211" t="str">
        <f t="shared" ref="HI82:HI100" si="260">IF(HD82=0," ",(HG82*HH82))</f>
        <v xml:space="preserve"> </v>
      </c>
      <c r="HJ82" s="175">
        <f t="shared" si="217"/>
        <v>0</v>
      </c>
      <c r="HK82" s="176" t="str">
        <f t="shared" si="218"/>
        <v xml:space="preserve"> </v>
      </c>
      <c r="HM82" s="172">
        <v>20</v>
      </c>
      <c r="HN82" s="226"/>
      <c r="HO82" s="173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4" t="str">
        <f t="shared" si="166"/>
        <v xml:space="preserve"> </v>
      </c>
      <c r="HU82" s="211" t="str">
        <f>IF(HQ82=0," ",VLOOKUP(HQ82,PROTOKOL!$A:$E,5,FALSE))</f>
        <v xml:space="preserve"> </v>
      </c>
      <c r="HV82" s="175"/>
      <c r="HW82" s="176" t="str">
        <f t="shared" si="219"/>
        <v xml:space="preserve"> </v>
      </c>
      <c r="HX82" s="216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4" t="str">
        <f t="shared" si="167"/>
        <v xml:space="preserve"> </v>
      </c>
      <c r="ID82" s="175" t="str">
        <f>IF(HZ82=0," ",VLOOKUP(HZ82,PROTOKOL!$A:$E,5,FALSE))</f>
        <v xml:space="preserve"> </v>
      </c>
      <c r="IE82" s="211" t="str">
        <f t="shared" ref="IE82:IE100" si="261">IF(HZ82=0," ",(IC82*ID82))</f>
        <v xml:space="preserve"> </v>
      </c>
      <c r="IF82" s="175">
        <f t="shared" si="220"/>
        <v>0</v>
      </c>
      <c r="IG82" s="176" t="str">
        <f t="shared" si="221"/>
        <v xml:space="preserve"> </v>
      </c>
      <c r="II82" s="172">
        <v>20</v>
      </c>
      <c r="IJ82" s="226"/>
      <c r="IK82" s="173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4" t="str">
        <f t="shared" si="168"/>
        <v xml:space="preserve"> </v>
      </c>
      <c r="IQ82" s="211" t="str">
        <f>IF(IM82=0," ",VLOOKUP(IM82,PROTOKOL!$A:$E,5,FALSE))</f>
        <v xml:space="preserve"> </v>
      </c>
      <c r="IR82" s="175"/>
      <c r="IS82" s="176" t="str">
        <f t="shared" si="222"/>
        <v xml:space="preserve"> </v>
      </c>
      <c r="IT82" s="216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4" t="str">
        <f t="shared" si="169"/>
        <v xml:space="preserve"> </v>
      </c>
      <c r="IZ82" s="175" t="str">
        <f>IF(IV82=0," ",VLOOKUP(IV82,PROTOKOL!$A:$E,5,FALSE))</f>
        <v xml:space="preserve"> </v>
      </c>
      <c r="JA82" s="211" t="str">
        <f t="shared" ref="JA82:JA100" si="262">IF(IV82=0," ",(IY82*IZ82))</f>
        <v xml:space="preserve"> </v>
      </c>
      <c r="JB82" s="175">
        <f t="shared" si="223"/>
        <v>0</v>
      </c>
      <c r="JC82" s="176" t="str">
        <f t="shared" si="224"/>
        <v xml:space="preserve"> </v>
      </c>
      <c r="JE82" s="172">
        <v>20</v>
      </c>
      <c r="JF82" s="226"/>
      <c r="JG82" s="173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4" t="str">
        <f t="shared" si="170"/>
        <v xml:space="preserve"> </v>
      </c>
      <c r="JM82" s="211" t="str">
        <f>IF(JI82=0," ",VLOOKUP(JI82,PROTOKOL!$A:$E,5,FALSE))</f>
        <v xml:space="preserve"> </v>
      </c>
      <c r="JN82" s="175"/>
      <c r="JO82" s="176" t="str">
        <f t="shared" si="225"/>
        <v xml:space="preserve"> </v>
      </c>
      <c r="JP82" s="216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4" t="str">
        <f t="shared" si="171"/>
        <v xml:space="preserve"> </v>
      </c>
      <c r="JV82" s="175" t="str">
        <f>IF(JR82=0," ",VLOOKUP(JR82,PROTOKOL!$A:$E,5,FALSE))</f>
        <v xml:space="preserve"> </v>
      </c>
      <c r="JW82" s="211" t="str">
        <f t="shared" ref="JW82:JW100" si="263">IF(JR82=0," ",(JU82*JV82))</f>
        <v xml:space="preserve"> </v>
      </c>
      <c r="JX82" s="175">
        <f t="shared" si="226"/>
        <v>0</v>
      </c>
      <c r="JY82" s="176" t="str">
        <f t="shared" si="227"/>
        <v xml:space="preserve"> </v>
      </c>
      <c r="KA82" s="172">
        <v>20</v>
      </c>
      <c r="KB82" s="226"/>
      <c r="KC82" s="173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4" t="str">
        <f t="shared" si="172"/>
        <v xml:space="preserve"> </v>
      </c>
      <c r="KI82" s="211" t="str">
        <f>IF(KE82=0," ",VLOOKUP(KE82,PROTOKOL!$A:$E,5,FALSE))</f>
        <v xml:space="preserve"> </v>
      </c>
      <c r="KJ82" s="175"/>
      <c r="KK82" s="176" t="str">
        <f t="shared" si="228"/>
        <v xml:space="preserve"> </v>
      </c>
      <c r="KL82" s="216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4" t="str">
        <f t="shared" si="173"/>
        <v xml:space="preserve"> </v>
      </c>
      <c r="KR82" s="175" t="str">
        <f>IF(KN82=0," ",VLOOKUP(KN82,PROTOKOL!$A:$E,5,FALSE))</f>
        <v xml:space="preserve"> </v>
      </c>
      <c r="KS82" s="211" t="str">
        <f t="shared" ref="KS82:KS100" si="264">IF(KN82=0," ",(KQ82*KR82))</f>
        <v xml:space="preserve"> </v>
      </c>
      <c r="KT82" s="175">
        <f t="shared" si="229"/>
        <v>0</v>
      </c>
      <c r="KU82" s="176" t="str">
        <f t="shared" si="230"/>
        <v xml:space="preserve"> </v>
      </c>
      <c r="KW82" s="172">
        <v>20</v>
      </c>
      <c r="KX82" s="226"/>
      <c r="KY82" s="173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4" t="str">
        <f t="shared" si="174"/>
        <v xml:space="preserve"> </v>
      </c>
      <c r="LE82" s="211" t="str">
        <f>IF(LA82=0," ",VLOOKUP(LA82,PROTOKOL!$A:$E,5,FALSE))</f>
        <v xml:space="preserve"> </v>
      </c>
      <c r="LF82" s="175"/>
      <c r="LG82" s="176" t="str">
        <f t="shared" si="231"/>
        <v xml:space="preserve"> </v>
      </c>
      <c r="LH82" s="216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4" t="str">
        <f t="shared" si="175"/>
        <v xml:space="preserve"> </v>
      </c>
      <c r="LN82" s="175" t="str">
        <f>IF(LJ82=0," ",VLOOKUP(LJ82,PROTOKOL!$A:$E,5,FALSE))</f>
        <v xml:space="preserve"> </v>
      </c>
      <c r="LO82" s="211" t="str">
        <f t="shared" ref="LO82:LO100" si="265">IF(LJ82=0," ",(LM82*LN82))</f>
        <v xml:space="preserve"> </v>
      </c>
      <c r="LP82" s="175">
        <f t="shared" si="232"/>
        <v>0</v>
      </c>
      <c r="LQ82" s="176" t="str">
        <f t="shared" si="233"/>
        <v xml:space="preserve"> </v>
      </c>
      <c r="LS82" s="172">
        <v>20</v>
      </c>
      <c r="LT82" s="226"/>
      <c r="LU82" s="173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4" t="str">
        <f t="shared" si="176"/>
        <v xml:space="preserve"> </v>
      </c>
      <c r="MA82" s="211" t="str">
        <f>IF(LW82=0," ",VLOOKUP(LW82,PROTOKOL!$A:$E,5,FALSE))</f>
        <v xml:space="preserve"> </v>
      </c>
      <c r="MB82" s="175"/>
      <c r="MC82" s="176" t="str">
        <f t="shared" si="234"/>
        <v xml:space="preserve"> </v>
      </c>
      <c r="MD82" s="216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4" t="str">
        <f t="shared" si="177"/>
        <v xml:space="preserve"> </v>
      </c>
      <c r="MJ82" s="175" t="str">
        <f>IF(MF82=0," ",VLOOKUP(MF82,PROTOKOL!$A:$E,5,FALSE))</f>
        <v xml:space="preserve"> </v>
      </c>
      <c r="MK82" s="211" t="str">
        <f t="shared" ref="MK82:MK100" si="266">IF(MF82=0," ",(MI82*MJ82))</f>
        <v xml:space="preserve"> </v>
      </c>
      <c r="ML82" s="175">
        <f t="shared" si="235"/>
        <v>0</v>
      </c>
      <c r="MM82" s="176" t="str">
        <f t="shared" si="236"/>
        <v xml:space="preserve"> </v>
      </c>
      <c r="MO82" s="172">
        <v>20</v>
      </c>
      <c r="MP82" s="226"/>
      <c r="MQ82" s="173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4" t="str">
        <f t="shared" si="178"/>
        <v xml:space="preserve"> </v>
      </c>
      <c r="MW82" s="211" t="str">
        <f>IF(MS82=0," ",VLOOKUP(MS82,PROTOKOL!$A:$E,5,FALSE))</f>
        <v xml:space="preserve"> </v>
      </c>
      <c r="MX82" s="175"/>
      <c r="MY82" s="176" t="str">
        <f t="shared" si="237"/>
        <v xml:space="preserve"> </v>
      </c>
      <c r="MZ82" s="216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4" t="str">
        <f t="shared" si="179"/>
        <v xml:space="preserve"> </v>
      </c>
      <c r="NF82" s="175" t="str">
        <f>IF(NB82=0," ",VLOOKUP(NB82,PROTOKOL!$A:$E,5,FALSE))</f>
        <v xml:space="preserve"> </v>
      </c>
      <c r="NG82" s="211" t="str">
        <f t="shared" ref="NG82:NG100" si="267">IF(NB82=0," ",(NE82*NF82))</f>
        <v xml:space="preserve"> </v>
      </c>
      <c r="NH82" s="175">
        <f t="shared" si="238"/>
        <v>0</v>
      </c>
      <c r="NI82" s="176" t="str">
        <f t="shared" si="239"/>
        <v xml:space="preserve"> </v>
      </c>
      <c r="NK82" s="172">
        <v>20</v>
      </c>
      <c r="NL82" s="226"/>
      <c r="NM82" s="173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4" t="str">
        <f t="shared" si="180"/>
        <v xml:space="preserve"> </v>
      </c>
      <c r="NS82" s="211" t="str">
        <f>IF(NO82=0," ",VLOOKUP(NO82,PROTOKOL!$A:$E,5,FALSE))</f>
        <v xml:space="preserve"> </v>
      </c>
      <c r="NT82" s="175"/>
      <c r="NU82" s="176" t="str">
        <f t="shared" si="240"/>
        <v xml:space="preserve"> </v>
      </c>
      <c r="NV82" s="216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4" t="str">
        <f t="shared" si="181"/>
        <v xml:space="preserve"> </v>
      </c>
      <c r="OB82" s="175" t="str">
        <f>IF(NX82=0," ",VLOOKUP(NX82,PROTOKOL!$A:$E,5,FALSE))</f>
        <v xml:space="preserve"> </v>
      </c>
      <c r="OC82" s="211" t="str">
        <f t="shared" ref="OC82:OC100" si="268">IF(NX82=0," ",(OA82*OB82))</f>
        <v xml:space="preserve"> </v>
      </c>
      <c r="OD82" s="175">
        <f t="shared" si="241"/>
        <v>0</v>
      </c>
      <c r="OE82" s="176" t="str">
        <f t="shared" si="242"/>
        <v xml:space="preserve"> </v>
      </c>
      <c r="OG82" s="172">
        <v>20</v>
      </c>
      <c r="OH82" s="226"/>
      <c r="OI82" s="173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4" t="str">
        <f t="shared" si="182"/>
        <v xml:space="preserve"> </v>
      </c>
      <c r="OO82" s="211" t="str">
        <f>IF(OK82=0," ",VLOOKUP(OK82,PROTOKOL!$A:$E,5,FALSE))</f>
        <v xml:space="preserve"> </v>
      </c>
      <c r="OP82" s="175"/>
      <c r="OQ82" s="176" t="str">
        <f t="shared" si="243"/>
        <v xml:space="preserve"> </v>
      </c>
      <c r="OR82" s="216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4" t="str">
        <f t="shared" si="183"/>
        <v xml:space="preserve"> </v>
      </c>
      <c r="OX82" s="175" t="str">
        <f>IF(OT82=0," ",VLOOKUP(OT82,PROTOKOL!$A:$E,5,FALSE))</f>
        <v xml:space="preserve"> </v>
      </c>
      <c r="OY82" s="211" t="str">
        <f t="shared" ref="OY82:OY100" si="269">IF(OT82=0," ",(OW82*OX82))</f>
        <v xml:space="preserve"> </v>
      </c>
      <c r="OZ82" s="175">
        <f t="shared" si="244"/>
        <v>0</v>
      </c>
      <c r="PA82" s="176" t="str">
        <f t="shared" si="245"/>
        <v xml:space="preserve"> </v>
      </c>
      <c r="PC82" s="172">
        <v>20</v>
      </c>
      <c r="PD82" s="226"/>
      <c r="PE82" s="173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4" t="str">
        <f t="shared" si="184"/>
        <v xml:space="preserve"> </v>
      </c>
      <c r="PK82" s="211" t="str">
        <f>IF(PG82=0," ",VLOOKUP(PG82,PROTOKOL!$A:$E,5,FALSE))</f>
        <v xml:space="preserve"> </v>
      </c>
      <c r="PL82" s="175"/>
      <c r="PM82" s="176" t="str">
        <f t="shared" si="246"/>
        <v xml:space="preserve"> </v>
      </c>
      <c r="PN82" s="216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4" t="str">
        <f t="shared" si="185"/>
        <v xml:space="preserve"> </v>
      </c>
      <c r="PT82" s="175" t="str">
        <f>IF(PP82=0," ",VLOOKUP(PP82,PROTOKOL!$A:$E,5,FALSE))</f>
        <v xml:space="preserve"> </v>
      </c>
      <c r="PU82" s="211" t="str">
        <f t="shared" ref="PU82:PU100" si="270">IF(PP82=0," ",(PS82*PT82))</f>
        <v xml:space="preserve"> </v>
      </c>
      <c r="PV82" s="175">
        <f t="shared" si="247"/>
        <v>0</v>
      </c>
      <c r="PW82" s="176" t="str">
        <f t="shared" si="248"/>
        <v xml:space="preserve"> </v>
      </c>
      <c r="PY82" s="172">
        <v>20</v>
      </c>
      <c r="PZ82" s="226"/>
      <c r="QA82" s="173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4" t="str">
        <f t="shared" si="186"/>
        <v xml:space="preserve"> </v>
      </c>
      <c r="QG82" s="211" t="str">
        <f>IF(QC82=0," ",VLOOKUP(QC82,PROTOKOL!$A:$E,5,FALSE))</f>
        <v xml:space="preserve"> </v>
      </c>
      <c r="QH82" s="175"/>
      <c r="QI82" s="176" t="str">
        <f t="shared" si="249"/>
        <v xml:space="preserve"> </v>
      </c>
      <c r="QJ82" s="216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4" t="str">
        <f t="shared" si="187"/>
        <v xml:space="preserve"> </v>
      </c>
      <c r="QP82" s="175" t="str">
        <f>IF(QL82=0," ",VLOOKUP(QL82,PROTOKOL!$A:$E,5,FALSE))</f>
        <v xml:space="preserve"> </v>
      </c>
      <c r="QQ82" s="211" t="str">
        <f t="shared" ref="QQ82:QQ100" si="271">IF(QL82=0," ",(QO82*QP82))</f>
        <v xml:space="preserve"> </v>
      </c>
      <c r="QR82" s="175">
        <f t="shared" si="250"/>
        <v>0</v>
      </c>
      <c r="QS82" s="176" t="str">
        <f t="shared" si="251"/>
        <v xml:space="preserve"> </v>
      </c>
    </row>
    <row r="83" spans="1:461" ht="13.8">
      <c r="A83" s="172">
        <v>21</v>
      </c>
      <c r="B83" s="224">
        <v>21</v>
      </c>
      <c r="C83" s="173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4" t="str">
        <f t="shared" si="146"/>
        <v xml:space="preserve"> </v>
      </c>
      <c r="I83" s="211" t="str">
        <f>IF(E83=0," ",VLOOKUP(E83,PROTOKOL!$A:$E,5,FALSE))</f>
        <v xml:space="preserve"> </v>
      </c>
      <c r="J83" s="175"/>
      <c r="K83" s="176" t="str">
        <f t="shared" si="188"/>
        <v xml:space="preserve"> </v>
      </c>
      <c r="L83" s="216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4" t="str">
        <f t="shared" si="147"/>
        <v xml:space="preserve"> </v>
      </c>
      <c r="R83" s="175" t="str">
        <f>IF(N83=0," ",VLOOKUP(N83,PROTOKOL!$A:$E,5,FALSE))</f>
        <v xml:space="preserve"> </v>
      </c>
      <c r="S83" s="211" t="str">
        <f t="shared" si="189"/>
        <v xml:space="preserve"> </v>
      </c>
      <c r="T83" s="175">
        <f t="shared" si="190"/>
        <v>0</v>
      </c>
      <c r="U83" s="176" t="str">
        <f t="shared" si="191"/>
        <v xml:space="preserve"> </v>
      </c>
      <c r="W83" s="172">
        <v>21</v>
      </c>
      <c r="X83" s="224">
        <v>21</v>
      </c>
      <c r="Y83" s="173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4" t="str">
        <f t="shared" si="148"/>
        <v xml:space="preserve"> </v>
      </c>
      <c r="AE83" s="211" t="str">
        <f>IF(AA83=0," ",VLOOKUP(AA83,PROTOKOL!$A:$E,5,FALSE))</f>
        <v xml:space="preserve"> </v>
      </c>
      <c r="AF83" s="175"/>
      <c r="AG83" s="176" t="str">
        <f t="shared" si="192"/>
        <v xml:space="preserve"> </v>
      </c>
      <c r="AH83" s="216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4" t="str">
        <f t="shared" si="149"/>
        <v xml:space="preserve"> </v>
      </c>
      <c r="AN83" s="175" t="str">
        <f>IF(AJ83=0," ",VLOOKUP(AJ83,PROTOKOL!$A:$E,5,FALSE))</f>
        <v xml:space="preserve"> </v>
      </c>
      <c r="AO83" s="211" t="str">
        <f t="shared" si="252"/>
        <v xml:space="preserve"> </v>
      </c>
      <c r="AP83" s="175">
        <f t="shared" si="193"/>
        <v>0</v>
      </c>
      <c r="AQ83" s="176" t="str">
        <f t="shared" si="194"/>
        <v xml:space="preserve"> </v>
      </c>
      <c r="AS83" s="172">
        <v>21</v>
      </c>
      <c r="AT83" s="224">
        <v>21</v>
      </c>
      <c r="AU83" s="173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4" t="str">
        <f t="shared" si="150"/>
        <v xml:space="preserve"> </v>
      </c>
      <c r="BA83" s="211" t="str">
        <f>IF(AW83=0," ",VLOOKUP(AW83,PROTOKOL!$A:$E,5,FALSE))</f>
        <v xml:space="preserve"> </v>
      </c>
      <c r="BB83" s="175"/>
      <c r="BC83" s="176" t="str">
        <f t="shared" si="195"/>
        <v xml:space="preserve"> </v>
      </c>
      <c r="BD83" s="216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4" t="str">
        <f t="shared" si="151"/>
        <v xml:space="preserve"> </v>
      </c>
      <c r="BJ83" s="175" t="str">
        <f>IF(BF83=0," ",VLOOKUP(BF83,PROTOKOL!$A:$E,5,FALSE))</f>
        <v xml:space="preserve"> </v>
      </c>
      <c r="BK83" s="211" t="str">
        <f t="shared" si="253"/>
        <v xml:space="preserve"> </v>
      </c>
      <c r="BL83" s="175">
        <f t="shared" si="196"/>
        <v>0</v>
      </c>
      <c r="BM83" s="176" t="str">
        <f t="shared" si="197"/>
        <v xml:space="preserve"> </v>
      </c>
      <c r="BO83" s="172">
        <v>21</v>
      </c>
      <c r="BP83" s="224">
        <v>21</v>
      </c>
      <c r="BQ83" s="173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4" t="str">
        <f t="shared" si="152"/>
        <v xml:space="preserve"> </v>
      </c>
      <c r="BW83" s="211" t="str">
        <f>IF(BS83=0," ",VLOOKUP(BS83,PROTOKOL!$A:$E,5,FALSE))</f>
        <v xml:space="preserve"> </v>
      </c>
      <c r="BX83" s="175"/>
      <c r="BY83" s="176" t="str">
        <f t="shared" si="198"/>
        <v xml:space="preserve"> </v>
      </c>
      <c r="BZ83" s="216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4" t="str">
        <f t="shared" si="153"/>
        <v xml:space="preserve"> </v>
      </c>
      <c r="CF83" s="175" t="str">
        <f>IF(CB83=0," ",VLOOKUP(CB83,PROTOKOL!$A:$E,5,FALSE))</f>
        <v xml:space="preserve"> </v>
      </c>
      <c r="CG83" s="211" t="str">
        <f t="shared" si="254"/>
        <v xml:space="preserve"> </v>
      </c>
      <c r="CH83" s="175">
        <f t="shared" si="199"/>
        <v>0</v>
      </c>
      <c r="CI83" s="176" t="str">
        <f t="shared" si="200"/>
        <v xml:space="preserve"> </v>
      </c>
      <c r="CK83" s="172">
        <v>21</v>
      </c>
      <c r="CL83" s="224">
        <v>21</v>
      </c>
      <c r="CM83" s="173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4" t="str">
        <f t="shared" si="154"/>
        <v xml:space="preserve"> </v>
      </c>
      <c r="CS83" s="211" t="str">
        <f>IF(CO83=0," ",VLOOKUP(CO83,PROTOKOL!$A:$E,5,FALSE))</f>
        <v xml:space="preserve"> </v>
      </c>
      <c r="CT83" s="175"/>
      <c r="CU83" s="176" t="str">
        <f t="shared" si="201"/>
        <v xml:space="preserve"> </v>
      </c>
      <c r="CV83" s="216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4" t="str">
        <f t="shared" si="155"/>
        <v xml:space="preserve"> </v>
      </c>
      <c r="DB83" s="175" t="str">
        <f>IF(CX83=0," ",VLOOKUP(CX83,PROTOKOL!$A:$E,5,FALSE))</f>
        <v xml:space="preserve"> </v>
      </c>
      <c r="DC83" s="211" t="str">
        <f t="shared" si="255"/>
        <v xml:space="preserve"> </v>
      </c>
      <c r="DD83" s="175">
        <f t="shared" si="202"/>
        <v>0</v>
      </c>
      <c r="DE83" s="176" t="str">
        <f t="shared" si="203"/>
        <v xml:space="preserve"> </v>
      </c>
      <c r="DG83" s="172">
        <v>21</v>
      </c>
      <c r="DH83" s="224">
        <v>21</v>
      </c>
      <c r="DI83" s="173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4" t="str">
        <f t="shared" si="156"/>
        <v xml:space="preserve"> </v>
      </c>
      <c r="DO83" s="211" t="str">
        <f>IF(DK83=0," ",VLOOKUP(DK83,PROTOKOL!$A:$E,5,FALSE))</f>
        <v xml:space="preserve"> </v>
      </c>
      <c r="DP83" s="175"/>
      <c r="DQ83" s="176" t="str">
        <f t="shared" si="204"/>
        <v xml:space="preserve"> </v>
      </c>
      <c r="DR83" s="216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4" t="str">
        <f t="shared" si="157"/>
        <v xml:space="preserve"> </v>
      </c>
      <c r="DX83" s="175" t="str">
        <f>IF(DT83=0," ",VLOOKUP(DT83,PROTOKOL!$A:$E,5,FALSE))</f>
        <v xml:space="preserve"> </v>
      </c>
      <c r="DY83" s="211" t="str">
        <f t="shared" si="256"/>
        <v xml:space="preserve"> </v>
      </c>
      <c r="DZ83" s="175">
        <f t="shared" si="205"/>
        <v>0</v>
      </c>
      <c r="EA83" s="176" t="str">
        <f t="shared" si="206"/>
        <v xml:space="preserve"> </v>
      </c>
      <c r="EC83" s="172">
        <v>21</v>
      </c>
      <c r="ED83" s="224">
        <v>21</v>
      </c>
      <c r="EE83" s="173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4" t="str">
        <f t="shared" si="158"/>
        <v xml:space="preserve"> </v>
      </c>
      <c r="EK83" s="211" t="str">
        <f>IF(EG83=0," ",VLOOKUP(EG83,PROTOKOL!$A:$E,5,FALSE))</f>
        <v xml:space="preserve"> </v>
      </c>
      <c r="EL83" s="175"/>
      <c r="EM83" s="176" t="str">
        <f t="shared" si="207"/>
        <v xml:space="preserve"> </v>
      </c>
      <c r="EN83" s="216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4" t="str">
        <f t="shared" si="159"/>
        <v xml:space="preserve"> </v>
      </c>
      <c r="ET83" s="175" t="str">
        <f>IF(EP83=0," ",VLOOKUP(EP83,PROTOKOL!$A:$E,5,FALSE))</f>
        <v xml:space="preserve"> </v>
      </c>
      <c r="EU83" s="211" t="str">
        <f t="shared" si="257"/>
        <v xml:space="preserve"> </v>
      </c>
      <c r="EV83" s="175">
        <f t="shared" si="208"/>
        <v>0</v>
      </c>
      <c r="EW83" s="176" t="str">
        <f t="shared" si="209"/>
        <v xml:space="preserve"> </v>
      </c>
      <c r="EY83" s="172">
        <v>21</v>
      </c>
      <c r="EZ83" s="224">
        <v>21</v>
      </c>
      <c r="FA83" s="173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4" t="str">
        <f t="shared" si="160"/>
        <v xml:space="preserve"> </v>
      </c>
      <c r="FG83" s="211" t="str">
        <f>IF(FC83=0," ",VLOOKUP(FC83,PROTOKOL!$A:$E,5,FALSE))</f>
        <v xml:space="preserve"> </v>
      </c>
      <c r="FH83" s="175"/>
      <c r="FI83" s="176" t="str">
        <f t="shared" si="210"/>
        <v xml:space="preserve"> </v>
      </c>
      <c r="FJ83" s="216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4" t="str">
        <f t="shared" si="161"/>
        <v xml:space="preserve"> </v>
      </c>
      <c r="FP83" s="175" t="str">
        <f>IF(FL83=0," ",VLOOKUP(FL83,PROTOKOL!$A:$E,5,FALSE))</f>
        <v xml:space="preserve"> </v>
      </c>
      <c r="FQ83" s="211" t="str">
        <f t="shared" si="258"/>
        <v xml:space="preserve"> </v>
      </c>
      <c r="FR83" s="175">
        <f t="shared" si="211"/>
        <v>0</v>
      </c>
      <c r="FS83" s="176" t="str">
        <f t="shared" si="212"/>
        <v xml:space="preserve"> </v>
      </c>
      <c r="FU83" s="172">
        <v>21</v>
      </c>
      <c r="FV83" s="224">
        <v>21</v>
      </c>
      <c r="FW83" s="173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4" t="str">
        <f t="shared" si="162"/>
        <v xml:space="preserve"> </v>
      </c>
      <c r="GC83" s="211" t="str">
        <f>IF(FY83=0," ",VLOOKUP(FY83,PROTOKOL!$A:$E,5,FALSE))</f>
        <v xml:space="preserve"> </v>
      </c>
      <c r="GD83" s="175"/>
      <c r="GE83" s="176" t="str">
        <f t="shared" si="213"/>
        <v xml:space="preserve"> </v>
      </c>
      <c r="GF83" s="216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4" t="str">
        <f t="shared" si="163"/>
        <v xml:space="preserve"> </v>
      </c>
      <c r="GL83" s="175" t="str">
        <f>IF(GH83=0," ",VLOOKUP(GH83,PROTOKOL!$A:$E,5,FALSE))</f>
        <v xml:space="preserve"> </v>
      </c>
      <c r="GM83" s="211" t="str">
        <f t="shared" si="259"/>
        <v xml:space="preserve"> </v>
      </c>
      <c r="GN83" s="175">
        <f t="shared" si="214"/>
        <v>0</v>
      </c>
      <c r="GO83" s="176" t="str">
        <f t="shared" si="215"/>
        <v xml:space="preserve"> </v>
      </c>
      <c r="GQ83" s="172">
        <v>21</v>
      </c>
      <c r="GR83" s="224">
        <v>21</v>
      </c>
      <c r="GS83" s="173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4" t="str">
        <f t="shared" si="164"/>
        <v xml:space="preserve"> </v>
      </c>
      <c r="GY83" s="211" t="str">
        <f>IF(GU83=0," ",VLOOKUP(GU83,PROTOKOL!$A:$E,5,FALSE))</f>
        <v xml:space="preserve"> </v>
      </c>
      <c r="GZ83" s="175"/>
      <c r="HA83" s="176" t="str">
        <f t="shared" si="216"/>
        <v xml:space="preserve"> </v>
      </c>
      <c r="HB83" s="216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4" t="str">
        <f t="shared" si="165"/>
        <v xml:space="preserve"> </v>
      </c>
      <c r="HH83" s="175" t="str">
        <f>IF(HD83=0," ",VLOOKUP(HD83,PROTOKOL!$A:$E,5,FALSE))</f>
        <v xml:space="preserve"> </v>
      </c>
      <c r="HI83" s="211" t="str">
        <f t="shared" si="260"/>
        <v xml:space="preserve"> </v>
      </c>
      <c r="HJ83" s="175">
        <f t="shared" si="217"/>
        <v>0</v>
      </c>
      <c r="HK83" s="176" t="str">
        <f t="shared" si="218"/>
        <v xml:space="preserve"> </v>
      </c>
      <c r="HM83" s="172">
        <v>21</v>
      </c>
      <c r="HN83" s="224">
        <v>21</v>
      </c>
      <c r="HO83" s="173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4" t="str">
        <f t="shared" si="166"/>
        <v xml:space="preserve"> </v>
      </c>
      <c r="HU83" s="211" t="str">
        <f>IF(HQ83=0," ",VLOOKUP(HQ83,PROTOKOL!$A:$E,5,FALSE))</f>
        <v xml:space="preserve"> </v>
      </c>
      <c r="HV83" s="175"/>
      <c r="HW83" s="176" t="str">
        <f t="shared" si="219"/>
        <v xml:space="preserve"> </v>
      </c>
      <c r="HX83" s="216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4" t="str">
        <f t="shared" si="167"/>
        <v xml:space="preserve"> </v>
      </c>
      <c r="ID83" s="175" t="str">
        <f>IF(HZ83=0," ",VLOOKUP(HZ83,PROTOKOL!$A:$E,5,FALSE))</f>
        <v xml:space="preserve"> </v>
      </c>
      <c r="IE83" s="211" t="str">
        <f t="shared" si="261"/>
        <v xml:space="preserve"> </v>
      </c>
      <c r="IF83" s="175">
        <f t="shared" si="220"/>
        <v>0</v>
      </c>
      <c r="IG83" s="176" t="str">
        <f t="shared" si="221"/>
        <v xml:space="preserve"> </v>
      </c>
      <c r="II83" s="172">
        <v>21</v>
      </c>
      <c r="IJ83" s="224">
        <v>21</v>
      </c>
      <c r="IK83" s="173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4" t="str">
        <f t="shared" si="168"/>
        <v xml:space="preserve"> </v>
      </c>
      <c r="IQ83" s="211" t="str">
        <f>IF(IM83=0," ",VLOOKUP(IM83,PROTOKOL!$A:$E,5,FALSE))</f>
        <v xml:space="preserve"> </v>
      </c>
      <c r="IR83" s="175"/>
      <c r="IS83" s="176" t="str">
        <f t="shared" si="222"/>
        <v xml:space="preserve"> </v>
      </c>
      <c r="IT83" s="216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4" t="str">
        <f t="shared" si="169"/>
        <v xml:space="preserve"> </v>
      </c>
      <c r="IZ83" s="175" t="str">
        <f>IF(IV83=0," ",VLOOKUP(IV83,PROTOKOL!$A:$E,5,FALSE))</f>
        <v xml:space="preserve"> </v>
      </c>
      <c r="JA83" s="211" t="str">
        <f t="shared" si="262"/>
        <v xml:space="preserve"> </v>
      </c>
      <c r="JB83" s="175">
        <f t="shared" si="223"/>
        <v>0</v>
      </c>
      <c r="JC83" s="176" t="str">
        <f t="shared" si="224"/>
        <v xml:space="preserve"> </v>
      </c>
      <c r="JE83" s="172">
        <v>21</v>
      </c>
      <c r="JF83" s="224">
        <v>21</v>
      </c>
      <c r="JG83" s="173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4" t="str">
        <f t="shared" si="170"/>
        <v xml:space="preserve"> </v>
      </c>
      <c r="JM83" s="211" t="str">
        <f>IF(JI83=0," ",VLOOKUP(JI83,PROTOKOL!$A:$E,5,FALSE))</f>
        <v xml:space="preserve"> </v>
      </c>
      <c r="JN83" s="175"/>
      <c r="JO83" s="176" t="str">
        <f t="shared" si="225"/>
        <v xml:space="preserve"> </v>
      </c>
      <c r="JP83" s="216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4" t="str">
        <f t="shared" si="171"/>
        <v xml:space="preserve"> </v>
      </c>
      <c r="JV83" s="175" t="str">
        <f>IF(JR83=0," ",VLOOKUP(JR83,PROTOKOL!$A:$E,5,FALSE))</f>
        <v xml:space="preserve"> </v>
      </c>
      <c r="JW83" s="211" t="str">
        <f t="shared" si="263"/>
        <v xml:space="preserve"> </v>
      </c>
      <c r="JX83" s="175">
        <f t="shared" si="226"/>
        <v>0</v>
      </c>
      <c r="JY83" s="176" t="str">
        <f t="shared" si="227"/>
        <v xml:space="preserve"> </v>
      </c>
      <c r="KA83" s="172">
        <v>21</v>
      </c>
      <c r="KB83" s="224">
        <v>21</v>
      </c>
      <c r="KC83" s="173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4" t="str">
        <f t="shared" si="172"/>
        <v xml:space="preserve"> </v>
      </c>
      <c r="KI83" s="211" t="str">
        <f>IF(KE83=0," ",VLOOKUP(KE83,PROTOKOL!$A:$E,5,FALSE))</f>
        <v xml:space="preserve"> </v>
      </c>
      <c r="KJ83" s="175"/>
      <c r="KK83" s="176" t="str">
        <f t="shared" si="228"/>
        <v xml:space="preserve"> </v>
      </c>
      <c r="KL83" s="216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4" t="str">
        <f t="shared" si="173"/>
        <v xml:space="preserve"> </v>
      </c>
      <c r="KR83" s="175" t="str">
        <f>IF(KN83=0," ",VLOOKUP(KN83,PROTOKOL!$A:$E,5,FALSE))</f>
        <v xml:space="preserve"> </v>
      </c>
      <c r="KS83" s="211" t="str">
        <f t="shared" si="264"/>
        <v xml:space="preserve"> </v>
      </c>
      <c r="KT83" s="175">
        <f t="shared" si="229"/>
        <v>0</v>
      </c>
      <c r="KU83" s="176" t="str">
        <f t="shared" si="230"/>
        <v xml:space="preserve"> </v>
      </c>
      <c r="KW83" s="172">
        <v>21</v>
      </c>
      <c r="KX83" s="224">
        <v>21</v>
      </c>
      <c r="KY83" s="173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4" t="str">
        <f t="shared" si="174"/>
        <v xml:space="preserve"> </v>
      </c>
      <c r="LE83" s="211" t="str">
        <f>IF(LA83=0," ",VLOOKUP(LA83,PROTOKOL!$A:$E,5,FALSE))</f>
        <v xml:space="preserve"> </v>
      </c>
      <c r="LF83" s="175"/>
      <c r="LG83" s="176" t="str">
        <f t="shared" si="231"/>
        <v xml:space="preserve"> </v>
      </c>
      <c r="LH83" s="216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4" t="str">
        <f t="shared" si="175"/>
        <v xml:space="preserve"> </v>
      </c>
      <c r="LN83" s="175" t="str">
        <f>IF(LJ83=0," ",VLOOKUP(LJ83,PROTOKOL!$A:$E,5,FALSE))</f>
        <v xml:space="preserve"> </v>
      </c>
      <c r="LO83" s="211" t="str">
        <f t="shared" si="265"/>
        <v xml:space="preserve"> </v>
      </c>
      <c r="LP83" s="175">
        <f t="shared" si="232"/>
        <v>0</v>
      </c>
      <c r="LQ83" s="176" t="str">
        <f t="shared" si="233"/>
        <v xml:space="preserve"> </v>
      </c>
      <c r="LS83" s="172">
        <v>21</v>
      </c>
      <c r="LT83" s="224">
        <v>21</v>
      </c>
      <c r="LU83" s="173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4" t="str">
        <f t="shared" si="176"/>
        <v xml:space="preserve"> </v>
      </c>
      <c r="MA83" s="211" t="str">
        <f>IF(LW83=0," ",VLOOKUP(LW83,PROTOKOL!$A:$E,5,FALSE))</f>
        <v xml:space="preserve"> </v>
      </c>
      <c r="MB83" s="175"/>
      <c r="MC83" s="176" t="str">
        <f t="shared" si="234"/>
        <v xml:space="preserve"> </v>
      </c>
      <c r="MD83" s="216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4" t="str">
        <f t="shared" si="177"/>
        <v xml:space="preserve"> </v>
      </c>
      <c r="MJ83" s="175" t="str">
        <f>IF(MF83=0," ",VLOOKUP(MF83,PROTOKOL!$A:$E,5,FALSE))</f>
        <v xml:space="preserve"> </v>
      </c>
      <c r="MK83" s="211" t="str">
        <f t="shared" si="266"/>
        <v xml:space="preserve"> </v>
      </c>
      <c r="ML83" s="175">
        <f t="shared" si="235"/>
        <v>0</v>
      </c>
      <c r="MM83" s="176" t="str">
        <f t="shared" si="236"/>
        <v xml:space="preserve"> </v>
      </c>
      <c r="MO83" s="172">
        <v>21</v>
      </c>
      <c r="MP83" s="224">
        <v>21</v>
      </c>
      <c r="MQ83" s="173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4" t="str">
        <f t="shared" si="178"/>
        <v xml:space="preserve"> </v>
      </c>
      <c r="MW83" s="211" t="str">
        <f>IF(MS83=0," ",VLOOKUP(MS83,PROTOKOL!$A:$E,5,FALSE))</f>
        <v xml:space="preserve"> </v>
      </c>
      <c r="MX83" s="175"/>
      <c r="MY83" s="176" t="str">
        <f t="shared" si="237"/>
        <v xml:space="preserve"> </v>
      </c>
      <c r="MZ83" s="216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4" t="str">
        <f t="shared" si="179"/>
        <v xml:space="preserve"> </v>
      </c>
      <c r="NF83" s="175" t="str">
        <f>IF(NB83=0," ",VLOOKUP(NB83,PROTOKOL!$A:$E,5,FALSE))</f>
        <v xml:space="preserve"> </v>
      </c>
      <c r="NG83" s="211" t="str">
        <f t="shared" si="267"/>
        <v xml:space="preserve"> </v>
      </c>
      <c r="NH83" s="175">
        <f t="shared" si="238"/>
        <v>0</v>
      </c>
      <c r="NI83" s="176" t="str">
        <f t="shared" si="239"/>
        <v xml:space="preserve"> </v>
      </c>
      <c r="NK83" s="172">
        <v>21</v>
      </c>
      <c r="NL83" s="224">
        <v>21</v>
      </c>
      <c r="NM83" s="173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4" t="str">
        <f t="shared" si="180"/>
        <v xml:space="preserve"> </v>
      </c>
      <c r="NS83" s="211" t="str">
        <f>IF(NO83=0," ",VLOOKUP(NO83,PROTOKOL!$A:$E,5,FALSE))</f>
        <v xml:space="preserve"> </v>
      </c>
      <c r="NT83" s="175"/>
      <c r="NU83" s="176" t="str">
        <f t="shared" si="240"/>
        <v xml:space="preserve"> </v>
      </c>
      <c r="NV83" s="216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4" t="str">
        <f t="shared" si="181"/>
        <v xml:space="preserve"> </v>
      </c>
      <c r="OB83" s="175" t="str">
        <f>IF(NX83=0," ",VLOOKUP(NX83,PROTOKOL!$A:$E,5,FALSE))</f>
        <v xml:space="preserve"> </v>
      </c>
      <c r="OC83" s="211" t="str">
        <f t="shared" si="268"/>
        <v xml:space="preserve"> </v>
      </c>
      <c r="OD83" s="175">
        <f t="shared" si="241"/>
        <v>0</v>
      </c>
      <c r="OE83" s="176" t="str">
        <f t="shared" si="242"/>
        <v xml:space="preserve"> </v>
      </c>
      <c r="OG83" s="172">
        <v>21</v>
      </c>
      <c r="OH83" s="224">
        <v>21</v>
      </c>
      <c r="OI83" s="173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4" t="str">
        <f t="shared" si="182"/>
        <v xml:space="preserve"> </v>
      </c>
      <c r="OO83" s="211" t="str">
        <f>IF(OK83=0," ",VLOOKUP(OK83,PROTOKOL!$A:$E,5,FALSE))</f>
        <v xml:space="preserve"> </v>
      </c>
      <c r="OP83" s="175"/>
      <c r="OQ83" s="176" t="str">
        <f t="shared" si="243"/>
        <v xml:space="preserve"> </v>
      </c>
      <c r="OR83" s="216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4" t="str">
        <f t="shared" si="183"/>
        <v xml:space="preserve"> </v>
      </c>
      <c r="OX83" s="175" t="str">
        <f>IF(OT83=0," ",VLOOKUP(OT83,PROTOKOL!$A:$E,5,FALSE))</f>
        <v xml:space="preserve"> </v>
      </c>
      <c r="OY83" s="211" t="str">
        <f t="shared" si="269"/>
        <v xml:space="preserve"> </v>
      </c>
      <c r="OZ83" s="175">
        <f t="shared" si="244"/>
        <v>0</v>
      </c>
      <c r="PA83" s="176" t="str">
        <f t="shared" si="245"/>
        <v xml:space="preserve"> </v>
      </c>
      <c r="PC83" s="172">
        <v>21</v>
      </c>
      <c r="PD83" s="224">
        <v>21</v>
      </c>
      <c r="PE83" s="173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4" t="str">
        <f t="shared" si="184"/>
        <v xml:space="preserve"> </v>
      </c>
      <c r="PK83" s="211" t="str">
        <f>IF(PG83=0," ",VLOOKUP(PG83,PROTOKOL!$A:$E,5,FALSE))</f>
        <v xml:space="preserve"> </v>
      </c>
      <c r="PL83" s="175"/>
      <c r="PM83" s="176" t="str">
        <f t="shared" si="246"/>
        <v xml:space="preserve"> </v>
      </c>
      <c r="PN83" s="216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4" t="str">
        <f t="shared" si="185"/>
        <v xml:space="preserve"> </v>
      </c>
      <c r="PT83" s="175" t="str">
        <f>IF(PP83=0," ",VLOOKUP(PP83,PROTOKOL!$A:$E,5,FALSE))</f>
        <v xml:space="preserve"> </v>
      </c>
      <c r="PU83" s="211" t="str">
        <f t="shared" si="270"/>
        <v xml:space="preserve"> </v>
      </c>
      <c r="PV83" s="175">
        <f t="shared" si="247"/>
        <v>0</v>
      </c>
      <c r="PW83" s="176" t="str">
        <f t="shared" si="248"/>
        <v xml:space="preserve"> </v>
      </c>
      <c r="PY83" s="172">
        <v>21</v>
      </c>
      <c r="PZ83" s="224">
        <v>21</v>
      </c>
      <c r="QA83" s="173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4" t="str">
        <f t="shared" si="186"/>
        <v xml:space="preserve"> </v>
      </c>
      <c r="QG83" s="211" t="str">
        <f>IF(QC83=0," ",VLOOKUP(QC83,PROTOKOL!$A:$E,5,FALSE))</f>
        <v xml:space="preserve"> </v>
      </c>
      <c r="QH83" s="175"/>
      <c r="QI83" s="176" t="str">
        <f t="shared" si="249"/>
        <v xml:space="preserve"> </v>
      </c>
      <c r="QJ83" s="216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4" t="str">
        <f t="shared" si="187"/>
        <v xml:space="preserve"> </v>
      </c>
      <c r="QP83" s="175" t="str">
        <f>IF(QL83=0," ",VLOOKUP(QL83,PROTOKOL!$A:$E,5,FALSE))</f>
        <v xml:space="preserve"> </v>
      </c>
      <c r="QQ83" s="211" t="str">
        <f t="shared" si="271"/>
        <v xml:space="preserve"> </v>
      </c>
      <c r="QR83" s="175">
        <f t="shared" si="250"/>
        <v>0</v>
      </c>
      <c r="QS83" s="176" t="str">
        <f t="shared" si="251"/>
        <v xml:space="preserve"> </v>
      </c>
    </row>
    <row r="84" spans="1:461" ht="13.8">
      <c r="A84" s="172">
        <v>21</v>
      </c>
      <c r="B84" s="225"/>
      <c r="C84" s="173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4" t="str">
        <f t="shared" si="146"/>
        <v xml:space="preserve"> </v>
      </c>
      <c r="I84" s="211" t="str">
        <f>IF(E84=0," ",VLOOKUP(E84,PROTOKOL!$A:$E,5,FALSE))</f>
        <v xml:space="preserve"> </v>
      </c>
      <c r="J84" s="175"/>
      <c r="K84" s="176" t="str">
        <f t="shared" si="188"/>
        <v xml:space="preserve"> </v>
      </c>
      <c r="L84" s="216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4" t="str">
        <f t="shared" si="147"/>
        <v xml:space="preserve"> </v>
      </c>
      <c r="R84" s="175" t="str">
        <f>IF(N84=0," ",VLOOKUP(N84,PROTOKOL!$A:$E,5,FALSE))</f>
        <v xml:space="preserve"> </v>
      </c>
      <c r="S84" s="211" t="str">
        <f t="shared" si="189"/>
        <v xml:space="preserve"> </v>
      </c>
      <c r="T84" s="175">
        <f t="shared" si="190"/>
        <v>0</v>
      </c>
      <c r="U84" s="176" t="str">
        <f t="shared" si="191"/>
        <v xml:space="preserve"> </v>
      </c>
      <c r="W84" s="172">
        <v>21</v>
      </c>
      <c r="X84" s="225"/>
      <c r="Y84" s="173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4" t="str">
        <f t="shared" si="148"/>
        <v xml:space="preserve"> </v>
      </c>
      <c r="AE84" s="211" t="str">
        <f>IF(AA84=0," ",VLOOKUP(AA84,PROTOKOL!$A:$E,5,FALSE))</f>
        <v xml:space="preserve"> </v>
      </c>
      <c r="AF84" s="175"/>
      <c r="AG84" s="176" t="str">
        <f t="shared" si="192"/>
        <v xml:space="preserve"> </v>
      </c>
      <c r="AH84" s="216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4" t="str">
        <f t="shared" si="149"/>
        <v xml:space="preserve"> </v>
      </c>
      <c r="AN84" s="175" t="str">
        <f>IF(AJ84=0," ",VLOOKUP(AJ84,PROTOKOL!$A:$E,5,FALSE))</f>
        <v xml:space="preserve"> </v>
      </c>
      <c r="AO84" s="211" t="str">
        <f t="shared" si="252"/>
        <v xml:space="preserve"> </v>
      </c>
      <c r="AP84" s="175">
        <f t="shared" si="193"/>
        <v>0</v>
      </c>
      <c r="AQ84" s="176" t="str">
        <f t="shared" si="194"/>
        <v xml:space="preserve"> </v>
      </c>
      <c r="AS84" s="172">
        <v>21</v>
      </c>
      <c r="AT84" s="225"/>
      <c r="AU84" s="173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4" t="str">
        <f t="shared" si="150"/>
        <v xml:space="preserve"> </v>
      </c>
      <c r="BA84" s="211" t="str">
        <f>IF(AW84=0," ",VLOOKUP(AW84,PROTOKOL!$A:$E,5,FALSE))</f>
        <v xml:space="preserve"> </v>
      </c>
      <c r="BB84" s="175"/>
      <c r="BC84" s="176" t="str">
        <f t="shared" si="195"/>
        <v xml:space="preserve"> </v>
      </c>
      <c r="BD84" s="216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4" t="str">
        <f t="shared" si="151"/>
        <v xml:space="preserve"> </v>
      </c>
      <c r="BJ84" s="175" t="str">
        <f>IF(BF84=0," ",VLOOKUP(BF84,PROTOKOL!$A:$E,5,FALSE))</f>
        <v xml:space="preserve"> </v>
      </c>
      <c r="BK84" s="211" t="str">
        <f t="shared" si="253"/>
        <v xml:space="preserve"> </v>
      </c>
      <c r="BL84" s="175">
        <f t="shared" si="196"/>
        <v>0</v>
      </c>
      <c r="BM84" s="176" t="str">
        <f t="shared" si="197"/>
        <v xml:space="preserve"> </v>
      </c>
      <c r="BO84" s="172">
        <v>21</v>
      </c>
      <c r="BP84" s="225"/>
      <c r="BQ84" s="173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4" t="str">
        <f t="shared" si="152"/>
        <v xml:space="preserve"> </v>
      </c>
      <c r="BW84" s="211" t="str">
        <f>IF(BS84=0," ",VLOOKUP(BS84,PROTOKOL!$A:$E,5,FALSE))</f>
        <v xml:space="preserve"> </v>
      </c>
      <c r="BX84" s="175"/>
      <c r="BY84" s="176" t="str">
        <f t="shared" si="198"/>
        <v xml:space="preserve"> </v>
      </c>
      <c r="BZ84" s="216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4" t="str">
        <f t="shared" si="153"/>
        <v xml:space="preserve"> </v>
      </c>
      <c r="CF84" s="175" t="str">
        <f>IF(CB84=0," ",VLOOKUP(CB84,PROTOKOL!$A:$E,5,FALSE))</f>
        <v xml:space="preserve"> </v>
      </c>
      <c r="CG84" s="211" t="str">
        <f t="shared" si="254"/>
        <v xml:space="preserve"> </v>
      </c>
      <c r="CH84" s="175">
        <f t="shared" si="199"/>
        <v>0</v>
      </c>
      <c r="CI84" s="176" t="str">
        <f t="shared" si="200"/>
        <v xml:space="preserve"> </v>
      </c>
      <c r="CK84" s="172">
        <v>21</v>
      </c>
      <c r="CL84" s="225"/>
      <c r="CM84" s="173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4" t="str">
        <f t="shared" si="154"/>
        <v xml:space="preserve"> </v>
      </c>
      <c r="CS84" s="211" t="str">
        <f>IF(CO84=0," ",VLOOKUP(CO84,PROTOKOL!$A:$E,5,FALSE))</f>
        <v xml:space="preserve"> </v>
      </c>
      <c r="CT84" s="175"/>
      <c r="CU84" s="176" t="str">
        <f t="shared" si="201"/>
        <v xml:space="preserve"> </v>
      </c>
      <c r="CV84" s="216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4" t="str">
        <f t="shared" si="155"/>
        <v xml:space="preserve"> </v>
      </c>
      <c r="DB84" s="175" t="str">
        <f>IF(CX84=0," ",VLOOKUP(CX84,PROTOKOL!$A:$E,5,FALSE))</f>
        <v xml:space="preserve"> </v>
      </c>
      <c r="DC84" s="211" t="str">
        <f t="shared" si="255"/>
        <v xml:space="preserve"> </v>
      </c>
      <c r="DD84" s="175">
        <f t="shared" si="202"/>
        <v>0</v>
      </c>
      <c r="DE84" s="176" t="str">
        <f t="shared" si="203"/>
        <v xml:space="preserve"> </v>
      </c>
      <c r="DG84" s="172">
        <v>21</v>
      </c>
      <c r="DH84" s="225"/>
      <c r="DI84" s="173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4" t="str">
        <f t="shared" si="156"/>
        <v xml:space="preserve"> </v>
      </c>
      <c r="DO84" s="211" t="str">
        <f>IF(DK84=0," ",VLOOKUP(DK84,PROTOKOL!$A:$E,5,FALSE))</f>
        <v xml:space="preserve"> </v>
      </c>
      <c r="DP84" s="175"/>
      <c r="DQ84" s="176" t="str">
        <f t="shared" si="204"/>
        <v xml:space="preserve"> </v>
      </c>
      <c r="DR84" s="216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4" t="str">
        <f t="shared" si="157"/>
        <v xml:space="preserve"> </v>
      </c>
      <c r="DX84" s="175" t="str">
        <f>IF(DT84=0," ",VLOOKUP(DT84,PROTOKOL!$A:$E,5,FALSE))</f>
        <v xml:space="preserve"> </v>
      </c>
      <c r="DY84" s="211" t="str">
        <f t="shared" si="256"/>
        <v xml:space="preserve"> </v>
      </c>
      <c r="DZ84" s="175">
        <f t="shared" si="205"/>
        <v>0</v>
      </c>
      <c r="EA84" s="176" t="str">
        <f t="shared" si="206"/>
        <v xml:space="preserve"> </v>
      </c>
      <c r="EC84" s="172">
        <v>21</v>
      </c>
      <c r="ED84" s="225"/>
      <c r="EE84" s="173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4" t="str">
        <f t="shared" si="158"/>
        <v xml:space="preserve"> </v>
      </c>
      <c r="EK84" s="211" t="str">
        <f>IF(EG84=0," ",VLOOKUP(EG84,PROTOKOL!$A:$E,5,FALSE))</f>
        <v xml:space="preserve"> </v>
      </c>
      <c r="EL84" s="175"/>
      <c r="EM84" s="176" t="str">
        <f t="shared" si="207"/>
        <v xml:space="preserve"> </v>
      </c>
      <c r="EN84" s="216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4" t="str">
        <f t="shared" si="159"/>
        <v xml:space="preserve"> </v>
      </c>
      <c r="ET84" s="175" t="str">
        <f>IF(EP84=0," ",VLOOKUP(EP84,PROTOKOL!$A:$E,5,FALSE))</f>
        <v xml:space="preserve"> </v>
      </c>
      <c r="EU84" s="211" t="str">
        <f t="shared" si="257"/>
        <v xml:space="preserve"> </v>
      </c>
      <c r="EV84" s="175">
        <f t="shared" si="208"/>
        <v>0</v>
      </c>
      <c r="EW84" s="176" t="str">
        <f t="shared" si="209"/>
        <v xml:space="preserve"> </v>
      </c>
      <c r="EY84" s="172">
        <v>21</v>
      </c>
      <c r="EZ84" s="225"/>
      <c r="FA84" s="173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4" t="str">
        <f t="shared" si="160"/>
        <v xml:space="preserve"> </v>
      </c>
      <c r="FG84" s="211" t="str">
        <f>IF(FC84=0," ",VLOOKUP(FC84,PROTOKOL!$A:$E,5,FALSE))</f>
        <v xml:space="preserve"> </v>
      </c>
      <c r="FH84" s="175"/>
      <c r="FI84" s="176" t="str">
        <f t="shared" si="210"/>
        <v xml:space="preserve"> </v>
      </c>
      <c r="FJ84" s="216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4" t="str">
        <f t="shared" si="161"/>
        <v xml:space="preserve"> </v>
      </c>
      <c r="FP84" s="175" t="str">
        <f>IF(FL84=0," ",VLOOKUP(FL84,PROTOKOL!$A:$E,5,FALSE))</f>
        <v xml:space="preserve"> </v>
      </c>
      <c r="FQ84" s="211" t="str">
        <f t="shared" si="258"/>
        <v xml:space="preserve"> </v>
      </c>
      <c r="FR84" s="175">
        <f t="shared" si="211"/>
        <v>0</v>
      </c>
      <c r="FS84" s="176" t="str">
        <f t="shared" si="212"/>
        <v xml:space="preserve"> </v>
      </c>
      <c r="FU84" s="172">
        <v>21</v>
      </c>
      <c r="FV84" s="225"/>
      <c r="FW84" s="173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4" t="str">
        <f t="shared" si="162"/>
        <v xml:space="preserve"> </v>
      </c>
      <c r="GC84" s="211" t="str">
        <f>IF(FY84=0," ",VLOOKUP(FY84,PROTOKOL!$A:$E,5,FALSE))</f>
        <v xml:space="preserve"> </v>
      </c>
      <c r="GD84" s="175"/>
      <c r="GE84" s="176" t="str">
        <f t="shared" si="213"/>
        <v xml:space="preserve"> </v>
      </c>
      <c r="GF84" s="216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4" t="str">
        <f t="shared" si="163"/>
        <v xml:space="preserve"> </v>
      </c>
      <c r="GL84" s="175" t="str">
        <f>IF(GH84=0," ",VLOOKUP(GH84,PROTOKOL!$A:$E,5,FALSE))</f>
        <v xml:space="preserve"> </v>
      </c>
      <c r="GM84" s="211" t="str">
        <f t="shared" si="259"/>
        <v xml:space="preserve"> </v>
      </c>
      <c r="GN84" s="175">
        <f t="shared" si="214"/>
        <v>0</v>
      </c>
      <c r="GO84" s="176" t="str">
        <f t="shared" si="215"/>
        <v xml:space="preserve"> </v>
      </c>
      <c r="GQ84" s="172">
        <v>21</v>
      </c>
      <c r="GR84" s="225"/>
      <c r="GS84" s="173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4" t="str">
        <f t="shared" si="164"/>
        <v xml:space="preserve"> </v>
      </c>
      <c r="GY84" s="211" t="str">
        <f>IF(GU84=0," ",VLOOKUP(GU84,PROTOKOL!$A:$E,5,FALSE))</f>
        <v xml:space="preserve"> </v>
      </c>
      <c r="GZ84" s="175"/>
      <c r="HA84" s="176" t="str">
        <f t="shared" si="216"/>
        <v xml:space="preserve"> </v>
      </c>
      <c r="HB84" s="216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4" t="str">
        <f t="shared" si="165"/>
        <v xml:space="preserve"> </v>
      </c>
      <c r="HH84" s="175" t="str">
        <f>IF(HD84=0," ",VLOOKUP(HD84,PROTOKOL!$A:$E,5,FALSE))</f>
        <v xml:space="preserve"> </v>
      </c>
      <c r="HI84" s="211" t="str">
        <f t="shared" si="260"/>
        <v xml:space="preserve"> </v>
      </c>
      <c r="HJ84" s="175">
        <f t="shared" si="217"/>
        <v>0</v>
      </c>
      <c r="HK84" s="176" t="str">
        <f t="shared" si="218"/>
        <v xml:space="preserve"> </v>
      </c>
      <c r="HM84" s="172">
        <v>21</v>
      </c>
      <c r="HN84" s="225"/>
      <c r="HO84" s="173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4" t="str">
        <f t="shared" si="166"/>
        <v xml:space="preserve"> </v>
      </c>
      <c r="HU84" s="211" t="str">
        <f>IF(HQ84=0," ",VLOOKUP(HQ84,PROTOKOL!$A:$E,5,FALSE))</f>
        <v xml:space="preserve"> </v>
      </c>
      <c r="HV84" s="175"/>
      <c r="HW84" s="176" t="str">
        <f t="shared" si="219"/>
        <v xml:space="preserve"> </v>
      </c>
      <c r="HX84" s="216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4" t="str">
        <f t="shared" si="167"/>
        <v xml:space="preserve"> </v>
      </c>
      <c r="ID84" s="175" t="str">
        <f>IF(HZ84=0," ",VLOOKUP(HZ84,PROTOKOL!$A:$E,5,FALSE))</f>
        <v xml:space="preserve"> </v>
      </c>
      <c r="IE84" s="211" t="str">
        <f t="shared" si="261"/>
        <v xml:space="preserve"> </v>
      </c>
      <c r="IF84" s="175">
        <f t="shared" si="220"/>
        <v>0</v>
      </c>
      <c r="IG84" s="176" t="str">
        <f t="shared" si="221"/>
        <v xml:space="preserve"> </v>
      </c>
      <c r="II84" s="172">
        <v>21</v>
      </c>
      <c r="IJ84" s="225"/>
      <c r="IK84" s="173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4" t="str">
        <f t="shared" si="168"/>
        <v xml:space="preserve"> </v>
      </c>
      <c r="IQ84" s="211" t="str">
        <f>IF(IM84=0," ",VLOOKUP(IM84,PROTOKOL!$A:$E,5,FALSE))</f>
        <v xml:space="preserve"> </v>
      </c>
      <c r="IR84" s="175"/>
      <c r="IS84" s="176" t="str">
        <f t="shared" si="222"/>
        <v xml:space="preserve"> </v>
      </c>
      <c r="IT84" s="216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4" t="str">
        <f t="shared" si="169"/>
        <v xml:space="preserve"> </v>
      </c>
      <c r="IZ84" s="175" t="str">
        <f>IF(IV84=0," ",VLOOKUP(IV84,PROTOKOL!$A:$E,5,FALSE))</f>
        <v xml:space="preserve"> </v>
      </c>
      <c r="JA84" s="211" t="str">
        <f t="shared" si="262"/>
        <v xml:space="preserve"> </v>
      </c>
      <c r="JB84" s="175">
        <f t="shared" si="223"/>
        <v>0</v>
      </c>
      <c r="JC84" s="176" t="str">
        <f t="shared" si="224"/>
        <v xml:space="preserve"> </v>
      </c>
      <c r="JE84" s="172">
        <v>21</v>
      </c>
      <c r="JF84" s="225"/>
      <c r="JG84" s="173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4" t="str">
        <f t="shared" si="170"/>
        <v xml:space="preserve"> </v>
      </c>
      <c r="JM84" s="211" t="str">
        <f>IF(JI84=0," ",VLOOKUP(JI84,PROTOKOL!$A:$E,5,FALSE))</f>
        <v xml:space="preserve"> </v>
      </c>
      <c r="JN84" s="175"/>
      <c r="JO84" s="176" t="str">
        <f t="shared" si="225"/>
        <v xml:space="preserve"> </v>
      </c>
      <c r="JP84" s="216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4" t="str">
        <f t="shared" si="171"/>
        <v xml:space="preserve"> </v>
      </c>
      <c r="JV84" s="175" t="str">
        <f>IF(JR84=0," ",VLOOKUP(JR84,PROTOKOL!$A:$E,5,FALSE))</f>
        <v xml:space="preserve"> </v>
      </c>
      <c r="JW84" s="211" t="str">
        <f t="shared" si="263"/>
        <v xml:space="preserve"> </v>
      </c>
      <c r="JX84" s="175">
        <f t="shared" si="226"/>
        <v>0</v>
      </c>
      <c r="JY84" s="176" t="str">
        <f t="shared" si="227"/>
        <v xml:space="preserve"> </v>
      </c>
      <c r="KA84" s="172">
        <v>21</v>
      </c>
      <c r="KB84" s="225"/>
      <c r="KC84" s="173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4" t="str">
        <f t="shared" si="172"/>
        <v xml:space="preserve"> </v>
      </c>
      <c r="KI84" s="211" t="str">
        <f>IF(KE84=0," ",VLOOKUP(KE84,PROTOKOL!$A:$E,5,FALSE))</f>
        <v xml:space="preserve"> </v>
      </c>
      <c r="KJ84" s="175"/>
      <c r="KK84" s="176" t="str">
        <f t="shared" si="228"/>
        <v xml:space="preserve"> </v>
      </c>
      <c r="KL84" s="216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4" t="str">
        <f t="shared" si="173"/>
        <v xml:space="preserve"> </v>
      </c>
      <c r="KR84" s="175" t="str">
        <f>IF(KN84=0," ",VLOOKUP(KN84,PROTOKOL!$A:$E,5,FALSE))</f>
        <v xml:space="preserve"> </v>
      </c>
      <c r="KS84" s="211" t="str">
        <f t="shared" si="264"/>
        <v xml:space="preserve"> </v>
      </c>
      <c r="KT84" s="175">
        <f t="shared" si="229"/>
        <v>0</v>
      </c>
      <c r="KU84" s="176" t="str">
        <f t="shared" si="230"/>
        <v xml:space="preserve"> </v>
      </c>
      <c r="KW84" s="172">
        <v>21</v>
      </c>
      <c r="KX84" s="225"/>
      <c r="KY84" s="173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4" t="str">
        <f t="shared" si="174"/>
        <v xml:space="preserve"> </v>
      </c>
      <c r="LE84" s="211" t="str">
        <f>IF(LA84=0," ",VLOOKUP(LA84,PROTOKOL!$A:$E,5,FALSE))</f>
        <v xml:space="preserve"> </v>
      </c>
      <c r="LF84" s="175"/>
      <c r="LG84" s="176" t="str">
        <f t="shared" si="231"/>
        <v xml:space="preserve"> </v>
      </c>
      <c r="LH84" s="216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4" t="str">
        <f t="shared" si="175"/>
        <v xml:space="preserve"> </v>
      </c>
      <c r="LN84" s="175" t="str">
        <f>IF(LJ84=0," ",VLOOKUP(LJ84,PROTOKOL!$A:$E,5,FALSE))</f>
        <v xml:space="preserve"> </v>
      </c>
      <c r="LO84" s="211" t="str">
        <f t="shared" si="265"/>
        <v xml:space="preserve"> </v>
      </c>
      <c r="LP84" s="175">
        <f t="shared" si="232"/>
        <v>0</v>
      </c>
      <c r="LQ84" s="176" t="str">
        <f t="shared" si="233"/>
        <v xml:space="preserve"> </v>
      </c>
      <c r="LS84" s="172">
        <v>21</v>
      </c>
      <c r="LT84" s="225"/>
      <c r="LU84" s="173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4" t="str">
        <f t="shared" si="176"/>
        <v xml:space="preserve"> </v>
      </c>
      <c r="MA84" s="211" t="str">
        <f>IF(LW84=0," ",VLOOKUP(LW84,PROTOKOL!$A:$E,5,FALSE))</f>
        <v xml:space="preserve"> </v>
      </c>
      <c r="MB84" s="175"/>
      <c r="MC84" s="176" t="str">
        <f t="shared" si="234"/>
        <v xml:space="preserve"> </v>
      </c>
      <c r="MD84" s="216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4" t="str">
        <f t="shared" si="177"/>
        <v xml:space="preserve"> </v>
      </c>
      <c r="MJ84" s="175" t="str">
        <f>IF(MF84=0," ",VLOOKUP(MF84,PROTOKOL!$A:$E,5,FALSE))</f>
        <v xml:space="preserve"> </v>
      </c>
      <c r="MK84" s="211" t="str">
        <f t="shared" si="266"/>
        <v xml:space="preserve"> </v>
      </c>
      <c r="ML84" s="175">
        <f t="shared" si="235"/>
        <v>0</v>
      </c>
      <c r="MM84" s="176" t="str">
        <f t="shared" si="236"/>
        <v xml:space="preserve"> </v>
      </c>
      <c r="MO84" s="172">
        <v>21</v>
      </c>
      <c r="MP84" s="225"/>
      <c r="MQ84" s="173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4" t="str">
        <f t="shared" si="178"/>
        <v xml:space="preserve"> </v>
      </c>
      <c r="MW84" s="211" t="str">
        <f>IF(MS84=0," ",VLOOKUP(MS84,PROTOKOL!$A:$E,5,FALSE))</f>
        <v xml:space="preserve"> </v>
      </c>
      <c r="MX84" s="175"/>
      <c r="MY84" s="176" t="str">
        <f t="shared" si="237"/>
        <v xml:space="preserve"> </v>
      </c>
      <c r="MZ84" s="216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4" t="str">
        <f t="shared" si="179"/>
        <v xml:space="preserve"> </v>
      </c>
      <c r="NF84" s="175" t="str">
        <f>IF(NB84=0," ",VLOOKUP(NB84,PROTOKOL!$A:$E,5,FALSE))</f>
        <v xml:space="preserve"> </v>
      </c>
      <c r="NG84" s="211" t="str">
        <f t="shared" si="267"/>
        <v xml:space="preserve"> </v>
      </c>
      <c r="NH84" s="175">
        <f t="shared" si="238"/>
        <v>0</v>
      </c>
      <c r="NI84" s="176" t="str">
        <f t="shared" si="239"/>
        <v xml:space="preserve"> </v>
      </c>
      <c r="NK84" s="172">
        <v>21</v>
      </c>
      <c r="NL84" s="225"/>
      <c r="NM84" s="173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4" t="str">
        <f t="shared" si="180"/>
        <v xml:space="preserve"> </v>
      </c>
      <c r="NS84" s="211" t="str">
        <f>IF(NO84=0," ",VLOOKUP(NO84,PROTOKOL!$A:$E,5,FALSE))</f>
        <v xml:space="preserve"> </v>
      </c>
      <c r="NT84" s="175"/>
      <c r="NU84" s="176" t="str">
        <f t="shared" si="240"/>
        <v xml:space="preserve"> </v>
      </c>
      <c r="NV84" s="216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4" t="str">
        <f t="shared" si="181"/>
        <v xml:space="preserve"> </v>
      </c>
      <c r="OB84" s="175" t="str">
        <f>IF(NX84=0," ",VLOOKUP(NX84,PROTOKOL!$A:$E,5,FALSE))</f>
        <v xml:space="preserve"> </v>
      </c>
      <c r="OC84" s="211" t="str">
        <f t="shared" si="268"/>
        <v xml:space="preserve"> </v>
      </c>
      <c r="OD84" s="175">
        <f t="shared" si="241"/>
        <v>0</v>
      </c>
      <c r="OE84" s="176" t="str">
        <f t="shared" si="242"/>
        <v xml:space="preserve"> </v>
      </c>
      <c r="OG84" s="172">
        <v>21</v>
      </c>
      <c r="OH84" s="225"/>
      <c r="OI84" s="173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4" t="str">
        <f t="shared" si="182"/>
        <v xml:space="preserve"> </v>
      </c>
      <c r="OO84" s="211" t="str">
        <f>IF(OK84=0," ",VLOOKUP(OK84,PROTOKOL!$A:$E,5,FALSE))</f>
        <v xml:space="preserve"> </v>
      </c>
      <c r="OP84" s="175"/>
      <c r="OQ84" s="176" t="str">
        <f t="shared" si="243"/>
        <v xml:space="preserve"> </v>
      </c>
      <c r="OR84" s="216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4" t="str">
        <f t="shared" si="183"/>
        <v xml:space="preserve"> </v>
      </c>
      <c r="OX84" s="175" t="str">
        <f>IF(OT84=0," ",VLOOKUP(OT84,PROTOKOL!$A:$E,5,FALSE))</f>
        <v xml:space="preserve"> </v>
      </c>
      <c r="OY84" s="211" t="str">
        <f t="shared" si="269"/>
        <v xml:space="preserve"> </v>
      </c>
      <c r="OZ84" s="175">
        <f t="shared" si="244"/>
        <v>0</v>
      </c>
      <c r="PA84" s="176" t="str">
        <f t="shared" si="245"/>
        <v xml:space="preserve"> </v>
      </c>
      <c r="PC84" s="172">
        <v>21</v>
      </c>
      <c r="PD84" s="225"/>
      <c r="PE84" s="173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4" t="str">
        <f t="shared" si="184"/>
        <v xml:space="preserve"> </v>
      </c>
      <c r="PK84" s="211" t="str">
        <f>IF(PG84=0," ",VLOOKUP(PG84,PROTOKOL!$A:$E,5,FALSE))</f>
        <v xml:space="preserve"> </v>
      </c>
      <c r="PL84" s="175"/>
      <c r="PM84" s="176" t="str">
        <f t="shared" si="246"/>
        <v xml:space="preserve"> </v>
      </c>
      <c r="PN84" s="216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4" t="str">
        <f t="shared" si="185"/>
        <v xml:space="preserve"> </v>
      </c>
      <c r="PT84" s="175" t="str">
        <f>IF(PP84=0," ",VLOOKUP(PP84,PROTOKOL!$A:$E,5,FALSE))</f>
        <v xml:space="preserve"> </v>
      </c>
      <c r="PU84" s="211" t="str">
        <f t="shared" si="270"/>
        <v xml:space="preserve"> </v>
      </c>
      <c r="PV84" s="175">
        <f t="shared" si="247"/>
        <v>0</v>
      </c>
      <c r="PW84" s="176" t="str">
        <f t="shared" si="248"/>
        <v xml:space="preserve"> </v>
      </c>
      <c r="PY84" s="172">
        <v>21</v>
      </c>
      <c r="PZ84" s="225"/>
      <c r="QA84" s="173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4" t="str">
        <f t="shared" si="186"/>
        <v xml:space="preserve"> </v>
      </c>
      <c r="QG84" s="211" t="str">
        <f>IF(QC84=0," ",VLOOKUP(QC84,PROTOKOL!$A:$E,5,FALSE))</f>
        <v xml:space="preserve"> </v>
      </c>
      <c r="QH84" s="175"/>
      <c r="QI84" s="176" t="str">
        <f t="shared" si="249"/>
        <v xml:space="preserve"> </v>
      </c>
      <c r="QJ84" s="216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4" t="str">
        <f t="shared" si="187"/>
        <v xml:space="preserve"> </v>
      </c>
      <c r="QP84" s="175" t="str">
        <f>IF(QL84=0," ",VLOOKUP(QL84,PROTOKOL!$A:$E,5,FALSE))</f>
        <v xml:space="preserve"> </v>
      </c>
      <c r="QQ84" s="211" t="str">
        <f t="shared" si="271"/>
        <v xml:space="preserve"> </v>
      </c>
      <c r="QR84" s="175">
        <f t="shared" si="250"/>
        <v>0</v>
      </c>
      <c r="QS84" s="176" t="str">
        <f t="shared" si="251"/>
        <v xml:space="preserve"> </v>
      </c>
    </row>
    <row r="85" spans="1:461" ht="13.8">
      <c r="A85" s="172">
        <v>21</v>
      </c>
      <c r="B85" s="226"/>
      <c r="C85" s="173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4" t="str">
        <f t="shared" si="146"/>
        <v xml:space="preserve"> </v>
      </c>
      <c r="I85" s="211" t="str">
        <f>IF(E85=0," ",VLOOKUP(E85,PROTOKOL!$A:$E,5,FALSE))</f>
        <v xml:space="preserve"> </v>
      </c>
      <c r="J85" s="175"/>
      <c r="K85" s="176" t="str">
        <f t="shared" si="188"/>
        <v xml:space="preserve"> </v>
      </c>
      <c r="L85" s="216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4" t="str">
        <f t="shared" si="147"/>
        <v xml:space="preserve"> </v>
      </c>
      <c r="R85" s="175" t="str">
        <f>IF(N85=0," ",VLOOKUP(N85,PROTOKOL!$A:$E,5,FALSE))</f>
        <v xml:space="preserve"> </v>
      </c>
      <c r="S85" s="211" t="str">
        <f t="shared" si="189"/>
        <v xml:space="preserve"> </v>
      </c>
      <c r="T85" s="175">
        <f t="shared" si="190"/>
        <v>0</v>
      </c>
      <c r="U85" s="176" t="str">
        <f t="shared" si="191"/>
        <v xml:space="preserve"> </v>
      </c>
      <c r="W85" s="172">
        <v>21</v>
      </c>
      <c r="X85" s="226"/>
      <c r="Y85" s="173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4" t="str">
        <f t="shared" si="148"/>
        <v xml:space="preserve"> </v>
      </c>
      <c r="AE85" s="211" t="str">
        <f>IF(AA85=0," ",VLOOKUP(AA85,PROTOKOL!$A:$E,5,FALSE))</f>
        <v xml:space="preserve"> </v>
      </c>
      <c r="AF85" s="175"/>
      <c r="AG85" s="176" t="str">
        <f t="shared" si="192"/>
        <v xml:space="preserve"> </v>
      </c>
      <c r="AH85" s="216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4" t="str">
        <f t="shared" si="149"/>
        <v xml:space="preserve"> </v>
      </c>
      <c r="AN85" s="175" t="str">
        <f>IF(AJ85=0," ",VLOOKUP(AJ85,PROTOKOL!$A:$E,5,FALSE))</f>
        <v xml:space="preserve"> </v>
      </c>
      <c r="AO85" s="211" t="str">
        <f t="shared" si="252"/>
        <v xml:space="preserve"> </v>
      </c>
      <c r="AP85" s="175">
        <f t="shared" si="193"/>
        <v>0</v>
      </c>
      <c r="AQ85" s="176" t="str">
        <f t="shared" si="194"/>
        <v xml:space="preserve"> </v>
      </c>
      <c r="AS85" s="172">
        <v>21</v>
      </c>
      <c r="AT85" s="226"/>
      <c r="AU85" s="173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4" t="str">
        <f t="shared" si="150"/>
        <v xml:space="preserve"> </v>
      </c>
      <c r="BA85" s="211" t="str">
        <f>IF(AW85=0," ",VLOOKUP(AW85,PROTOKOL!$A:$E,5,FALSE))</f>
        <v xml:space="preserve"> </v>
      </c>
      <c r="BB85" s="175"/>
      <c r="BC85" s="176" t="str">
        <f t="shared" si="195"/>
        <v xml:space="preserve"> </v>
      </c>
      <c r="BD85" s="216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4" t="str">
        <f t="shared" si="151"/>
        <v xml:space="preserve"> </v>
      </c>
      <c r="BJ85" s="175" t="str">
        <f>IF(BF85=0," ",VLOOKUP(BF85,PROTOKOL!$A:$E,5,FALSE))</f>
        <v xml:space="preserve"> </v>
      </c>
      <c r="BK85" s="211" t="str">
        <f t="shared" si="253"/>
        <v xml:space="preserve"> </v>
      </c>
      <c r="BL85" s="175">
        <f t="shared" si="196"/>
        <v>0</v>
      </c>
      <c r="BM85" s="176" t="str">
        <f t="shared" si="197"/>
        <v xml:space="preserve"> </v>
      </c>
      <c r="BO85" s="172">
        <v>21</v>
      </c>
      <c r="BP85" s="226"/>
      <c r="BQ85" s="173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4" t="str">
        <f t="shared" si="152"/>
        <v xml:space="preserve"> </v>
      </c>
      <c r="BW85" s="211" t="str">
        <f>IF(BS85=0," ",VLOOKUP(BS85,PROTOKOL!$A:$E,5,FALSE))</f>
        <v xml:space="preserve"> </v>
      </c>
      <c r="BX85" s="175"/>
      <c r="BY85" s="176" t="str">
        <f t="shared" si="198"/>
        <v xml:space="preserve"> </v>
      </c>
      <c r="BZ85" s="216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4" t="str">
        <f t="shared" si="153"/>
        <v xml:space="preserve"> </v>
      </c>
      <c r="CF85" s="175" t="str">
        <f>IF(CB85=0," ",VLOOKUP(CB85,PROTOKOL!$A:$E,5,FALSE))</f>
        <v xml:space="preserve"> </v>
      </c>
      <c r="CG85" s="211" t="str">
        <f t="shared" si="254"/>
        <v xml:space="preserve"> </v>
      </c>
      <c r="CH85" s="175">
        <f t="shared" si="199"/>
        <v>0</v>
      </c>
      <c r="CI85" s="176" t="str">
        <f t="shared" si="200"/>
        <v xml:space="preserve"> </v>
      </c>
      <c r="CK85" s="172">
        <v>21</v>
      </c>
      <c r="CL85" s="226"/>
      <c r="CM85" s="173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4" t="str">
        <f t="shared" si="154"/>
        <v xml:space="preserve"> </v>
      </c>
      <c r="CS85" s="211" t="str">
        <f>IF(CO85=0," ",VLOOKUP(CO85,PROTOKOL!$A:$E,5,FALSE))</f>
        <v xml:space="preserve"> </v>
      </c>
      <c r="CT85" s="175"/>
      <c r="CU85" s="176" t="str">
        <f t="shared" si="201"/>
        <v xml:space="preserve"> </v>
      </c>
      <c r="CV85" s="216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4" t="str">
        <f t="shared" si="155"/>
        <v xml:space="preserve"> </v>
      </c>
      <c r="DB85" s="175" t="str">
        <f>IF(CX85=0," ",VLOOKUP(CX85,PROTOKOL!$A:$E,5,FALSE))</f>
        <v xml:space="preserve"> </v>
      </c>
      <c r="DC85" s="211" t="str">
        <f t="shared" si="255"/>
        <v xml:space="preserve"> </v>
      </c>
      <c r="DD85" s="175">
        <f t="shared" si="202"/>
        <v>0</v>
      </c>
      <c r="DE85" s="176" t="str">
        <f t="shared" si="203"/>
        <v xml:space="preserve"> </v>
      </c>
      <c r="DG85" s="172">
        <v>21</v>
      </c>
      <c r="DH85" s="226"/>
      <c r="DI85" s="173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4" t="str">
        <f t="shared" si="156"/>
        <v xml:space="preserve"> </v>
      </c>
      <c r="DO85" s="211" t="str">
        <f>IF(DK85=0," ",VLOOKUP(DK85,PROTOKOL!$A:$E,5,FALSE))</f>
        <v xml:space="preserve"> </v>
      </c>
      <c r="DP85" s="175"/>
      <c r="DQ85" s="176" t="str">
        <f t="shared" si="204"/>
        <v xml:space="preserve"> </v>
      </c>
      <c r="DR85" s="216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4" t="str">
        <f t="shared" si="157"/>
        <v xml:space="preserve"> </v>
      </c>
      <c r="DX85" s="175" t="str">
        <f>IF(DT85=0," ",VLOOKUP(DT85,PROTOKOL!$A:$E,5,FALSE))</f>
        <v xml:space="preserve"> </v>
      </c>
      <c r="DY85" s="211" t="str">
        <f t="shared" si="256"/>
        <v xml:space="preserve"> </v>
      </c>
      <c r="DZ85" s="175">
        <f t="shared" si="205"/>
        <v>0</v>
      </c>
      <c r="EA85" s="176" t="str">
        <f t="shared" si="206"/>
        <v xml:space="preserve"> </v>
      </c>
      <c r="EC85" s="172">
        <v>21</v>
      </c>
      <c r="ED85" s="226"/>
      <c r="EE85" s="173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4" t="str">
        <f t="shared" si="158"/>
        <v xml:space="preserve"> </v>
      </c>
      <c r="EK85" s="211" t="str">
        <f>IF(EG85=0," ",VLOOKUP(EG85,PROTOKOL!$A:$E,5,FALSE))</f>
        <v xml:space="preserve"> </v>
      </c>
      <c r="EL85" s="175"/>
      <c r="EM85" s="176" t="str">
        <f t="shared" si="207"/>
        <v xml:space="preserve"> </v>
      </c>
      <c r="EN85" s="216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4" t="str">
        <f t="shared" si="159"/>
        <v xml:space="preserve"> </v>
      </c>
      <c r="ET85" s="175" t="str">
        <f>IF(EP85=0," ",VLOOKUP(EP85,PROTOKOL!$A:$E,5,FALSE))</f>
        <v xml:space="preserve"> </v>
      </c>
      <c r="EU85" s="211" t="str">
        <f t="shared" si="257"/>
        <v xml:space="preserve"> </v>
      </c>
      <c r="EV85" s="175">
        <f t="shared" si="208"/>
        <v>0</v>
      </c>
      <c r="EW85" s="176" t="str">
        <f t="shared" si="209"/>
        <v xml:space="preserve"> </v>
      </c>
      <c r="EY85" s="172">
        <v>21</v>
      </c>
      <c r="EZ85" s="226"/>
      <c r="FA85" s="173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4" t="str">
        <f t="shared" si="160"/>
        <v xml:space="preserve"> </v>
      </c>
      <c r="FG85" s="211" t="str">
        <f>IF(FC85=0," ",VLOOKUP(FC85,PROTOKOL!$A:$E,5,FALSE))</f>
        <v xml:space="preserve"> </v>
      </c>
      <c r="FH85" s="175"/>
      <c r="FI85" s="176" t="str">
        <f t="shared" si="210"/>
        <v xml:space="preserve"> </v>
      </c>
      <c r="FJ85" s="216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4" t="str">
        <f t="shared" si="161"/>
        <v xml:space="preserve"> </v>
      </c>
      <c r="FP85" s="175" t="str">
        <f>IF(FL85=0," ",VLOOKUP(FL85,PROTOKOL!$A:$E,5,FALSE))</f>
        <v xml:space="preserve"> </v>
      </c>
      <c r="FQ85" s="211" t="str">
        <f t="shared" si="258"/>
        <v xml:space="preserve"> </v>
      </c>
      <c r="FR85" s="175">
        <f t="shared" si="211"/>
        <v>0</v>
      </c>
      <c r="FS85" s="176" t="str">
        <f t="shared" si="212"/>
        <v xml:space="preserve"> </v>
      </c>
      <c r="FU85" s="172">
        <v>21</v>
      </c>
      <c r="FV85" s="226"/>
      <c r="FW85" s="173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4" t="str">
        <f t="shared" si="162"/>
        <v xml:space="preserve"> </v>
      </c>
      <c r="GC85" s="211" t="str">
        <f>IF(FY85=0," ",VLOOKUP(FY85,PROTOKOL!$A:$E,5,FALSE))</f>
        <v xml:space="preserve"> </v>
      </c>
      <c r="GD85" s="175"/>
      <c r="GE85" s="176" t="str">
        <f t="shared" si="213"/>
        <v xml:space="preserve"> </v>
      </c>
      <c r="GF85" s="216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4" t="str">
        <f t="shared" si="163"/>
        <v xml:space="preserve"> </v>
      </c>
      <c r="GL85" s="175" t="str">
        <f>IF(GH85=0," ",VLOOKUP(GH85,PROTOKOL!$A:$E,5,FALSE))</f>
        <v xml:space="preserve"> </v>
      </c>
      <c r="GM85" s="211" t="str">
        <f t="shared" si="259"/>
        <v xml:space="preserve"> </v>
      </c>
      <c r="GN85" s="175">
        <f t="shared" si="214"/>
        <v>0</v>
      </c>
      <c r="GO85" s="176" t="str">
        <f t="shared" si="215"/>
        <v xml:space="preserve"> </v>
      </c>
      <c r="GQ85" s="172">
        <v>21</v>
      </c>
      <c r="GR85" s="226"/>
      <c r="GS85" s="173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4" t="str">
        <f t="shared" si="164"/>
        <v xml:space="preserve"> </v>
      </c>
      <c r="GY85" s="211" t="str">
        <f>IF(GU85=0," ",VLOOKUP(GU85,PROTOKOL!$A:$E,5,FALSE))</f>
        <v xml:space="preserve"> </v>
      </c>
      <c r="GZ85" s="175"/>
      <c r="HA85" s="176" t="str">
        <f t="shared" si="216"/>
        <v xml:space="preserve"> </v>
      </c>
      <c r="HB85" s="216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4" t="str">
        <f t="shared" si="165"/>
        <v xml:space="preserve"> </v>
      </c>
      <c r="HH85" s="175" t="str">
        <f>IF(HD85=0," ",VLOOKUP(HD85,PROTOKOL!$A:$E,5,FALSE))</f>
        <v xml:space="preserve"> </v>
      </c>
      <c r="HI85" s="211" t="str">
        <f t="shared" si="260"/>
        <v xml:space="preserve"> </v>
      </c>
      <c r="HJ85" s="175">
        <f t="shared" si="217"/>
        <v>0</v>
      </c>
      <c r="HK85" s="176" t="str">
        <f t="shared" si="218"/>
        <v xml:space="preserve"> </v>
      </c>
      <c r="HM85" s="172">
        <v>21</v>
      </c>
      <c r="HN85" s="226"/>
      <c r="HO85" s="173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4" t="str">
        <f t="shared" si="166"/>
        <v xml:space="preserve"> </v>
      </c>
      <c r="HU85" s="211" t="str">
        <f>IF(HQ85=0," ",VLOOKUP(HQ85,PROTOKOL!$A:$E,5,FALSE))</f>
        <v xml:space="preserve"> </v>
      </c>
      <c r="HV85" s="175"/>
      <c r="HW85" s="176" t="str">
        <f t="shared" si="219"/>
        <v xml:space="preserve"> </v>
      </c>
      <c r="HX85" s="216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4" t="str">
        <f t="shared" si="167"/>
        <v xml:space="preserve"> </v>
      </c>
      <c r="ID85" s="175" t="str">
        <f>IF(HZ85=0," ",VLOOKUP(HZ85,PROTOKOL!$A:$E,5,FALSE))</f>
        <v xml:space="preserve"> </v>
      </c>
      <c r="IE85" s="211" t="str">
        <f t="shared" si="261"/>
        <v xml:space="preserve"> </v>
      </c>
      <c r="IF85" s="175">
        <f t="shared" si="220"/>
        <v>0</v>
      </c>
      <c r="IG85" s="176" t="str">
        <f t="shared" si="221"/>
        <v xml:space="preserve"> </v>
      </c>
      <c r="II85" s="172">
        <v>21</v>
      </c>
      <c r="IJ85" s="226"/>
      <c r="IK85" s="173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4" t="str">
        <f t="shared" si="168"/>
        <v xml:space="preserve"> </v>
      </c>
      <c r="IQ85" s="211" t="str">
        <f>IF(IM85=0," ",VLOOKUP(IM85,PROTOKOL!$A:$E,5,FALSE))</f>
        <v xml:space="preserve"> </v>
      </c>
      <c r="IR85" s="175"/>
      <c r="IS85" s="176" t="str">
        <f t="shared" si="222"/>
        <v xml:space="preserve"> </v>
      </c>
      <c r="IT85" s="216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4" t="str">
        <f t="shared" si="169"/>
        <v xml:space="preserve"> </v>
      </c>
      <c r="IZ85" s="175" t="str">
        <f>IF(IV85=0," ",VLOOKUP(IV85,PROTOKOL!$A:$E,5,FALSE))</f>
        <v xml:space="preserve"> </v>
      </c>
      <c r="JA85" s="211" t="str">
        <f t="shared" si="262"/>
        <v xml:space="preserve"> </v>
      </c>
      <c r="JB85" s="175">
        <f t="shared" si="223"/>
        <v>0</v>
      </c>
      <c r="JC85" s="176" t="str">
        <f t="shared" si="224"/>
        <v xml:space="preserve"> </v>
      </c>
      <c r="JE85" s="172">
        <v>21</v>
      </c>
      <c r="JF85" s="226"/>
      <c r="JG85" s="173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4" t="str">
        <f t="shared" si="170"/>
        <v xml:space="preserve"> </v>
      </c>
      <c r="JM85" s="211" t="str">
        <f>IF(JI85=0," ",VLOOKUP(JI85,PROTOKOL!$A:$E,5,FALSE))</f>
        <v xml:space="preserve"> </v>
      </c>
      <c r="JN85" s="175"/>
      <c r="JO85" s="176" t="str">
        <f t="shared" si="225"/>
        <v xml:space="preserve"> </v>
      </c>
      <c r="JP85" s="216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4" t="str">
        <f t="shared" si="171"/>
        <v xml:space="preserve"> </v>
      </c>
      <c r="JV85" s="175" t="str">
        <f>IF(JR85=0," ",VLOOKUP(JR85,PROTOKOL!$A:$E,5,FALSE))</f>
        <v xml:space="preserve"> </v>
      </c>
      <c r="JW85" s="211" t="str">
        <f t="shared" si="263"/>
        <v xml:space="preserve"> </v>
      </c>
      <c r="JX85" s="175">
        <f t="shared" si="226"/>
        <v>0</v>
      </c>
      <c r="JY85" s="176" t="str">
        <f t="shared" si="227"/>
        <v xml:space="preserve"> </v>
      </c>
      <c r="KA85" s="172">
        <v>21</v>
      </c>
      <c r="KB85" s="226"/>
      <c r="KC85" s="173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4" t="str">
        <f t="shared" si="172"/>
        <v xml:space="preserve"> </v>
      </c>
      <c r="KI85" s="211" t="str">
        <f>IF(KE85=0," ",VLOOKUP(KE85,PROTOKOL!$A:$E,5,FALSE))</f>
        <v xml:space="preserve"> </v>
      </c>
      <c r="KJ85" s="175"/>
      <c r="KK85" s="176" t="str">
        <f t="shared" si="228"/>
        <v xml:space="preserve"> </v>
      </c>
      <c r="KL85" s="216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4" t="str">
        <f t="shared" si="173"/>
        <v xml:space="preserve"> </v>
      </c>
      <c r="KR85" s="175" t="str">
        <f>IF(KN85=0," ",VLOOKUP(KN85,PROTOKOL!$A:$E,5,FALSE))</f>
        <v xml:space="preserve"> </v>
      </c>
      <c r="KS85" s="211" t="str">
        <f t="shared" si="264"/>
        <v xml:space="preserve"> </v>
      </c>
      <c r="KT85" s="175">
        <f t="shared" si="229"/>
        <v>0</v>
      </c>
      <c r="KU85" s="176" t="str">
        <f t="shared" si="230"/>
        <v xml:space="preserve"> </v>
      </c>
      <c r="KW85" s="172">
        <v>21</v>
      </c>
      <c r="KX85" s="226"/>
      <c r="KY85" s="173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4" t="str">
        <f t="shared" si="174"/>
        <v xml:space="preserve"> </v>
      </c>
      <c r="LE85" s="211" t="str">
        <f>IF(LA85=0," ",VLOOKUP(LA85,PROTOKOL!$A:$E,5,FALSE))</f>
        <v xml:space="preserve"> </v>
      </c>
      <c r="LF85" s="175"/>
      <c r="LG85" s="176" t="str">
        <f t="shared" si="231"/>
        <v xml:space="preserve"> </v>
      </c>
      <c r="LH85" s="216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4" t="str">
        <f t="shared" si="175"/>
        <v xml:space="preserve"> </v>
      </c>
      <c r="LN85" s="175" t="str">
        <f>IF(LJ85=0," ",VLOOKUP(LJ85,PROTOKOL!$A:$E,5,FALSE))</f>
        <v xml:space="preserve"> </v>
      </c>
      <c r="LO85" s="211" t="str">
        <f t="shared" si="265"/>
        <v xml:space="preserve"> </v>
      </c>
      <c r="LP85" s="175">
        <f t="shared" si="232"/>
        <v>0</v>
      </c>
      <c r="LQ85" s="176" t="str">
        <f t="shared" si="233"/>
        <v xml:space="preserve"> </v>
      </c>
      <c r="LS85" s="172">
        <v>21</v>
      </c>
      <c r="LT85" s="226"/>
      <c r="LU85" s="173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4" t="str">
        <f t="shared" si="176"/>
        <v xml:space="preserve"> </v>
      </c>
      <c r="MA85" s="211" t="str">
        <f>IF(LW85=0," ",VLOOKUP(LW85,PROTOKOL!$A:$E,5,FALSE))</f>
        <v xml:space="preserve"> </v>
      </c>
      <c r="MB85" s="175"/>
      <c r="MC85" s="176" t="str">
        <f t="shared" si="234"/>
        <v xml:space="preserve"> </v>
      </c>
      <c r="MD85" s="216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4" t="str">
        <f t="shared" si="177"/>
        <v xml:space="preserve"> </v>
      </c>
      <c r="MJ85" s="175" t="str">
        <f>IF(MF85=0," ",VLOOKUP(MF85,PROTOKOL!$A:$E,5,FALSE))</f>
        <v xml:space="preserve"> </v>
      </c>
      <c r="MK85" s="211" t="str">
        <f t="shared" si="266"/>
        <v xml:space="preserve"> </v>
      </c>
      <c r="ML85" s="175">
        <f t="shared" si="235"/>
        <v>0</v>
      </c>
      <c r="MM85" s="176" t="str">
        <f t="shared" si="236"/>
        <v xml:space="preserve"> </v>
      </c>
      <c r="MO85" s="172">
        <v>21</v>
      </c>
      <c r="MP85" s="226"/>
      <c r="MQ85" s="173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4" t="str">
        <f t="shared" si="178"/>
        <v xml:space="preserve"> </v>
      </c>
      <c r="MW85" s="211" t="str">
        <f>IF(MS85=0," ",VLOOKUP(MS85,PROTOKOL!$A:$E,5,FALSE))</f>
        <v xml:space="preserve"> </v>
      </c>
      <c r="MX85" s="175"/>
      <c r="MY85" s="176" t="str">
        <f t="shared" si="237"/>
        <v xml:space="preserve"> </v>
      </c>
      <c r="MZ85" s="216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4" t="str">
        <f t="shared" si="179"/>
        <v xml:space="preserve"> </v>
      </c>
      <c r="NF85" s="175" t="str">
        <f>IF(NB85=0," ",VLOOKUP(NB85,PROTOKOL!$A:$E,5,FALSE))</f>
        <v xml:space="preserve"> </v>
      </c>
      <c r="NG85" s="211" t="str">
        <f t="shared" si="267"/>
        <v xml:space="preserve"> </v>
      </c>
      <c r="NH85" s="175">
        <f t="shared" si="238"/>
        <v>0</v>
      </c>
      <c r="NI85" s="176" t="str">
        <f t="shared" si="239"/>
        <v xml:space="preserve"> </v>
      </c>
      <c r="NK85" s="172">
        <v>21</v>
      </c>
      <c r="NL85" s="226"/>
      <c r="NM85" s="173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4" t="str">
        <f t="shared" si="180"/>
        <v xml:space="preserve"> </v>
      </c>
      <c r="NS85" s="211" t="str">
        <f>IF(NO85=0," ",VLOOKUP(NO85,PROTOKOL!$A:$E,5,FALSE))</f>
        <v xml:space="preserve"> </v>
      </c>
      <c r="NT85" s="175"/>
      <c r="NU85" s="176" t="str">
        <f t="shared" si="240"/>
        <v xml:space="preserve"> </v>
      </c>
      <c r="NV85" s="216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4" t="str">
        <f t="shared" si="181"/>
        <v xml:space="preserve"> </v>
      </c>
      <c r="OB85" s="175" t="str">
        <f>IF(NX85=0," ",VLOOKUP(NX85,PROTOKOL!$A:$E,5,FALSE))</f>
        <v xml:space="preserve"> </v>
      </c>
      <c r="OC85" s="211" t="str">
        <f t="shared" si="268"/>
        <v xml:space="preserve"> </v>
      </c>
      <c r="OD85" s="175">
        <f t="shared" si="241"/>
        <v>0</v>
      </c>
      <c r="OE85" s="176" t="str">
        <f t="shared" si="242"/>
        <v xml:space="preserve"> </v>
      </c>
      <c r="OG85" s="172">
        <v>21</v>
      </c>
      <c r="OH85" s="226"/>
      <c r="OI85" s="173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4" t="str">
        <f t="shared" si="182"/>
        <v xml:space="preserve"> </v>
      </c>
      <c r="OO85" s="211" t="str">
        <f>IF(OK85=0," ",VLOOKUP(OK85,PROTOKOL!$A:$E,5,FALSE))</f>
        <v xml:space="preserve"> </v>
      </c>
      <c r="OP85" s="175"/>
      <c r="OQ85" s="176" t="str">
        <f t="shared" si="243"/>
        <v xml:space="preserve"> </v>
      </c>
      <c r="OR85" s="216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4" t="str">
        <f t="shared" si="183"/>
        <v xml:space="preserve"> </v>
      </c>
      <c r="OX85" s="175" t="str">
        <f>IF(OT85=0," ",VLOOKUP(OT85,PROTOKOL!$A:$E,5,FALSE))</f>
        <v xml:space="preserve"> </v>
      </c>
      <c r="OY85" s="211" t="str">
        <f t="shared" si="269"/>
        <v xml:space="preserve"> </v>
      </c>
      <c r="OZ85" s="175">
        <f t="shared" si="244"/>
        <v>0</v>
      </c>
      <c r="PA85" s="176" t="str">
        <f t="shared" si="245"/>
        <v xml:space="preserve"> </v>
      </c>
      <c r="PC85" s="172">
        <v>21</v>
      </c>
      <c r="PD85" s="226"/>
      <c r="PE85" s="173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4" t="str">
        <f t="shared" si="184"/>
        <v xml:space="preserve"> </v>
      </c>
      <c r="PK85" s="211" t="str">
        <f>IF(PG85=0," ",VLOOKUP(PG85,PROTOKOL!$A:$E,5,FALSE))</f>
        <v xml:space="preserve"> </v>
      </c>
      <c r="PL85" s="175"/>
      <c r="PM85" s="176" t="str">
        <f t="shared" si="246"/>
        <v xml:space="preserve"> </v>
      </c>
      <c r="PN85" s="216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4" t="str">
        <f t="shared" si="185"/>
        <v xml:space="preserve"> </v>
      </c>
      <c r="PT85" s="175" t="str">
        <f>IF(PP85=0," ",VLOOKUP(PP85,PROTOKOL!$A:$E,5,FALSE))</f>
        <v xml:space="preserve"> </v>
      </c>
      <c r="PU85" s="211" t="str">
        <f t="shared" si="270"/>
        <v xml:space="preserve"> </v>
      </c>
      <c r="PV85" s="175">
        <f t="shared" si="247"/>
        <v>0</v>
      </c>
      <c r="PW85" s="176" t="str">
        <f t="shared" si="248"/>
        <v xml:space="preserve"> </v>
      </c>
      <c r="PY85" s="172">
        <v>21</v>
      </c>
      <c r="PZ85" s="226"/>
      <c r="QA85" s="173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4" t="str">
        <f t="shared" si="186"/>
        <v xml:space="preserve"> </v>
      </c>
      <c r="QG85" s="211" t="str">
        <f>IF(QC85=0," ",VLOOKUP(QC85,PROTOKOL!$A:$E,5,FALSE))</f>
        <v xml:space="preserve"> </v>
      </c>
      <c r="QH85" s="175"/>
      <c r="QI85" s="176" t="str">
        <f t="shared" si="249"/>
        <v xml:space="preserve"> </v>
      </c>
      <c r="QJ85" s="216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4" t="str">
        <f t="shared" si="187"/>
        <v xml:space="preserve"> </v>
      </c>
      <c r="QP85" s="175" t="str">
        <f>IF(QL85=0," ",VLOOKUP(QL85,PROTOKOL!$A:$E,5,FALSE))</f>
        <v xml:space="preserve"> </v>
      </c>
      <c r="QQ85" s="211" t="str">
        <f t="shared" si="271"/>
        <v xml:space="preserve"> </v>
      </c>
      <c r="QR85" s="175">
        <f t="shared" si="250"/>
        <v>0</v>
      </c>
      <c r="QS85" s="176" t="str">
        <f t="shared" si="251"/>
        <v xml:space="preserve"> </v>
      </c>
    </row>
    <row r="86" spans="1:461" ht="13.8">
      <c r="A86" s="172">
        <v>22</v>
      </c>
      <c r="B86" s="224">
        <v>22</v>
      </c>
      <c r="C86" s="173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4" t="str">
        <f t="shared" si="146"/>
        <v xml:space="preserve"> </v>
      </c>
      <c r="I86" s="211" t="str">
        <f>IF(E86=0," ",VLOOKUP(E86,PROTOKOL!$A:$E,5,FALSE))</f>
        <v xml:space="preserve"> </v>
      </c>
      <c r="J86" s="175"/>
      <c r="K86" s="176" t="str">
        <f t="shared" si="188"/>
        <v xml:space="preserve"> </v>
      </c>
      <c r="L86" s="216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4" t="str">
        <f t="shared" si="147"/>
        <v xml:space="preserve"> </v>
      </c>
      <c r="R86" s="175" t="str">
        <f>IF(N86=0," ",VLOOKUP(N86,PROTOKOL!$A:$E,5,FALSE))</f>
        <v xml:space="preserve"> </v>
      </c>
      <c r="S86" s="211" t="str">
        <f t="shared" si="189"/>
        <v xml:space="preserve"> </v>
      </c>
      <c r="T86" s="175">
        <f t="shared" si="190"/>
        <v>0</v>
      </c>
      <c r="U86" s="176" t="str">
        <f t="shared" si="191"/>
        <v xml:space="preserve"> </v>
      </c>
      <c r="W86" s="172">
        <v>22</v>
      </c>
      <c r="X86" s="224">
        <v>22</v>
      </c>
      <c r="Y86" s="173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4" t="str">
        <f t="shared" si="148"/>
        <v xml:space="preserve"> </v>
      </c>
      <c r="AE86" s="211" t="str">
        <f>IF(AA86=0," ",VLOOKUP(AA86,PROTOKOL!$A:$E,5,FALSE))</f>
        <v xml:space="preserve"> </v>
      </c>
      <c r="AF86" s="175"/>
      <c r="AG86" s="176" t="str">
        <f t="shared" si="192"/>
        <v xml:space="preserve"> </v>
      </c>
      <c r="AH86" s="216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4" t="str">
        <f t="shared" si="149"/>
        <v xml:space="preserve"> </v>
      </c>
      <c r="AN86" s="175" t="str">
        <f>IF(AJ86=0," ",VLOOKUP(AJ86,PROTOKOL!$A:$E,5,FALSE))</f>
        <v xml:space="preserve"> </v>
      </c>
      <c r="AO86" s="211" t="str">
        <f t="shared" si="252"/>
        <v xml:space="preserve"> </v>
      </c>
      <c r="AP86" s="175">
        <f t="shared" si="193"/>
        <v>0</v>
      </c>
      <c r="AQ86" s="176" t="str">
        <f t="shared" si="194"/>
        <v xml:space="preserve"> </v>
      </c>
      <c r="AS86" s="172">
        <v>22</v>
      </c>
      <c r="AT86" s="224">
        <v>22</v>
      </c>
      <c r="AU86" s="173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4" t="str">
        <f t="shared" si="150"/>
        <v xml:space="preserve"> </v>
      </c>
      <c r="BA86" s="211" t="str">
        <f>IF(AW86=0," ",VLOOKUP(AW86,PROTOKOL!$A:$E,5,FALSE))</f>
        <v xml:space="preserve"> </v>
      </c>
      <c r="BB86" s="175"/>
      <c r="BC86" s="176" t="str">
        <f t="shared" si="195"/>
        <v xml:space="preserve"> </v>
      </c>
      <c r="BD86" s="216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4" t="str">
        <f t="shared" si="151"/>
        <v xml:space="preserve"> </v>
      </c>
      <c r="BJ86" s="175" t="str">
        <f>IF(BF86=0," ",VLOOKUP(BF86,PROTOKOL!$A:$E,5,FALSE))</f>
        <v xml:space="preserve"> </v>
      </c>
      <c r="BK86" s="211" t="str">
        <f t="shared" si="253"/>
        <v xml:space="preserve"> </v>
      </c>
      <c r="BL86" s="175">
        <f t="shared" si="196"/>
        <v>0</v>
      </c>
      <c r="BM86" s="176" t="str">
        <f t="shared" si="197"/>
        <v xml:space="preserve"> </v>
      </c>
      <c r="BO86" s="172">
        <v>22</v>
      </c>
      <c r="BP86" s="224">
        <v>22</v>
      </c>
      <c r="BQ86" s="173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4" t="str">
        <f t="shared" si="152"/>
        <v xml:space="preserve"> </v>
      </c>
      <c r="BW86" s="211" t="str">
        <f>IF(BS86=0," ",VLOOKUP(BS86,PROTOKOL!$A:$E,5,FALSE))</f>
        <v xml:space="preserve"> </v>
      </c>
      <c r="BX86" s="175"/>
      <c r="BY86" s="176" t="str">
        <f t="shared" si="198"/>
        <v xml:space="preserve"> </v>
      </c>
      <c r="BZ86" s="216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4" t="str">
        <f t="shared" si="153"/>
        <v xml:space="preserve"> </v>
      </c>
      <c r="CF86" s="175" t="str">
        <f>IF(CB86=0," ",VLOOKUP(CB86,PROTOKOL!$A:$E,5,FALSE))</f>
        <v xml:space="preserve"> </v>
      </c>
      <c r="CG86" s="211" t="str">
        <f t="shared" si="254"/>
        <v xml:space="preserve"> </v>
      </c>
      <c r="CH86" s="175">
        <f t="shared" si="199"/>
        <v>0</v>
      </c>
      <c r="CI86" s="176" t="str">
        <f t="shared" si="200"/>
        <v xml:space="preserve"> </v>
      </c>
      <c r="CK86" s="172">
        <v>22</v>
      </c>
      <c r="CL86" s="224">
        <v>22</v>
      </c>
      <c r="CM86" s="173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4" t="str">
        <f t="shared" si="154"/>
        <v xml:space="preserve"> </v>
      </c>
      <c r="CS86" s="211" t="str">
        <f>IF(CO86=0," ",VLOOKUP(CO86,PROTOKOL!$A:$E,5,FALSE))</f>
        <v xml:space="preserve"> </v>
      </c>
      <c r="CT86" s="175"/>
      <c r="CU86" s="176" t="str">
        <f t="shared" si="201"/>
        <v xml:space="preserve"> </v>
      </c>
      <c r="CV86" s="216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4" t="str">
        <f t="shared" si="155"/>
        <v xml:space="preserve"> </v>
      </c>
      <c r="DB86" s="175" t="str">
        <f>IF(CX86=0," ",VLOOKUP(CX86,PROTOKOL!$A:$E,5,FALSE))</f>
        <v xml:space="preserve"> </v>
      </c>
      <c r="DC86" s="211" t="str">
        <f t="shared" si="255"/>
        <v xml:space="preserve"> </v>
      </c>
      <c r="DD86" s="175">
        <f t="shared" si="202"/>
        <v>0</v>
      </c>
      <c r="DE86" s="176" t="str">
        <f t="shared" si="203"/>
        <v xml:space="preserve"> </v>
      </c>
      <c r="DG86" s="172">
        <v>22</v>
      </c>
      <c r="DH86" s="224">
        <v>22</v>
      </c>
      <c r="DI86" s="173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4" t="str">
        <f t="shared" si="156"/>
        <v xml:space="preserve"> </v>
      </c>
      <c r="DO86" s="211" t="str">
        <f>IF(DK86=0," ",VLOOKUP(DK86,PROTOKOL!$A:$E,5,FALSE))</f>
        <v xml:space="preserve"> </v>
      </c>
      <c r="DP86" s="175"/>
      <c r="DQ86" s="176" t="str">
        <f t="shared" si="204"/>
        <v xml:space="preserve"> </v>
      </c>
      <c r="DR86" s="216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4" t="str">
        <f t="shared" si="157"/>
        <v xml:space="preserve"> </v>
      </c>
      <c r="DX86" s="175" t="str">
        <f>IF(DT86=0," ",VLOOKUP(DT86,PROTOKOL!$A:$E,5,FALSE))</f>
        <v xml:space="preserve"> </v>
      </c>
      <c r="DY86" s="211" t="str">
        <f t="shared" si="256"/>
        <v xml:space="preserve"> </v>
      </c>
      <c r="DZ86" s="175">
        <f t="shared" si="205"/>
        <v>0</v>
      </c>
      <c r="EA86" s="176" t="str">
        <f t="shared" si="206"/>
        <v xml:space="preserve"> </v>
      </c>
      <c r="EC86" s="172">
        <v>22</v>
      </c>
      <c r="ED86" s="224">
        <v>22</v>
      </c>
      <c r="EE86" s="173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4" t="str">
        <f t="shared" si="158"/>
        <v xml:space="preserve"> </v>
      </c>
      <c r="EK86" s="211" t="str">
        <f>IF(EG86=0," ",VLOOKUP(EG86,PROTOKOL!$A:$E,5,FALSE))</f>
        <v xml:space="preserve"> </v>
      </c>
      <c r="EL86" s="175"/>
      <c r="EM86" s="176" t="str">
        <f t="shared" si="207"/>
        <v xml:space="preserve"> </v>
      </c>
      <c r="EN86" s="216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4" t="str">
        <f t="shared" si="159"/>
        <v xml:space="preserve"> </v>
      </c>
      <c r="ET86" s="175" t="str">
        <f>IF(EP86=0," ",VLOOKUP(EP86,PROTOKOL!$A:$E,5,FALSE))</f>
        <v xml:space="preserve"> </v>
      </c>
      <c r="EU86" s="211" t="str">
        <f t="shared" si="257"/>
        <v xml:space="preserve"> </v>
      </c>
      <c r="EV86" s="175">
        <f t="shared" si="208"/>
        <v>0</v>
      </c>
      <c r="EW86" s="176" t="str">
        <f t="shared" si="209"/>
        <v xml:space="preserve"> </v>
      </c>
      <c r="EY86" s="172">
        <v>22</v>
      </c>
      <c r="EZ86" s="224">
        <v>22</v>
      </c>
      <c r="FA86" s="173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4" t="str">
        <f t="shared" si="160"/>
        <v xml:space="preserve"> </v>
      </c>
      <c r="FG86" s="211" t="str">
        <f>IF(FC86=0," ",VLOOKUP(FC86,PROTOKOL!$A:$E,5,FALSE))</f>
        <v xml:space="preserve"> </v>
      </c>
      <c r="FH86" s="175"/>
      <c r="FI86" s="176" t="str">
        <f t="shared" si="210"/>
        <v xml:space="preserve"> </v>
      </c>
      <c r="FJ86" s="216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4" t="str">
        <f t="shared" si="161"/>
        <v xml:space="preserve"> </v>
      </c>
      <c r="FP86" s="175" t="str">
        <f>IF(FL86=0," ",VLOOKUP(FL86,PROTOKOL!$A:$E,5,FALSE))</f>
        <v xml:space="preserve"> </v>
      </c>
      <c r="FQ86" s="211" t="str">
        <f t="shared" si="258"/>
        <v xml:space="preserve"> </v>
      </c>
      <c r="FR86" s="175">
        <f t="shared" si="211"/>
        <v>0</v>
      </c>
      <c r="FS86" s="176" t="str">
        <f t="shared" si="212"/>
        <v xml:space="preserve"> </v>
      </c>
      <c r="FU86" s="172">
        <v>22</v>
      </c>
      <c r="FV86" s="224">
        <v>22</v>
      </c>
      <c r="FW86" s="173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4" t="str">
        <f t="shared" si="162"/>
        <v xml:space="preserve"> </v>
      </c>
      <c r="GC86" s="211" t="str">
        <f>IF(FY86=0," ",VLOOKUP(FY86,PROTOKOL!$A:$E,5,FALSE))</f>
        <v xml:space="preserve"> </v>
      </c>
      <c r="GD86" s="175"/>
      <c r="GE86" s="176" t="str">
        <f t="shared" si="213"/>
        <v xml:space="preserve"> </v>
      </c>
      <c r="GF86" s="216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4" t="str">
        <f t="shared" si="163"/>
        <v xml:space="preserve"> </v>
      </c>
      <c r="GL86" s="175" t="str">
        <f>IF(GH86=0," ",VLOOKUP(GH86,PROTOKOL!$A:$E,5,FALSE))</f>
        <v xml:space="preserve"> </v>
      </c>
      <c r="GM86" s="211" t="str">
        <f t="shared" si="259"/>
        <v xml:space="preserve"> </v>
      </c>
      <c r="GN86" s="175">
        <f t="shared" si="214"/>
        <v>0</v>
      </c>
      <c r="GO86" s="176" t="str">
        <f t="shared" si="215"/>
        <v xml:space="preserve"> </v>
      </c>
      <c r="GQ86" s="172">
        <v>22</v>
      </c>
      <c r="GR86" s="224">
        <v>22</v>
      </c>
      <c r="GS86" s="173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4" t="str">
        <f t="shared" si="164"/>
        <v xml:space="preserve"> </v>
      </c>
      <c r="GY86" s="211" t="str">
        <f>IF(GU86=0," ",VLOOKUP(GU86,PROTOKOL!$A:$E,5,FALSE))</f>
        <v xml:space="preserve"> </v>
      </c>
      <c r="GZ86" s="175"/>
      <c r="HA86" s="176" t="str">
        <f t="shared" si="216"/>
        <v xml:space="preserve"> </v>
      </c>
      <c r="HB86" s="216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4" t="str">
        <f t="shared" si="165"/>
        <v xml:space="preserve"> </v>
      </c>
      <c r="HH86" s="175" t="str">
        <f>IF(HD86=0," ",VLOOKUP(HD86,PROTOKOL!$A:$E,5,FALSE))</f>
        <v xml:space="preserve"> </v>
      </c>
      <c r="HI86" s="211" t="str">
        <f t="shared" si="260"/>
        <v xml:space="preserve"> </v>
      </c>
      <c r="HJ86" s="175">
        <f t="shared" si="217"/>
        <v>0</v>
      </c>
      <c r="HK86" s="176" t="str">
        <f t="shared" si="218"/>
        <v xml:space="preserve"> </v>
      </c>
      <c r="HM86" s="172">
        <v>22</v>
      </c>
      <c r="HN86" s="224">
        <v>22</v>
      </c>
      <c r="HO86" s="173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4" t="str">
        <f t="shared" si="166"/>
        <v xml:space="preserve"> </v>
      </c>
      <c r="HU86" s="211" t="str">
        <f>IF(HQ86=0," ",VLOOKUP(HQ86,PROTOKOL!$A:$E,5,FALSE))</f>
        <v xml:space="preserve"> </v>
      </c>
      <c r="HV86" s="175"/>
      <c r="HW86" s="176" t="str">
        <f t="shared" si="219"/>
        <v xml:space="preserve"> </v>
      </c>
      <c r="HX86" s="216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4" t="str">
        <f t="shared" si="167"/>
        <v xml:space="preserve"> </v>
      </c>
      <c r="ID86" s="175" t="str">
        <f>IF(HZ86=0," ",VLOOKUP(HZ86,PROTOKOL!$A:$E,5,FALSE))</f>
        <v xml:space="preserve"> </v>
      </c>
      <c r="IE86" s="211" t="str">
        <f t="shared" si="261"/>
        <v xml:space="preserve"> </v>
      </c>
      <c r="IF86" s="175">
        <f t="shared" si="220"/>
        <v>0</v>
      </c>
      <c r="IG86" s="176" t="str">
        <f t="shared" si="221"/>
        <v xml:space="preserve"> </v>
      </c>
      <c r="II86" s="172">
        <v>22</v>
      </c>
      <c r="IJ86" s="224">
        <v>22</v>
      </c>
      <c r="IK86" s="173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4" t="str">
        <f t="shared" si="168"/>
        <v xml:space="preserve"> </v>
      </c>
      <c r="IQ86" s="211" t="str">
        <f>IF(IM86=0," ",VLOOKUP(IM86,PROTOKOL!$A:$E,5,FALSE))</f>
        <v xml:space="preserve"> </v>
      </c>
      <c r="IR86" s="175"/>
      <c r="IS86" s="176" t="str">
        <f t="shared" si="222"/>
        <v xml:space="preserve"> </v>
      </c>
      <c r="IT86" s="216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4" t="str">
        <f t="shared" si="169"/>
        <v xml:space="preserve"> </v>
      </c>
      <c r="IZ86" s="175" t="str">
        <f>IF(IV86=0," ",VLOOKUP(IV86,PROTOKOL!$A:$E,5,FALSE))</f>
        <v xml:space="preserve"> </v>
      </c>
      <c r="JA86" s="211" t="str">
        <f t="shared" si="262"/>
        <v xml:space="preserve"> </v>
      </c>
      <c r="JB86" s="175">
        <f t="shared" si="223"/>
        <v>0</v>
      </c>
      <c r="JC86" s="176" t="str">
        <f t="shared" si="224"/>
        <v xml:space="preserve"> </v>
      </c>
      <c r="JE86" s="172">
        <v>22</v>
      </c>
      <c r="JF86" s="224">
        <v>22</v>
      </c>
      <c r="JG86" s="173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4" t="str">
        <f t="shared" si="170"/>
        <v xml:space="preserve"> </v>
      </c>
      <c r="JM86" s="211" t="str">
        <f>IF(JI86=0," ",VLOOKUP(JI86,PROTOKOL!$A:$E,5,FALSE))</f>
        <v xml:space="preserve"> </v>
      </c>
      <c r="JN86" s="175"/>
      <c r="JO86" s="176" t="str">
        <f t="shared" si="225"/>
        <v xml:space="preserve"> </v>
      </c>
      <c r="JP86" s="216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4" t="str">
        <f t="shared" si="171"/>
        <v xml:space="preserve"> </v>
      </c>
      <c r="JV86" s="175" t="str">
        <f>IF(JR86=0," ",VLOOKUP(JR86,PROTOKOL!$A:$E,5,FALSE))</f>
        <v xml:space="preserve"> </v>
      </c>
      <c r="JW86" s="211" t="str">
        <f t="shared" si="263"/>
        <v xml:space="preserve"> </v>
      </c>
      <c r="JX86" s="175">
        <f t="shared" si="226"/>
        <v>0</v>
      </c>
      <c r="JY86" s="176" t="str">
        <f t="shared" si="227"/>
        <v xml:space="preserve"> </v>
      </c>
      <c r="KA86" s="172">
        <v>22</v>
      </c>
      <c r="KB86" s="224">
        <v>22</v>
      </c>
      <c r="KC86" s="173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4" t="str">
        <f t="shared" si="172"/>
        <v xml:space="preserve"> </v>
      </c>
      <c r="KI86" s="211" t="str">
        <f>IF(KE86=0," ",VLOOKUP(KE86,PROTOKOL!$A:$E,5,FALSE))</f>
        <v xml:space="preserve"> </v>
      </c>
      <c r="KJ86" s="175"/>
      <c r="KK86" s="176" t="str">
        <f t="shared" si="228"/>
        <v xml:space="preserve"> </v>
      </c>
      <c r="KL86" s="216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4" t="str">
        <f t="shared" si="173"/>
        <v xml:space="preserve"> </v>
      </c>
      <c r="KR86" s="175" t="str">
        <f>IF(KN86=0," ",VLOOKUP(KN86,PROTOKOL!$A:$E,5,FALSE))</f>
        <v xml:space="preserve"> </v>
      </c>
      <c r="KS86" s="211" t="str">
        <f t="shared" si="264"/>
        <v xml:space="preserve"> </v>
      </c>
      <c r="KT86" s="175">
        <f t="shared" si="229"/>
        <v>0</v>
      </c>
      <c r="KU86" s="176" t="str">
        <f t="shared" si="230"/>
        <v xml:space="preserve"> </v>
      </c>
      <c r="KW86" s="172">
        <v>22</v>
      </c>
      <c r="KX86" s="224">
        <v>22</v>
      </c>
      <c r="KY86" s="173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4" t="str">
        <f t="shared" si="174"/>
        <v xml:space="preserve"> </v>
      </c>
      <c r="LE86" s="211" t="str">
        <f>IF(LA86=0," ",VLOOKUP(LA86,PROTOKOL!$A:$E,5,FALSE))</f>
        <v xml:space="preserve"> </v>
      </c>
      <c r="LF86" s="175"/>
      <c r="LG86" s="176" t="str">
        <f t="shared" si="231"/>
        <v xml:space="preserve"> </v>
      </c>
      <c r="LH86" s="216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4" t="str">
        <f t="shared" si="175"/>
        <v xml:space="preserve"> </v>
      </c>
      <c r="LN86" s="175" t="str">
        <f>IF(LJ86=0," ",VLOOKUP(LJ86,PROTOKOL!$A:$E,5,FALSE))</f>
        <v xml:space="preserve"> </v>
      </c>
      <c r="LO86" s="211" t="str">
        <f t="shared" si="265"/>
        <v xml:space="preserve"> </v>
      </c>
      <c r="LP86" s="175">
        <f t="shared" si="232"/>
        <v>0</v>
      </c>
      <c r="LQ86" s="176" t="str">
        <f t="shared" si="233"/>
        <v xml:space="preserve"> </v>
      </c>
      <c r="LS86" s="172">
        <v>22</v>
      </c>
      <c r="LT86" s="224">
        <v>22</v>
      </c>
      <c r="LU86" s="173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4" t="str">
        <f t="shared" si="176"/>
        <v xml:space="preserve"> </v>
      </c>
      <c r="MA86" s="211" t="str">
        <f>IF(LW86=0," ",VLOOKUP(LW86,PROTOKOL!$A:$E,5,FALSE))</f>
        <v xml:space="preserve"> </v>
      </c>
      <c r="MB86" s="175"/>
      <c r="MC86" s="176" t="str">
        <f t="shared" si="234"/>
        <v xml:space="preserve"> </v>
      </c>
      <c r="MD86" s="216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4" t="str">
        <f t="shared" si="177"/>
        <v xml:space="preserve"> </v>
      </c>
      <c r="MJ86" s="175" t="str">
        <f>IF(MF86=0," ",VLOOKUP(MF86,PROTOKOL!$A:$E,5,FALSE))</f>
        <v xml:space="preserve"> </v>
      </c>
      <c r="MK86" s="211" t="str">
        <f t="shared" si="266"/>
        <v xml:space="preserve"> </v>
      </c>
      <c r="ML86" s="175">
        <f t="shared" si="235"/>
        <v>0</v>
      </c>
      <c r="MM86" s="176" t="str">
        <f t="shared" si="236"/>
        <v xml:space="preserve"> </v>
      </c>
      <c r="MO86" s="172">
        <v>22</v>
      </c>
      <c r="MP86" s="224">
        <v>22</v>
      </c>
      <c r="MQ86" s="173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4" t="str">
        <f t="shared" si="178"/>
        <v xml:space="preserve"> </v>
      </c>
      <c r="MW86" s="211" t="str">
        <f>IF(MS86=0," ",VLOOKUP(MS86,PROTOKOL!$A:$E,5,FALSE))</f>
        <v xml:space="preserve"> </v>
      </c>
      <c r="MX86" s="175"/>
      <c r="MY86" s="176" t="str">
        <f t="shared" si="237"/>
        <v xml:space="preserve"> </v>
      </c>
      <c r="MZ86" s="216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4" t="str">
        <f t="shared" si="179"/>
        <v xml:space="preserve"> </v>
      </c>
      <c r="NF86" s="175" t="str">
        <f>IF(NB86=0," ",VLOOKUP(NB86,PROTOKOL!$A:$E,5,FALSE))</f>
        <v xml:space="preserve"> </v>
      </c>
      <c r="NG86" s="211" t="str">
        <f t="shared" si="267"/>
        <v xml:space="preserve"> </v>
      </c>
      <c r="NH86" s="175">
        <f t="shared" si="238"/>
        <v>0</v>
      </c>
      <c r="NI86" s="176" t="str">
        <f t="shared" si="239"/>
        <v xml:space="preserve"> </v>
      </c>
      <c r="NK86" s="172">
        <v>22</v>
      </c>
      <c r="NL86" s="224">
        <v>22</v>
      </c>
      <c r="NM86" s="173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4" t="str">
        <f t="shared" si="180"/>
        <v xml:space="preserve"> </v>
      </c>
      <c r="NS86" s="211" t="str">
        <f>IF(NO86=0," ",VLOOKUP(NO86,PROTOKOL!$A:$E,5,FALSE))</f>
        <v xml:space="preserve"> </v>
      </c>
      <c r="NT86" s="175"/>
      <c r="NU86" s="176" t="str">
        <f t="shared" si="240"/>
        <v xml:space="preserve"> </v>
      </c>
      <c r="NV86" s="216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4" t="str">
        <f t="shared" si="181"/>
        <v xml:space="preserve"> </v>
      </c>
      <c r="OB86" s="175" t="str">
        <f>IF(NX86=0," ",VLOOKUP(NX86,PROTOKOL!$A:$E,5,FALSE))</f>
        <v xml:space="preserve"> </v>
      </c>
      <c r="OC86" s="211" t="str">
        <f t="shared" si="268"/>
        <v xml:space="preserve"> </v>
      </c>
      <c r="OD86" s="175">
        <f t="shared" si="241"/>
        <v>0</v>
      </c>
      <c r="OE86" s="176" t="str">
        <f t="shared" si="242"/>
        <v xml:space="preserve"> </v>
      </c>
      <c r="OG86" s="172">
        <v>22</v>
      </c>
      <c r="OH86" s="224">
        <v>22</v>
      </c>
      <c r="OI86" s="173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4" t="str">
        <f t="shared" si="182"/>
        <v xml:space="preserve"> </v>
      </c>
      <c r="OO86" s="211" t="str">
        <f>IF(OK86=0," ",VLOOKUP(OK86,PROTOKOL!$A:$E,5,FALSE))</f>
        <v xml:space="preserve"> </v>
      </c>
      <c r="OP86" s="175"/>
      <c r="OQ86" s="176" t="str">
        <f t="shared" si="243"/>
        <v xml:space="preserve"> </v>
      </c>
      <c r="OR86" s="216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4" t="str">
        <f t="shared" si="183"/>
        <v xml:space="preserve"> </v>
      </c>
      <c r="OX86" s="175" t="str">
        <f>IF(OT86=0," ",VLOOKUP(OT86,PROTOKOL!$A:$E,5,FALSE))</f>
        <v xml:space="preserve"> </v>
      </c>
      <c r="OY86" s="211" t="str">
        <f t="shared" si="269"/>
        <v xml:space="preserve"> </v>
      </c>
      <c r="OZ86" s="175">
        <f t="shared" si="244"/>
        <v>0</v>
      </c>
      <c r="PA86" s="176" t="str">
        <f t="shared" si="245"/>
        <v xml:space="preserve"> </v>
      </c>
      <c r="PC86" s="172">
        <v>22</v>
      </c>
      <c r="PD86" s="224">
        <v>22</v>
      </c>
      <c r="PE86" s="173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4" t="str">
        <f t="shared" si="184"/>
        <v xml:space="preserve"> </v>
      </c>
      <c r="PK86" s="211" t="str">
        <f>IF(PG86=0," ",VLOOKUP(PG86,PROTOKOL!$A:$E,5,FALSE))</f>
        <v xml:space="preserve"> </v>
      </c>
      <c r="PL86" s="175"/>
      <c r="PM86" s="176" t="str">
        <f t="shared" si="246"/>
        <v xml:space="preserve"> </v>
      </c>
      <c r="PN86" s="216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4" t="str">
        <f t="shared" si="185"/>
        <v xml:space="preserve"> </v>
      </c>
      <c r="PT86" s="175" t="str">
        <f>IF(PP86=0," ",VLOOKUP(PP86,PROTOKOL!$A:$E,5,FALSE))</f>
        <v xml:space="preserve"> </v>
      </c>
      <c r="PU86" s="211" t="str">
        <f t="shared" si="270"/>
        <v xml:space="preserve"> </v>
      </c>
      <c r="PV86" s="175">
        <f t="shared" si="247"/>
        <v>0</v>
      </c>
      <c r="PW86" s="176" t="str">
        <f t="shared" si="248"/>
        <v xml:space="preserve"> </v>
      </c>
      <c r="PY86" s="172">
        <v>22</v>
      </c>
      <c r="PZ86" s="224">
        <v>22</v>
      </c>
      <c r="QA86" s="173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4" t="str">
        <f t="shared" si="186"/>
        <v xml:space="preserve"> </v>
      </c>
      <c r="QG86" s="211" t="str">
        <f>IF(QC86=0," ",VLOOKUP(QC86,PROTOKOL!$A:$E,5,FALSE))</f>
        <v xml:space="preserve"> </v>
      </c>
      <c r="QH86" s="175"/>
      <c r="QI86" s="176" t="str">
        <f t="shared" si="249"/>
        <v xml:space="preserve"> </v>
      </c>
      <c r="QJ86" s="216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4" t="str">
        <f t="shared" si="187"/>
        <v xml:space="preserve"> </v>
      </c>
      <c r="QP86" s="175" t="str">
        <f>IF(QL86=0," ",VLOOKUP(QL86,PROTOKOL!$A:$E,5,FALSE))</f>
        <v xml:space="preserve"> </v>
      </c>
      <c r="QQ86" s="211" t="str">
        <f t="shared" si="271"/>
        <v xml:space="preserve"> </v>
      </c>
      <c r="QR86" s="175">
        <f t="shared" si="250"/>
        <v>0</v>
      </c>
      <c r="QS86" s="176" t="str">
        <f t="shared" si="251"/>
        <v xml:space="preserve"> </v>
      </c>
    </row>
    <row r="87" spans="1:461" ht="13.8">
      <c r="A87" s="172">
        <v>22</v>
      </c>
      <c r="B87" s="225"/>
      <c r="C87" s="173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4" t="str">
        <f t="shared" si="146"/>
        <v xml:space="preserve"> </v>
      </c>
      <c r="I87" s="211" t="str">
        <f>IF(E87=0," ",VLOOKUP(E87,PROTOKOL!$A:$E,5,FALSE))</f>
        <v xml:space="preserve"> </v>
      </c>
      <c r="J87" s="175"/>
      <c r="K87" s="176" t="str">
        <f t="shared" si="188"/>
        <v xml:space="preserve"> </v>
      </c>
      <c r="L87" s="216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4" t="str">
        <f t="shared" si="147"/>
        <v xml:space="preserve"> </v>
      </c>
      <c r="R87" s="175" t="str">
        <f>IF(N87=0," ",VLOOKUP(N87,PROTOKOL!$A:$E,5,FALSE))</f>
        <v xml:space="preserve"> </v>
      </c>
      <c r="S87" s="211" t="str">
        <f t="shared" si="189"/>
        <v xml:space="preserve"> </v>
      </c>
      <c r="T87" s="175">
        <f t="shared" si="190"/>
        <v>0</v>
      </c>
      <c r="U87" s="176" t="str">
        <f t="shared" si="191"/>
        <v xml:space="preserve"> </v>
      </c>
      <c r="W87" s="172">
        <v>22</v>
      </c>
      <c r="X87" s="225"/>
      <c r="Y87" s="173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4" t="str">
        <f t="shared" si="148"/>
        <v xml:space="preserve"> </v>
      </c>
      <c r="AE87" s="211" t="str">
        <f>IF(AA87=0," ",VLOOKUP(AA87,PROTOKOL!$A:$E,5,FALSE))</f>
        <v xml:space="preserve"> </v>
      </c>
      <c r="AF87" s="175"/>
      <c r="AG87" s="176" t="str">
        <f t="shared" si="192"/>
        <v xml:space="preserve"> </v>
      </c>
      <c r="AH87" s="216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4" t="str">
        <f t="shared" si="149"/>
        <v xml:space="preserve"> </v>
      </c>
      <c r="AN87" s="175" t="str">
        <f>IF(AJ87=0," ",VLOOKUP(AJ87,PROTOKOL!$A:$E,5,FALSE))</f>
        <v xml:space="preserve"> </v>
      </c>
      <c r="AO87" s="211" t="str">
        <f t="shared" si="252"/>
        <v xml:space="preserve"> </v>
      </c>
      <c r="AP87" s="175">
        <f t="shared" si="193"/>
        <v>0</v>
      </c>
      <c r="AQ87" s="176" t="str">
        <f t="shared" si="194"/>
        <v xml:space="preserve"> </v>
      </c>
      <c r="AS87" s="172">
        <v>22</v>
      </c>
      <c r="AT87" s="225"/>
      <c r="AU87" s="173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4" t="str">
        <f t="shared" si="150"/>
        <v xml:space="preserve"> </v>
      </c>
      <c r="BA87" s="211" t="str">
        <f>IF(AW87=0," ",VLOOKUP(AW87,PROTOKOL!$A:$E,5,FALSE))</f>
        <v xml:space="preserve"> </v>
      </c>
      <c r="BB87" s="175"/>
      <c r="BC87" s="176" t="str">
        <f t="shared" si="195"/>
        <v xml:space="preserve"> </v>
      </c>
      <c r="BD87" s="216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4" t="str">
        <f t="shared" si="151"/>
        <v xml:space="preserve"> </v>
      </c>
      <c r="BJ87" s="175" t="str">
        <f>IF(BF87=0," ",VLOOKUP(BF87,PROTOKOL!$A:$E,5,FALSE))</f>
        <v xml:space="preserve"> </v>
      </c>
      <c r="BK87" s="211" t="str">
        <f t="shared" si="253"/>
        <v xml:space="preserve"> </v>
      </c>
      <c r="BL87" s="175">
        <f t="shared" si="196"/>
        <v>0</v>
      </c>
      <c r="BM87" s="176" t="str">
        <f t="shared" si="197"/>
        <v xml:space="preserve"> </v>
      </c>
      <c r="BO87" s="172">
        <v>22</v>
      </c>
      <c r="BP87" s="225"/>
      <c r="BQ87" s="173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4" t="str">
        <f t="shared" si="152"/>
        <v xml:space="preserve"> </v>
      </c>
      <c r="BW87" s="211" t="str">
        <f>IF(BS87=0," ",VLOOKUP(BS87,PROTOKOL!$A:$E,5,FALSE))</f>
        <v xml:space="preserve"> </v>
      </c>
      <c r="BX87" s="175"/>
      <c r="BY87" s="176" t="str">
        <f t="shared" si="198"/>
        <v xml:space="preserve"> </v>
      </c>
      <c r="BZ87" s="216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4" t="str">
        <f t="shared" si="153"/>
        <v xml:space="preserve"> </v>
      </c>
      <c r="CF87" s="175" t="str">
        <f>IF(CB87=0," ",VLOOKUP(CB87,PROTOKOL!$A:$E,5,FALSE))</f>
        <v xml:space="preserve"> </v>
      </c>
      <c r="CG87" s="211" t="str">
        <f t="shared" si="254"/>
        <v xml:space="preserve"> </v>
      </c>
      <c r="CH87" s="175">
        <f t="shared" si="199"/>
        <v>0</v>
      </c>
      <c r="CI87" s="176" t="str">
        <f t="shared" si="200"/>
        <v xml:space="preserve"> </v>
      </c>
      <c r="CK87" s="172">
        <v>22</v>
      </c>
      <c r="CL87" s="225"/>
      <c r="CM87" s="173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4" t="str">
        <f t="shared" si="154"/>
        <v xml:space="preserve"> </v>
      </c>
      <c r="CS87" s="211" t="str">
        <f>IF(CO87=0," ",VLOOKUP(CO87,PROTOKOL!$A:$E,5,FALSE))</f>
        <v xml:space="preserve"> </v>
      </c>
      <c r="CT87" s="175"/>
      <c r="CU87" s="176" t="str">
        <f t="shared" si="201"/>
        <v xml:space="preserve"> </v>
      </c>
      <c r="CV87" s="216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4" t="str">
        <f t="shared" si="155"/>
        <v xml:space="preserve"> </v>
      </c>
      <c r="DB87" s="175" t="str">
        <f>IF(CX87=0," ",VLOOKUP(CX87,PROTOKOL!$A:$E,5,FALSE))</f>
        <v xml:space="preserve"> </v>
      </c>
      <c r="DC87" s="211" t="str">
        <f t="shared" si="255"/>
        <v xml:space="preserve"> </v>
      </c>
      <c r="DD87" s="175">
        <f t="shared" si="202"/>
        <v>0</v>
      </c>
      <c r="DE87" s="176" t="str">
        <f t="shared" si="203"/>
        <v xml:space="preserve"> </v>
      </c>
      <c r="DG87" s="172">
        <v>22</v>
      </c>
      <c r="DH87" s="225"/>
      <c r="DI87" s="173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4" t="str">
        <f t="shared" si="156"/>
        <v xml:space="preserve"> </v>
      </c>
      <c r="DO87" s="211" t="str">
        <f>IF(DK87=0," ",VLOOKUP(DK87,PROTOKOL!$A:$E,5,FALSE))</f>
        <v xml:space="preserve"> </v>
      </c>
      <c r="DP87" s="175"/>
      <c r="DQ87" s="176" t="str">
        <f t="shared" si="204"/>
        <v xml:space="preserve"> </v>
      </c>
      <c r="DR87" s="216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4" t="str">
        <f t="shared" si="157"/>
        <v xml:space="preserve"> </v>
      </c>
      <c r="DX87" s="175" t="str">
        <f>IF(DT87=0," ",VLOOKUP(DT87,PROTOKOL!$A:$E,5,FALSE))</f>
        <v xml:space="preserve"> </v>
      </c>
      <c r="DY87" s="211" t="str">
        <f t="shared" si="256"/>
        <v xml:space="preserve"> </v>
      </c>
      <c r="DZ87" s="175">
        <f t="shared" si="205"/>
        <v>0</v>
      </c>
      <c r="EA87" s="176" t="str">
        <f t="shared" si="206"/>
        <v xml:space="preserve"> </v>
      </c>
      <c r="EC87" s="172">
        <v>22</v>
      </c>
      <c r="ED87" s="225"/>
      <c r="EE87" s="173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4" t="str">
        <f t="shared" si="158"/>
        <v xml:space="preserve"> </v>
      </c>
      <c r="EK87" s="211" t="str">
        <f>IF(EG87=0," ",VLOOKUP(EG87,PROTOKOL!$A:$E,5,FALSE))</f>
        <v xml:space="preserve"> </v>
      </c>
      <c r="EL87" s="175"/>
      <c r="EM87" s="176" t="str">
        <f t="shared" si="207"/>
        <v xml:space="preserve"> </v>
      </c>
      <c r="EN87" s="216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4" t="str">
        <f t="shared" si="159"/>
        <v xml:space="preserve"> </v>
      </c>
      <c r="ET87" s="175" t="str">
        <f>IF(EP87=0," ",VLOOKUP(EP87,PROTOKOL!$A:$E,5,FALSE))</f>
        <v xml:space="preserve"> </v>
      </c>
      <c r="EU87" s="211" t="str">
        <f t="shared" si="257"/>
        <v xml:space="preserve"> </v>
      </c>
      <c r="EV87" s="175">
        <f t="shared" si="208"/>
        <v>0</v>
      </c>
      <c r="EW87" s="176" t="str">
        <f t="shared" si="209"/>
        <v xml:space="preserve"> </v>
      </c>
      <c r="EY87" s="172">
        <v>22</v>
      </c>
      <c r="EZ87" s="225"/>
      <c r="FA87" s="173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4" t="str">
        <f t="shared" si="160"/>
        <v xml:space="preserve"> </v>
      </c>
      <c r="FG87" s="211" t="str">
        <f>IF(FC87=0," ",VLOOKUP(FC87,PROTOKOL!$A:$E,5,FALSE))</f>
        <v xml:space="preserve"> </v>
      </c>
      <c r="FH87" s="175"/>
      <c r="FI87" s="176" t="str">
        <f t="shared" si="210"/>
        <v xml:space="preserve"> </v>
      </c>
      <c r="FJ87" s="216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4" t="str">
        <f t="shared" si="161"/>
        <v xml:space="preserve"> </v>
      </c>
      <c r="FP87" s="175" t="str">
        <f>IF(FL87=0," ",VLOOKUP(FL87,PROTOKOL!$A:$E,5,FALSE))</f>
        <v xml:space="preserve"> </v>
      </c>
      <c r="FQ87" s="211" t="str">
        <f t="shared" si="258"/>
        <v xml:space="preserve"> </v>
      </c>
      <c r="FR87" s="175">
        <f t="shared" si="211"/>
        <v>0</v>
      </c>
      <c r="FS87" s="176" t="str">
        <f t="shared" si="212"/>
        <v xml:space="preserve"> </v>
      </c>
      <c r="FU87" s="172">
        <v>22</v>
      </c>
      <c r="FV87" s="225"/>
      <c r="FW87" s="173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4" t="str">
        <f t="shared" si="162"/>
        <v xml:space="preserve"> </v>
      </c>
      <c r="GC87" s="211" t="str">
        <f>IF(FY87=0," ",VLOOKUP(FY87,PROTOKOL!$A:$E,5,FALSE))</f>
        <v xml:space="preserve"> </v>
      </c>
      <c r="GD87" s="175"/>
      <c r="GE87" s="176" t="str">
        <f t="shared" si="213"/>
        <v xml:space="preserve"> </v>
      </c>
      <c r="GF87" s="216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4" t="str">
        <f t="shared" si="163"/>
        <v xml:space="preserve"> </v>
      </c>
      <c r="GL87" s="175" t="str">
        <f>IF(GH87=0," ",VLOOKUP(GH87,PROTOKOL!$A:$E,5,FALSE))</f>
        <v xml:space="preserve"> </v>
      </c>
      <c r="GM87" s="211" t="str">
        <f t="shared" si="259"/>
        <v xml:space="preserve"> </v>
      </c>
      <c r="GN87" s="175">
        <f t="shared" si="214"/>
        <v>0</v>
      </c>
      <c r="GO87" s="176" t="str">
        <f t="shared" si="215"/>
        <v xml:space="preserve"> </v>
      </c>
      <c r="GQ87" s="172">
        <v>22</v>
      </c>
      <c r="GR87" s="225"/>
      <c r="GS87" s="173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4" t="str">
        <f t="shared" si="164"/>
        <v xml:space="preserve"> </v>
      </c>
      <c r="GY87" s="211" t="str">
        <f>IF(GU87=0," ",VLOOKUP(GU87,PROTOKOL!$A:$E,5,FALSE))</f>
        <v xml:space="preserve"> </v>
      </c>
      <c r="GZ87" s="175"/>
      <c r="HA87" s="176" t="str">
        <f t="shared" si="216"/>
        <v xml:space="preserve"> </v>
      </c>
      <c r="HB87" s="216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4" t="str">
        <f t="shared" si="165"/>
        <v xml:space="preserve"> </v>
      </c>
      <c r="HH87" s="175" t="str">
        <f>IF(HD87=0," ",VLOOKUP(HD87,PROTOKOL!$A:$E,5,FALSE))</f>
        <v xml:space="preserve"> </v>
      </c>
      <c r="HI87" s="211" t="str">
        <f t="shared" si="260"/>
        <v xml:space="preserve"> </v>
      </c>
      <c r="HJ87" s="175">
        <f t="shared" si="217"/>
        <v>0</v>
      </c>
      <c r="HK87" s="176" t="str">
        <f t="shared" si="218"/>
        <v xml:space="preserve"> </v>
      </c>
      <c r="HM87" s="172">
        <v>22</v>
      </c>
      <c r="HN87" s="225"/>
      <c r="HO87" s="173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4" t="str">
        <f t="shared" si="166"/>
        <v xml:space="preserve"> </v>
      </c>
      <c r="HU87" s="211" t="str">
        <f>IF(HQ87=0," ",VLOOKUP(HQ87,PROTOKOL!$A:$E,5,FALSE))</f>
        <v xml:space="preserve"> </v>
      </c>
      <c r="HV87" s="175"/>
      <c r="HW87" s="176" t="str">
        <f t="shared" si="219"/>
        <v xml:space="preserve"> </v>
      </c>
      <c r="HX87" s="216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4" t="str">
        <f t="shared" si="167"/>
        <v xml:space="preserve"> </v>
      </c>
      <c r="ID87" s="175" t="str">
        <f>IF(HZ87=0," ",VLOOKUP(HZ87,PROTOKOL!$A:$E,5,FALSE))</f>
        <v xml:space="preserve"> </v>
      </c>
      <c r="IE87" s="211" t="str">
        <f t="shared" si="261"/>
        <v xml:space="preserve"> </v>
      </c>
      <c r="IF87" s="175">
        <f t="shared" si="220"/>
        <v>0</v>
      </c>
      <c r="IG87" s="176" t="str">
        <f t="shared" si="221"/>
        <v xml:space="preserve"> </v>
      </c>
      <c r="II87" s="172">
        <v>22</v>
      </c>
      <c r="IJ87" s="225"/>
      <c r="IK87" s="173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4" t="str">
        <f t="shared" si="168"/>
        <v xml:space="preserve"> </v>
      </c>
      <c r="IQ87" s="211" t="str">
        <f>IF(IM87=0," ",VLOOKUP(IM87,PROTOKOL!$A:$E,5,FALSE))</f>
        <v xml:space="preserve"> </v>
      </c>
      <c r="IR87" s="175"/>
      <c r="IS87" s="176" t="str">
        <f t="shared" si="222"/>
        <v xml:space="preserve"> </v>
      </c>
      <c r="IT87" s="216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4" t="str">
        <f t="shared" si="169"/>
        <v xml:space="preserve"> </v>
      </c>
      <c r="IZ87" s="175" t="str">
        <f>IF(IV87=0," ",VLOOKUP(IV87,PROTOKOL!$A:$E,5,FALSE))</f>
        <v xml:space="preserve"> </v>
      </c>
      <c r="JA87" s="211" t="str">
        <f t="shared" si="262"/>
        <v xml:space="preserve"> </v>
      </c>
      <c r="JB87" s="175">
        <f t="shared" si="223"/>
        <v>0</v>
      </c>
      <c r="JC87" s="176" t="str">
        <f t="shared" si="224"/>
        <v xml:space="preserve"> </v>
      </c>
      <c r="JE87" s="172">
        <v>22</v>
      </c>
      <c r="JF87" s="225"/>
      <c r="JG87" s="173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4" t="str">
        <f t="shared" si="170"/>
        <v xml:space="preserve"> </v>
      </c>
      <c r="JM87" s="211" t="str">
        <f>IF(JI87=0," ",VLOOKUP(JI87,PROTOKOL!$A:$E,5,FALSE))</f>
        <v xml:space="preserve"> </v>
      </c>
      <c r="JN87" s="175"/>
      <c r="JO87" s="176" t="str">
        <f t="shared" si="225"/>
        <v xml:space="preserve"> </v>
      </c>
      <c r="JP87" s="216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4" t="str">
        <f t="shared" si="171"/>
        <v xml:space="preserve"> </v>
      </c>
      <c r="JV87" s="175" t="str">
        <f>IF(JR87=0," ",VLOOKUP(JR87,PROTOKOL!$A:$E,5,FALSE))</f>
        <v xml:space="preserve"> </v>
      </c>
      <c r="JW87" s="211" t="str">
        <f t="shared" si="263"/>
        <v xml:space="preserve"> </v>
      </c>
      <c r="JX87" s="175">
        <f t="shared" si="226"/>
        <v>0</v>
      </c>
      <c r="JY87" s="176" t="str">
        <f t="shared" si="227"/>
        <v xml:space="preserve"> </v>
      </c>
      <c r="KA87" s="172">
        <v>22</v>
      </c>
      <c r="KB87" s="225"/>
      <c r="KC87" s="173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4" t="str">
        <f t="shared" si="172"/>
        <v xml:space="preserve"> </v>
      </c>
      <c r="KI87" s="211" t="str">
        <f>IF(KE87=0," ",VLOOKUP(KE87,PROTOKOL!$A:$E,5,FALSE))</f>
        <v xml:space="preserve"> </v>
      </c>
      <c r="KJ87" s="175"/>
      <c r="KK87" s="176" t="str">
        <f t="shared" si="228"/>
        <v xml:space="preserve"> </v>
      </c>
      <c r="KL87" s="216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4" t="str">
        <f t="shared" si="173"/>
        <v xml:space="preserve"> </v>
      </c>
      <c r="KR87" s="175" t="str">
        <f>IF(KN87=0," ",VLOOKUP(KN87,PROTOKOL!$A:$E,5,FALSE))</f>
        <v xml:space="preserve"> </v>
      </c>
      <c r="KS87" s="211" t="str">
        <f t="shared" si="264"/>
        <v xml:space="preserve"> </v>
      </c>
      <c r="KT87" s="175">
        <f t="shared" si="229"/>
        <v>0</v>
      </c>
      <c r="KU87" s="176" t="str">
        <f t="shared" si="230"/>
        <v xml:space="preserve"> </v>
      </c>
      <c r="KW87" s="172">
        <v>22</v>
      </c>
      <c r="KX87" s="225"/>
      <c r="KY87" s="173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4" t="str">
        <f t="shared" si="174"/>
        <v xml:space="preserve"> </v>
      </c>
      <c r="LE87" s="211" t="str">
        <f>IF(LA87=0," ",VLOOKUP(LA87,PROTOKOL!$A:$E,5,FALSE))</f>
        <v xml:space="preserve"> </v>
      </c>
      <c r="LF87" s="175"/>
      <c r="LG87" s="176" t="str">
        <f t="shared" si="231"/>
        <v xml:space="preserve"> </v>
      </c>
      <c r="LH87" s="216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4" t="str">
        <f t="shared" si="175"/>
        <v xml:space="preserve"> </v>
      </c>
      <c r="LN87" s="175" t="str">
        <f>IF(LJ87=0," ",VLOOKUP(LJ87,PROTOKOL!$A:$E,5,FALSE))</f>
        <v xml:space="preserve"> </v>
      </c>
      <c r="LO87" s="211" t="str">
        <f t="shared" si="265"/>
        <v xml:space="preserve"> </v>
      </c>
      <c r="LP87" s="175">
        <f t="shared" si="232"/>
        <v>0</v>
      </c>
      <c r="LQ87" s="176" t="str">
        <f t="shared" si="233"/>
        <v xml:space="preserve"> </v>
      </c>
      <c r="LS87" s="172">
        <v>22</v>
      </c>
      <c r="LT87" s="225"/>
      <c r="LU87" s="173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4" t="str">
        <f t="shared" si="176"/>
        <v xml:space="preserve"> </v>
      </c>
      <c r="MA87" s="211" t="str">
        <f>IF(LW87=0," ",VLOOKUP(LW87,PROTOKOL!$A:$E,5,FALSE))</f>
        <v xml:space="preserve"> </v>
      </c>
      <c r="MB87" s="175"/>
      <c r="MC87" s="176" t="str">
        <f t="shared" si="234"/>
        <v xml:space="preserve"> </v>
      </c>
      <c r="MD87" s="216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4" t="str">
        <f t="shared" si="177"/>
        <v xml:space="preserve"> </v>
      </c>
      <c r="MJ87" s="175" t="str">
        <f>IF(MF87=0," ",VLOOKUP(MF87,PROTOKOL!$A:$E,5,FALSE))</f>
        <v xml:space="preserve"> </v>
      </c>
      <c r="MK87" s="211" t="str">
        <f t="shared" si="266"/>
        <v xml:space="preserve"> </v>
      </c>
      <c r="ML87" s="175">
        <f t="shared" si="235"/>
        <v>0</v>
      </c>
      <c r="MM87" s="176" t="str">
        <f t="shared" si="236"/>
        <v xml:space="preserve"> </v>
      </c>
      <c r="MO87" s="172">
        <v>22</v>
      </c>
      <c r="MP87" s="225"/>
      <c r="MQ87" s="173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4" t="str">
        <f t="shared" si="178"/>
        <v xml:space="preserve"> </v>
      </c>
      <c r="MW87" s="211" t="str">
        <f>IF(MS87=0," ",VLOOKUP(MS87,PROTOKOL!$A:$E,5,FALSE))</f>
        <v xml:space="preserve"> </v>
      </c>
      <c r="MX87" s="175"/>
      <c r="MY87" s="176" t="str">
        <f t="shared" si="237"/>
        <v xml:space="preserve"> </v>
      </c>
      <c r="MZ87" s="216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4" t="str">
        <f t="shared" si="179"/>
        <v xml:space="preserve"> </v>
      </c>
      <c r="NF87" s="175" t="str">
        <f>IF(NB87=0," ",VLOOKUP(NB87,PROTOKOL!$A:$E,5,FALSE))</f>
        <v xml:space="preserve"> </v>
      </c>
      <c r="NG87" s="211" t="str">
        <f t="shared" si="267"/>
        <v xml:space="preserve"> </v>
      </c>
      <c r="NH87" s="175">
        <f t="shared" si="238"/>
        <v>0</v>
      </c>
      <c r="NI87" s="176" t="str">
        <f t="shared" si="239"/>
        <v xml:space="preserve"> </v>
      </c>
      <c r="NK87" s="172">
        <v>22</v>
      </c>
      <c r="NL87" s="225"/>
      <c r="NM87" s="173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4" t="str">
        <f t="shared" si="180"/>
        <v xml:space="preserve"> </v>
      </c>
      <c r="NS87" s="211" t="str">
        <f>IF(NO87=0," ",VLOOKUP(NO87,PROTOKOL!$A:$E,5,FALSE))</f>
        <v xml:space="preserve"> </v>
      </c>
      <c r="NT87" s="175"/>
      <c r="NU87" s="176" t="str">
        <f t="shared" si="240"/>
        <v xml:space="preserve"> </v>
      </c>
      <c r="NV87" s="216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4" t="str">
        <f t="shared" si="181"/>
        <v xml:space="preserve"> </v>
      </c>
      <c r="OB87" s="175" t="str">
        <f>IF(NX87=0," ",VLOOKUP(NX87,PROTOKOL!$A:$E,5,FALSE))</f>
        <v xml:space="preserve"> </v>
      </c>
      <c r="OC87" s="211" t="str">
        <f t="shared" si="268"/>
        <v xml:space="preserve"> </v>
      </c>
      <c r="OD87" s="175">
        <f t="shared" si="241"/>
        <v>0</v>
      </c>
      <c r="OE87" s="176" t="str">
        <f t="shared" si="242"/>
        <v xml:space="preserve"> </v>
      </c>
      <c r="OG87" s="172">
        <v>22</v>
      </c>
      <c r="OH87" s="225"/>
      <c r="OI87" s="173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4" t="str">
        <f t="shared" si="182"/>
        <v xml:space="preserve"> </v>
      </c>
      <c r="OO87" s="211" t="str">
        <f>IF(OK87=0," ",VLOOKUP(OK87,PROTOKOL!$A:$E,5,FALSE))</f>
        <v xml:space="preserve"> </v>
      </c>
      <c r="OP87" s="175"/>
      <c r="OQ87" s="176" t="str">
        <f t="shared" si="243"/>
        <v xml:space="preserve"> </v>
      </c>
      <c r="OR87" s="216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4" t="str">
        <f t="shared" si="183"/>
        <v xml:space="preserve"> </v>
      </c>
      <c r="OX87" s="175" t="str">
        <f>IF(OT87=0," ",VLOOKUP(OT87,PROTOKOL!$A:$E,5,FALSE))</f>
        <v xml:space="preserve"> </v>
      </c>
      <c r="OY87" s="211" t="str">
        <f t="shared" si="269"/>
        <v xml:space="preserve"> </v>
      </c>
      <c r="OZ87" s="175">
        <f t="shared" si="244"/>
        <v>0</v>
      </c>
      <c r="PA87" s="176" t="str">
        <f t="shared" si="245"/>
        <v xml:space="preserve"> </v>
      </c>
      <c r="PC87" s="172">
        <v>22</v>
      </c>
      <c r="PD87" s="225"/>
      <c r="PE87" s="173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4" t="str">
        <f t="shared" si="184"/>
        <v xml:space="preserve"> </v>
      </c>
      <c r="PK87" s="211" t="str">
        <f>IF(PG87=0," ",VLOOKUP(PG87,PROTOKOL!$A:$E,5,FALSE))</f>
        <v xml:space="preserve"> </v>
      </c>
      <c r="PL87" s="175"/>
      <c r="PM87" s="176" t="str">
        <f t="shared" si="246"/>
        <v xml:space="preserve"> </v>
      </c>
      <c r="PN87" s="216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4" t="str">
        <f t="shared" si="185"/>
        <v xml:space="preserve"> </v>
      </c>
      <c r="PT87" s="175" t="str">
        <f>IF(PP87=0," ",VLOOKUP(PP87,PROTOKOL!$A:$E,5,FALSE))</f>
        <v xml:space="preserve"> </v>
      </c>
      <c r="PU87" s="211" t="str">
        <f t="shared" si="270"/>
        <v xml:space="preserve"> </v>
      </c>
      <c r="PV87" s="175">
        <f t="shared" si="247"/>
        <v>0</v>
      </c>
      <c r="PW87" s="176" t="str">
        <f t="shared" si="248"/>
        <v xml:space="preserve"> </v>
      </c>
      <c r="PY87" s="172">
        <v>22</v>
      </c>
      <c r="PZ87" s="225"/>
      <c r="QA87" s="173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4" t="str">
        <f t="shared" si="186"/>
        <v xml:space="preserve"> </v>
      </c>
      <c r="QG87" s="211" t="str">
        <f>IF(QC87=0," ",VLOOKUP(QC87,PROTOKOL!$A:$E,5,FALSE))</f>
        <v xml:space="preserve"> </v>
      </c>
      <c r="QH87" s="175"/>
      <c r="QI87" s="176" t="str">
        <f t="shared" si="249"/>
        <v xml:space="preserve"> </v>
      </c>
      <c r="QJ87" s="216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4" t="str">
        <f t="shared" si="187"/>
        <v xml:space="preserve"> </v>
      </c>
      <c r="QP87" s="175" t="str">
        <f>IF(QL87=0," ",VLOOKUP(QL87,PROTOKOL!$A:$E,5,FALSE))</f>
        <v xml:space="preserve"> </v>
      </c>
      <c r="QQ87" s="211" t="str">
        <f t="shared" si="271"/>
        <v xml:space="preserve"> </v>
      </c>
      <c r="QR87" s="175">
        <f t="shared" si="250"/>
        <v>0</v>
      </c>
      <c r="QS87" s="176" t="str">
        <f t="shared" si="251"/>
        <v xml:space="preserve"> </v>
      </c>
    </row>
    <row r="88" spans="1:461" ht="13.8">
      <c r="A88" s="172">
        <v>22</v>
      </c>
      <c r="B88" s="226"/>
      <c r="C88" s="173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4" t="str">
        <f t="shared" si="146"/>
        <v xml:space="preserve"> </v>
      </c>
      <c r="I88" s="211" t="str">
        <f>IF(E88=0," ",VLOOKUP(E88,PROTOKOL!$A:$E,5,FALSE))</f>
        <v xml:space="preserve"> </v>
      </c>
      <c r="J88" s="175"/>
      <c r="K88" s="176" t="str">
        <f t="shared" si="188"/>
        <v xml:space="preserve"> </v>
      </c>
      <c r="L88" s="216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4" t="str">
        <f t="shared" si="147"/>
        <v xml:space="preserve"> </v>
      </c>
      <c r="R88" s="175" t="str">
        <f>IF(N88=0," ",VLOOKUP(N88,PROTOKOL!$A:$E,5,FALSE))</f>
        <v xml:space="preserve"> </v>
      </c>
      <c r="S88" s="211" t="str">
        <f t="shared" si="189"/>
        <v xml:space="preserve"> </v>
      </c>
      <c r="T88" s="175">
        <f t="shared" si="190"/>
        <v>0</v>
      </c>
      <c r="U88" s="176" t="str">
        <f t="shared" si="191"/>
        <v xml:space="preserve"> </v>
      </c>
      <c r="W88" s="172">
        <v>22</v>
      </c>
      <c r="X88" s="226"/>
      <c r="Y88" s="173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4" t="str">
        <f t="shared" si="148"/>
        <v xml:space="preserve"> </v>
      </c>
      <c r="AE88" s="211" t="str">
        <f>IF(AA88=0," ",VLOOKUP(AA88,PROTOKOL!$A:$E,5,FALSE))</f>
        <v xml:space="preserve"> </v>
      </c>
      <c r="AF88" s="175"/>
      <c r="AG88" s="176" t="str">
        <f t="shared" si="192"/>
        <v xml:space="preserve"> </v>
      </c>
      <c r="AH88" s="216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4" t="str">
        <f t="shared" si="149"/>
        <v xml:space="preserve"> </v>
      </c>
      <c r="AN88" s="175" t="str">
        <f>IF(AJ88=0," ",VLOOKUP(AJ88,PROTOKOL!$A:$E,5,FALSE))</f>
        <v xml:space="preserve"> </v>
      </c>
      <c r="AO88" s="211" t="str">
        <f t="shared" si="252"/>
        <v xml:space="preserve"> </v>
      </c>
      <c r="AP88" s="175">
        <f t="shared" si="193"/>
        <v>0</v>
      </c>
      <c r="AQ88" s="176" t="str">
        <f t="shared" si="194"/>
        <v xml:space="preserve"> </v>
      </c>
      <c r="AS88" s="172">
        <v>22</v>
      </c>
      <c r="AT88" s="226"/>
      <c r="AU88" s="173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4" t="str">
        <f t="shared" si="150"/>
        <v xml:space="preserve"> </v>
      </c>
      <c r="BA88" s="211" t="str">
        <f>IF(AW88=0," ",VLOOKUP(AW88,PROTOKOL!$A:$E,5,FALSE))</f>
        <v xml:space="preserve"> </v>
      </c>
      <c r="BB88" s="175"/>
      <c r="BC88" s="176" t="str">
        <f t="shared" si="195"/>
        <v xml:space="preserve"> </v>
      </c>
      <c r="BD88" s="216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4" t="str">
        <f t="shared" si="151"/>
        <v xml:space="preserve"> </v>
      </c>
      <c r="BJ88" s="175" t="str">
        <f>IF(BF88=0," ",VLOOKUP(BF88,PROTOKOL!$A:$E,5,FALSE))</f>
        <v xml:space="preserve"> </v>
      </c>
      <c r="BK88" s="211" t="str">
        <f t="shared" si="253"/>
        <v xml:space="preserve"> </v>
      </c>
      <c r="BL88" s="175">
        <f t="shared" si="196"/>
        <v>0</v>
      </c>
      <c r="BM88" s="176" t="str">
        <f t="shared" si="197"/>
        <v xml:space="preserve"> </v>
      </c>
      <c r="BO88" s="172">
        <v>22</v>
      </c>
      <c r="BP88" s="226"/>
      <c r="BQ88" s="173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4" t="str">
        <f t="shared" si="152"/>
        <v xml:space="preserve"> </v>
      </c>
      <c r="BW88" s="211" t="str">
        <f>IF(BS88=0," ",VLOOKUP(BS88,PROTOKOL!$A:$E,5,FALSE))</f>
        <v xml:space="preserve"> </v>
      </c>
      <c r="BX88" s="175"/>
      <c r="BY88" s="176" t="str">
        <f t="shared" si="198"/>
        <v xml:space="preserve"> </v>
      </c>
      <c r="BZ88" s="216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4" t="str">
        <f t="shared" si="153"/>
        <v xml:space="preserve"> </v>
      </c>
      <c r="CF88" s="175" t="str">
        <f>IF(CB88=0," ",VLOOKUP(CB88,PROTOKOL!$A:$E,5,FALSE))</f>
        <v xml:space="preserve"> </v>
      </c>
      <c r="CG88" s="211" t="str">
        <f t="shared" si="254"/>
        <v xml:space="preserve"> </v>
      </c>
      <c r="CH88" s="175">
        <f t="shared" si="199"/>
        <v>0</v>
      </c>
      <c r="CI88" s="176" t="str">
        <f t="shared" si="200"/>
        <v xml:space="preserve"> </v>
      </c>
      <c r="CK88" s="172">
        <v>22</v>
      </c>
      <c r="CL88" s="226"/>
      <c r="CM88" s="173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4" t="str">
        <f t="shared" si="154"/>
        <v xml:space="preserve"> </v>
      </c>
      <c r="CS88" s="211" t="str">
        <f>IF(CO88=0," ",VLOOKUP(CO88,PROTOKOL!$A:$E,5,FALSE))</f>
        <v xml:space="preserve"> </v>
      </c>
      <c r="CT88" s="175"/>
      <c r="CU88" s="176" t="str">
        <f t="shared" si="201"/>
        <v xml:space="preserve"> </v>
      </c>
      <c r="CV88" s="216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4" t="str">
        <f t="shared" si="155"/>
        <v xml:space="preserve"> </v>
      </c>
      <c r="DB88" s="175" t="str">
        <f>IF(CX88=0," ",VLOOKUP(CX88,PROTOKOL!$A:$E,5,FALSE))</f>
        <v xml:space="preserve"> </v>
      </c>
      <c r="DC88" s="211" t="str">
        <f t="shared" si="255"/>
        <v xml:space="preserve"> </v>
      </c>
      <c r="DD88" s="175">
        <f t="shared" si="202"/>
        <v>0</v>
      </c>
      <c r="DE88" s="176" t="str">
        <f t="shared" si="203"/>
        <v xml:space="preserve"> </v>
      </c>
      <c r="DG88" s="172">
        <v>22</v>
      </c>
      <c r="DH88" s="226"/>
      <c r="DI88" s="173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4" t="str">
        <f t="shared" si="156"/>
        <v xml:space="preserve"> </v>
      </c>
      <c r="DO88" s="211" t="str">
        <f>IF(DK88=0," ",VLOOKUP(DK88,PROTOKOL!$A:$E,5,FALSE))</f>
        <v xml:space="preserve"> </v>
      </c>
      <c r="DP88" s="175"/>
      <c r="DQ88" s="176" t="str">
        <f t="shared" si="204"/>
        <v xml:space="preserve"> </v>
      </c>
      <c r="DR88" s="216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4" t="str">
        <f t="shared" si="157"/>
        <v xml:space="preserve"> </v>
      </c>
      <c r="DX88" s="175" t="str">
        <f>IF(DT88=0," ",VLOOKUP(DT88,PROTOKOL!$A:$E,5,FALSE))</f>
        <v xml:space="preserve"> </v>
      </c>
      <c r="DY88" s="211" t="str">
        <f t="shared" si="256"/>
        <v xml:space="preserve"> </v>
      </c>
      <c r="DZ88" s="175">
        <f t="shared" si="205"/>
        <v>0</v>
      </c>
      <c r="EA88" s="176" t="str">
        <f t="shared" si="206"/>
        <v xml:space="preserve"> </v>
      </c>
      <c r="EC88" s="172">
        <v>22</v>
      </c>
      <c r="ED88" s="226"/>
      <c r="EE88" s="173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4" t="str">
        <f t="shared" si="158"/>
        <v xml:space="preserve"> </v>
      </c>
      <c r="EK88" s="211" t="str">
        <f>IF(EG88=0," ",VLOOKUP(EG88,PROTOKOL!$A:$E,5,FALSE))</f>
        <v xml:space="preserve"> </v>
      </c>
      <c r="EL88" s="175"/>
      <c r="EM88" s="176" t="str">
        <f t="shared" si="207"/>
        <v xml:space="preserve"> </v>
      </c>
      <c r="EN88" s="216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4" t="str">
        <f t="shared" si="159"/>
        <v xml:space="preserve"> </v>
      </c>
      <c r="ET88" s="175" t="str">
        <f>IF(EP88=0," ",VLOOKUP(EP88,PROTOKOL!$A:$E,5,FALSE))</f>
        <v xml:space="preserve"> </v>
      </c>
      <c r="EU88" s="211" t="str">
        <f t="shared" si="257"/>
        <v xml:space="preserve"> </v>
      </c>
      <c r="EV88" s="175">
        <f t="shared" si="208"/>
        <v>0</v>
      </c>
      <c r="EW88" s="176" t="str">
        <f t="shared" si="209"/>
        <v xml:space="preserve"> </v>
      </c>
      <c r="EY88" s="172">
        <v>22</v>
      </c>
      <c r="EZ88" s="226"/>
      <c r="FA88" s="173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4" t="str">
        <f t="shared" si="160"/>
        <v xml:space="preserve"> </v>
      </c>
      <c r="FG88" s="211" t="str">
        <f>IF(FC88=0," ",VLOOKUP(FC88,PROTOKOL!$A:$E,5,FALSE))</f>
        <v xml:space="preserve"> </v>
      </c>
      <c r="FH88" s="175"/>
      <c r="FI88" s="176" t="str">
        <f t="shared" si="210"/>
        <v xml:space="preserve"> </v>
      </c>
      <c r="FJ88" s="216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4" t="str">
        <f t="shared" si="161"/>
        <v xml:space="preserve"> </v>
      </c>
      <c r="FP88" s="175" t="str">
        <f>IF(FL88=0," ",VLOOKUP(FL88,PROTOKOL!$A:$E,5,FALSE))</f>
        <v xml:space="preserve"> </v>
      </c>
      <c r="FQ88" s="211" t="str">
        <f t="shared" si="258"/>
        <v xml:space="preserve"> </v>
      </c>
      <c r="FR88" s="175">
        <f t="shared" si="211"/>
        <v>0</v>
      </c>
      <c r="FS88" s="176" t="str">
        <f t="shared" si="212"/>
        <v xml:space="preserve"> </v>
      </c>
      <c r="FU88" s="172">
        <v>22</v>
      </c>
      <c r="FV88" s="226"/>
      <c r="FW88" s="173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4" t="str">
        <f t="shared" si="162"/>
        <v xml:space="preserve"> </v>
      </c>
      <c r="GC88" s="211" t="str">
        <f>IF(FY88=0," ",VLOOKUP(FY88,PROTOKOL!$A:$E,5,FALSE))</f>
        <v xml:space="preserve"> </v>
      </c>
      <c r="GD88" s="175"/>
      <c r="GE88" s="176" t="str">
        <f t="shared" si="213"/>
        <v xml:space="preserve"> </v>
      </c>
      <c r="GF88" s="216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4" t="str">
        <f t="shared" si="163"/>
        <v xml:space="preserve"> </v>
      </c>
      <c r="GL88" s="175" t="str">
        <f>IF(GH88=0," ",VLOOKUP(GH88,PROTOKOL!$A:$E,5,FALSE))</f>
        <v xml:space="preserve"> </v>
      </c>
      <c r="GM88" s="211" t="str">
        <f t="shared" si="259"/>
        <v xml:space="preserve"> </v>
      </c>
      <c r="GN88" s="175">
        <f t="shared" si="214"/>
        <v>0</v>
      </c>
      <c r="GO88" s="176" t="str">
        <f t="shared" si="215"/>
        <v xml:space="preserve"> </v>
      </c>
      <c r="GQ88" s="172">
        <v>22</v>
      </c>
      <c r="GR88" s="226"/>
      <c r="GS88" s="173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4" t="str">
        <f t="shared" si="164"/>
        <v xml:space="preserve"> </v>
      </c>
      <c r="GY88" s="211" t="str">
        <f>IF(GU88=0," ",VLOOKUP(GU88,PROTOKOL!$A:$E,5,FALSE))</f>
        <v xml:space="preserve"> </v>
      </c>
      <c r="GZ88" s="175"/>
      <c r="HA88" s="176" t="str">
        <f t="shared" si="216"/>
        <v xml:space="preserve"> </v>
      </c>
      <c r="HB88" s="216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4" t="str">
        <f t="shared" si="165"/>
        <v xml:space="preserve"> </v>
      </c>
      <c r="HH88" s="175" t="str">
        <f>IF(HD88=0," ",VLOOKUP(HD88,PROTOKOL!$A:$E,5,FALSE))</f>
        <v xml:space="preserve"> </v>
      </c>
      <c r="HI88" s="211" t="str">
        <f t="shared" si="260"/>
        <v xml:space="preserve"> </v>
      </c>
      <c r="HJ88" s="175">
        <f t="shared" si="217"/>
        <v>0</v>
      </c>
      <c r="HK88" s="176" t="str">
        <f t="shared" si="218"/>
        <v xml:space="preserve"> </v>
      </c>
      <c r="HM88" s="172">
        <v>22</v>
      </c>
      <c r="HN88" s="226"/>
      <c r="HO88" s="173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4" t="str">
        <f t="shared" si="166"/>
        <v xml:space="preserve"> </v>
      </c>
      <c r="HU88" s="211" t="str">
        <f>IF(HQ88=0," ",VLOOKUP(HQ88,PROTOKOL!$A:$E,5,FALSE))</f>
        <v xml:space="preserve"> </v>
      </c>
      <c r="HV88" s="175"/>
      <c r="HW88" s="176" t="str">
        <f t="shared" si="219"/>
        <v xml:space="preserve"> </v>
      </c>
      <c r="HX88" s="216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4" t="str">
        <f t="shared" si="167"/>
        <v xml:space="preserve"> </v>
      </c>
      <c r="ID88" s="175" t="str">
        <f>IF(HZ88=0," ",VLOOKUP(HZ88,PROTOKOL!$A:$E,5,FALSE))</f>
        <v xml:space="preserve"> </v>
      </c>
      <c r="IE88" s="211" t="str">
        <f t="shared" si="261"/>
        <v xml:space="preserve"> </v>
      </c>
      <c r="IF88" s="175">
        <f t="shared" si="220"/>
        <v>0</v>
      </c>
      <c r="IG88" s="176" t="str">
        <f t="shared" si="221"/>
        <v xml:space="preserve"> </v>
      </c>
      <c r="II88" s="172">
        <v>22</v>
      </c>
      <c r="IJ88" s="226"/>
      <c r="IK88" s="173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4" t="str">
        <f t="shared" si="168"/>
        <v xml:space="preserve"> </v>
      </c>
      <c r="IQ88" s="211" t="str">
        <f>IF(IM88=0," ",VLOOKUP(IM88,PROTOKOL!$A:$E,5,FALSE))</f>
        <v xml:space="preserve"> </v>
      </c>
      <c r="IR88" s="175"/>
      <c r="IS88" s="176" t="str">
        <f t="shared" si="222"/>
        <v xml:space="preserve"> </v>
      </c>
      <c r="IT88" s="216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4" t="str">
        <f t="shared" si="169"/>
        <v xml:space="preserve"> </v>
      </c>
      <c r="IZ88" s="175" t="str">
        <f>IF(IV88=0," ",VLOOKUP(IV88,PROTOKOL!$A:$E,5,FALSE))</f>
        <v xml:space="preserve"> </v>
      </c>
      <c r="JA88" s="211" t="str">
        <f t="shared" si="262"/>
        <v xml:space="preserve"> </v>
      </c>
      <c r="JB88" s="175">
        <f t="shared" si="223"/>
        <v>0</v>
      </c>
      <c r="JC88" s="176" t="str">
        <f t="shared" si="224"/>
        <v xml:space="preserve"> </v>
      </c>
      <c r="JE88" s="172">
        <v>22</v>
      </c>
      <c r="JF88" s="226"/>
      <c r="JG88" s="173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4" t="str">
        <f t="shared" si="170"/>
        <v xml:space="preserve"> </v>
      </c>
      <c r="JM88" s="211" t="str">
        <f>IF(JI88=0," ",VLOOKUP(JI88,PROTOKOL!$A:$E,5,FALSE))</f>
        <v xml:space="preserve"> </v>
      </c>
      <c r="JN88" s="175"/>
      <c r="JO88" s="176" t="str">
        <f t="shared" si="225"/>
        <v xml:space="preserve"> </v>
      </c>
      <c r="JP88" s="216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4" t="str">
        <f t="shared" si="171"/>
        <v xml:space="preserve"> </v>
      </c>
      <c r="JV88" s="175" t="str">
        <f>IF(JR88=0," ",VLOOKUP(JR88,PROTOKOL!$A:$E,5,FALSE))</f>
        <v xml:space="preserve"> </v>
      </c>
      <c r="JW88" s="211" t="str">
        <f t="shared" si="263"/>
        <v xml:space="preserve"> </v>
      </c>
      <c r="JX88" s="175">
        <f t="shared" si="226"/>
        <v>0</v>
      </c>
      <c r="JY88" s="176" t="str">
        <f t="shared" si="227"/>
        <v xml:space="preserve"> </v>
      </c>
      <c r="KA88" s="172">
        <v>22</v>
      </c>
      <c r="KB88" s="226"/>
      <c r="KC88" s="173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4" t="str">
        <f t="shared" si="172"/>
        <v xml:space="preserve"> </v>
      </c>
      <c r="KI88" s="211" t="str">
        <f>IF(KE88=0," ",VLOOKUP(KE88,PROTOKOL!$A:$E,5,FALSE))</f>
        <v xml:space="preserve"> </v>
      </c>
      <c r="KJ88" s="175"/>
      <c r="KK88" s="176" t="str">
        <f t="shared" si="228"/>
        <v xml:space="preserve"> </v>
      </c>
      <c r="KL88" s="216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4" t="str">
        <f t="shared" si="173"/>
        <v xml:space="preserve"> </v>
      </c>
      <c r="KR88" s="175" t="str">
        <f>IF(KN88=0," ",VLOOKUP(KN88,PROTOKOL!$A:$E,5,FALSE))</f>
        <v xml:space="preserve"> </v>
      </c>
      <c r="KS88" s="211" t="str">
        <f t="shared" si="264"/>
        <v xml:space="preserve"> </v>
      </c>
      <c r="KT88" s="175">
        <f t="shared" si="229"/>
        <v>0</v>
      </c>
      <c r="KU88" s="176" t="str">
        <f t="shared" si="230"/>
        <v xml:space="preserve"> </v>
      </c>
      <c r="KW88" s="172">
        <v>22</v>
      </c>
      <c r="KX88" s="226"/>
      <c r="KY88" s="173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4" t="str">
        <f t="shared" si="174"/>
        <v xml:space="preserve"> </v>
      </c>
      <c r="LE88" s="211" t="str">
        <f>IF(LA88=0," ",VLOOKUP(LA88,PROTOKOL!$A:$E,5,FALSE))</f>
        <v xml:space="preserve"> </v>
      </c>
      <c r="LF88" s="175"/>
      <c r="LG88" s="176" t="str">
        <f t="shared" si="231"/>
        <v xml:space="preserve"> </v>
      </c>
      <c r="LH88" s="216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4" t="str">
        <f t="shared" si="175"/>
        <v xml:space="preserve"> </v>
      </c>
      <c r="LN88" s="175" t="str">
        <f>IF(LJ88=0," ",VLOOKUP(LJ88,PROTOKOL!$A:$E,5,FALSE))</f>
        <v xml:space="preserve"> </v>
      </c>
      <c r="LO88" s="211" t="str">
        <f t="shared" si="265"/>
        <v xml:space="preserve"> </v>
      </c>
      <c r="LP88" s="175">
        <f t="shared" si="232"/>
        <v>0</v>
      </c>
      <c r="LQ88" s="176" t="str">
        <f t="shared" si="233"/>
        <v xml:space="preserve"> </v>
      </c>
      <c r="LS88" s="172">
        <v>22</v>
      </c>
      <c r="LT88" s="226"/>
      <c r="LU88" s="173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4" t="str">
        <f t="shared" si="176"/>
        <v xml:space="preserve"> </v>
      </c>
      <c r="MA88" s="211" t="str">
        <f>IF(LW88=0," ",VLOOKUP(LW88,PROTOKOL!$A:$E,5,FALSE))</f>
        <v xml:space="preserve"> </v>
      </c>
      <c r="MB88" s="175"/>
      <c r="MC88" s="176" t="str">
        <f t="shared" si="234"/>
        <v xml:space="preserve"> </v>
      </c>
      <c r="MD88" s="216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4" t="str">
        <f t="shared" si="177"/>
        <v xml:space="preserve"> </v>
      </c>
      <c r="MJ88" s="175" t="str">
        <f>IF(MF88=0," ",VLOOKUP(MF88,PROTOKOL!$A:$E,5,FALSE))</f>
        <v xml:space="preserve"> </v>
      </c>
      <c r="MK88" s="211" t="str">
        <f t="shared" si="266"/>
        <v xml:space="preserve"> </v>
      </c>
      <c r="ML88" s="175">
        <f t="shared" si="235"/>
        <v>0</v>
      </c>
      <c r="MM88" s="176" t="str">
        <f t="shared" si="236"/>
        <v xml:space="preserve"> </v>
      </c>
      <c r="MO88" s="172">
        <v>22</v>
      </c>
      <c r="MP88" s="226"/>
      <c r="MQ88" s="173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4" t="str">
        <f t="shared" si="178"/>
        <v xml:space="preserve"> </v>
      </c>
      <c r="MW88" s="211" t="str">
        <f>IF(MS88=0," ",VLOOKUP(MS88,PROTOKOL!$A:$E,5,FALSE))</f>
        <v xml:space="preserve"> </v>
      </c>
      <c r="MX88" s="175"/>
      <c r="MY88" s="176" t="str">
        <f t="shared" si="237"/>
        <v xml:space="preserve"> </v>
      </c>
      <c r="MZ88" s="216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4" t="str">
        <f t="shared" si="179"/>
        <v xml:space="preserve"> </v>
      </c>
      <c r="NF88" s="175" t="str">
        <f>IF(NB88=0," ",VLOOKUP(NB88,PROTOKOL!$A:$E,5,FALSE))</f>
        <v xml:space="preserve"> </v>
      </c>
      <c r="NG88" s="211" t="str">
        <f t="shared" si="267"/>
        <v xml:space="preserve"> </v>
      </c>
      <c r="NH88" s="175">
        <f t="shared" si="238"/>
        <v>0</v>
      </c>
      <c r="NI88" s="176" t="str">
        <f t="shared" si="239"/>
        <v xml:space="preserve"> </v>
      </c>
      <c r="NK88" s="172">
        <v>22</v>
      </c>
      <c r="NL88" s="226"/>
      <c r="NM88" s="173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4" t="str">
        <f t="shared" si="180"/>
        <v xml:space="preserve"> </v>
      </c>
      <c r="NS88" s="211" t="str">
        <f>IF(NO88=0," ",VLOOKUP(NO88,PROTOKOL!$A:$E,5,FALSE))</f>
        <v xml:space="preserve"> </v>
      </c>
      <c r="NT88" s="175"/>
      <c r="NU88" s="176" t="str">
        <f t="shared" si="240"/>
        <v xml:space="preserve"> </v>
      </c>
      <c r="NV88" s="216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4" t="str">
        <f t="shared" si="181"/>
        <v xml:space="preserve"> </v>
      </c>
      <c r="OB88" s="175" t="str">
        <f>IF(NX88=0," ",VLOOKUP(NX88,PROTOKOL!$A:$E,5,FALSE))</f>
        <v xml:space="preserve"> </v>
      </c>
      <c r="OC88" s="211" t="str">
        <f t="shared" si="268"/>
        <v xml:space="preserve"> </v>
      </c>
      <c r="OD88" s="175">
        <f t="shared" si="241"/>
        <v>0</v>
      </c>
      <c r="OE88" s="176" t="str">
        <f t="shared" si="242"/>
        <v xml:space="preserve"> </v>
      </c>
      <c r="OG88" s="172">
        <v>22</v>
      </c>
      <c r="OH88" s="226"/>
      <c r="OI88" s="173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4" t="str">
        <f t="shared" si="182"/>
        <v xml:space="preserve"> </v>
      </c>
      <c r="OO88" s="211" t="str">
        <f>IF(OK88=0," ",VLOOKUP(OK88,PROTOKOL!$A:$E,5,FALSE))</f>
        <v xml:space="preserve"> </v>
      </c>
      <c r="OP88" s="175"/>
      <c r="OQ88" s="176" t="str">
        <f t="shared" si="243"/>
        <v xml:space="preserve"> </v>
      </c>
      <c r="OR88" s="216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4" t="str">
        <f t="shared" si="183"/>
        <v xml:space="preserve"> </v>
      </c>
      <c r="OX88" s="175" t="str">
        <f>IF(OT88=0," ",VLOOKUP(OT88,PROTOKOL!$A:$E,5,FALSE))</f>
        <v xml:space="preserve"> </v>
      </c>
      <c r="OY88" s="211" t="str">
        <f t="shared" si="269"/>
        <v xml:space="preserve"> </v>
      </c>
      <c r="OZ88" s="175">
        <f t="shared" si="244"/>
        <v>0</v>
      </c>
      <c r="PA88" s="176" t="str">
        <f t="shared" si="245"/>
        <v xml:space="preserve"> </v>
      </c>
      <c r="PC88" s="172">
        <v>22</v>
      </c>
      <c r="PD88" s="226"/>
      <c r="PE88" s="173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4" t="str">
        <f t="shared" si="184"/>
        <v xml:space="preserve"> </v>
      </c>
      <c r="PK88" s="211" t="str">
        <f>IF(PG88=0," ",VLOOKUP(PG88,PROTOKOL!$A:$E,5,FALSE))</f>
        <v xml:space="preserve"> </v>
      </c>
      <c r="PL88" s="175"/>
      <c r="PM88" s="176" t="str">
        <f t="shared" si="246"/>
        <v xml:space="preserve"> </v>
      </c>
      <c r="PN88" s="216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4" t="str">
        <f t="shared" si="185"/>
        <v xml:space="preserve"> </v>
      </c>
      <c r="PT88" s="175" t="str">
        <f>IF(PP88=0," ",VLOOKUP(PP88,PROTOKOL!$A:$E,5,FALSE))</f>
        <v xml:space="preserve"> </v>
      </c>
      <c r="PU88" s="211" t="str">
        <f t="shared" si="270"/>
        <v xml:space="preserve"> </v>
      </c>
      <c r="PV88" s="175">
        <f t="shared" si="247"/>
        <v>0</v>
      </c>
      <c r="PW88" s="176" t="str">
        <f t="shared" si="248"/>
        <v xml:space="preserve"> </v>
      </c>
      <c r="PY88" s="172">
        <v>22</v>
      </c>
      <c r="PZ88" s="226"/>
      <c r="QA88" s="173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4" t="str">
        <f t="shared" si="186"/>
        <v xml:space="preserve"> </v>
      </c>
      <c r="QG88" s="211" t="str">
        <f>IF(QC88=0," ",VLOOKUP(QC88,PROTOKOL!$A:$E,5,FALSE))</f>
        <v xml:space="preserve"> </v>
      </c>
      <c r="QH88" s="175"/>
      <c r="QI88" s="176" t="str">
        <f t="shared" si="249"/>
        <v xml:space="preserve"> </v>
      </c>
      <c r="QJ88" s="216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4" t="str">
        <f t="shared" si="187"/>
        <v xml:space="preserve"> </v>
      </c>
      <c r="QP88" s="175" t="str">
        <f>IF(QL88=0," ",VLOOKUP(QL88,PROTOKOL!$A:$E,5,FALSE))</f>
        <v xml:space="preserve"> </v>
      </c>
      <c r="QQ88" s="211" t="str">
        <f t="shared" si="271"/>
        <v xml:space="preserve"> </v>
      </c>
      <c r="QR88" s="175">
        <f t="shared" si="250"/>
        <v>0</v>
      </c>
      <c r="QS88" s="176" t="str">
        <f t="shared" si="251"/>
        <v xml:space="preserve"> </v>
      </c>
    </row>
    <row r="89" spans="1:461" ht="13.8">
      <c r="A89" s="172">
        <v>23</v>
      </c>
      <c r="B89" s="224">
        <v>23</v>
      </c>
      <c r="C89" s="173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4" t="str">
        <f t="shared" si="146"/>
        <v xml:space="preserve"> </v>
      </c>
      <c r="I89" s="211" t="str">
        <f>IF(E89=0," ",VLOOKUP(E89,PROTOKOL!$A:$E,5,FALSE))</f>
        <v xml:space="preserve"> </v>
      </c>
      <c r="J89" s="175"/>
      <c r="K89" s="176" t="str">
        <f t="shared" si="188"/>
        <v xml:space="preserve"> </v>
      </c>
      <c r="L89" s="216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4" t="str">
        <f t="shared" si="147"/>
        <v xml:space="preserve"> </v>
      </c>
      <c r="R89" s="175" t="str">
        <f>IF(N89=0," ",VLOOKUP(N89,PROTOKOL!$A:$E,5,FALSE))</f>
        <v xml:space="preserve"> </v>
      </c>
      <c r="S89" s="211" t="str">
        <f t="shared" si="189"/>
        <v xml:space="preserve"> </v>
      </c>
      <c r="T89" s="175">
        <f t="shared" si="190"/>
        <v>0</v>
      </c>
      <c r="U89" s="176" t="str">
        <f t="shared" si="191"/>
        <v xml:space="preserve"> </v>
      </c>
      <c r="W89" s="172">
        <v>23</v>
      </c>
      <c r="X89" s="224">
        <v>23</v>
      </c>
      <c r="Y89" s="173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4" t="str">
        <f t="shared" si="148"/>
        <v xml:space="preserve"> </v>
      </c>
      <c r="AE89" s="211" t="str">
        <f>IF(AA89=0," ",VLOOKUP(AA89,PROTOKOL!$A:$E,5,FALSE))</f>
        <v xml:space="preserve"> </v>
      </c>
      <c r="AF89" s="175"/>
      <c r="AG89" s="176" t="str">
        <f t="shared" si="192"/>
        <v xml:space="preserve"> </v>
      </c>
      <c r="AH89" s="216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4" t="str">
        <f t="shared" si="149"/>
        <v xml:space="preserve"> </v>
      </c>
      <c r="AN89" s="175" t="str">
        <f>IF(AJ89=0," ",VLOOKUP(AJ89,PROTOKOL!$A:$E,5,FALSE))</f>
        <v xml:space="preserve"> </v>
      </c>
      <c r="AO89" s="211" t="str">
        <f t="shared" si="252"/>
        <v xml:space="preserve"> </v>
      </c>
      <c r="AP89" s="175">
        <f t="shared" si="193"/>
        <v>0</v>
      </c>
      <c r="AQ89" s="176" t="str">
        <f t="shared" si="194"/>
        <v xml:space="preserve"> </v>
      </c>
      <c r="AS89" s="172">
        <v>23</v>
      </c>
      <c r="AT89" s="224">
        <v>23</v>
      </c>
      <c r="AU89" s="173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4" t="str">
        <f t="shared" si="150"/>
        <v xml:space="preserve"> </v>
      </c>
      <c r="BA89" s="211" t="str">
        <f>IF(AW89=0," ",VLOOKUP(AW89,PROTOKOL!$A:$E,5,FALSE))</f>
        <v xml:space="preserve"> </v>
      </c>
      <c r="BB89" s="175"/>
      <c r="BC89" s="176" t="str">
        <f t="shared" si="195"/>
        <v xml:space="preserve"> </v>
      </c>
      <c r="BD89" s="216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4" t="str">
        <f t="shared" si="151"/>
        <v xml:space="preserve"> </v>
      </c>
      <c r="BJ89" s="175" t="str">
        <f>IF(BF89=0," ",VLOOKUP(BF89,PROTOKOL!$A:$E,5,FALSE))</f>
        <v xml:space="preserve"> </v>
      </c>
      <c r="BK89" s="211" t="str">
        <f t="shared" si="253"/>
        <v xml:space="preserve"> </v>
      </c>
      <c r="BL89" s="175">
        <f t="shared" si="196"/>
        <v>0</v>
      </c>
      <c r="BM89" s="176" t="str">
        <f t="shared" si="197"/>
        <v xml:space="preserve"> </v>
      </c>
      <c r="BO89" s="172">
        <v>23</v>
      </c>
      <c r="BP89" s="224">
        <v>23</v>
      </c>
      <c r="BQ89" s="173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4" t="str">
        <f t="shared" si="152"/>
        <v xml:space="preserve"> </v>
      </c>
      <c r="BW89" s="211" t="str">
        <f>IF(BS89=0," ",VLOOKUP(BS89,PROTOKOL!$A:$E,5,FALSE))</f>
        <v xml:space="preserve"> </v>
      </c>
      <c r="BX89" s="175"/>
      <c r="BY89" s="176" t="str">
        <f t="shared" si="198"/>
        <v xml:space="preserve"> </v>
      </c>
      <c r="BZ89" s="216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4" t="str">
        <f t="shared" si="153"/>
        <v xml:space="preserve"> </v>
      </c>
      <c r="CF89" s="175" t="str">
        <f>IF(CB89=0," ",VLOOKUP(CB89,PROTOKOL!$A:$E,5,FALSE))</f>
        <v xml:space="preserve"> </v>
      </c>
      <c r="CG89" s="211" t="str">
        <f t="shared" si="254"/>
        <v xml:space="preserve"> </v>
      </c>
      <c r="CH89" s="175">
        <f t="shared" si="199"/>
        <v>0</v>
      </c>
      <c r="CI89" s="176" t="str">
        <f t="shared" si="200"/>
        <v xml:space="preserve"> </v>
      </c>
      <c r="CK89" s="172">
        <v>23</v>
      </c>
      <c r="CL89" s="224">
        <v>23</v>
      </c>
      <c r="CM89" s="173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4" t="str">
        <f t="shared" si="154"/>
        <v xml:space="preserve"> </v>
      </c>
      <c r="CS89" s="211" t="str">
        <f>IF(CO89=0," ",VLOOKUP(CO89,PROTOKOL!$A:$E,5,FALSE))</f>
        <v xml:space="preserve"> </v>
      </c>
      <c r="CT89" s="175"/>
      <c r="CU89" s="176" t="str">
        <f t="shared" si="201"/>
        <v xml:space="preserve"> </v>
      </c>
      <c r="CV89" s="216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4" t="str">
        <f t="shared" si="155"/>
        <v xml:space="preserve"> </v>
      </c>
      <c r="DB89" s="175" t="str">
        <f>IF(CX89=0," ",VLOOKUP(CX89,PROTOKOL!$A:$E,5,FALSE))</f>
        <v xml:space="preserve"> </v>
      </c>
      <c r="DC89" s="211" t="str">
        <f t="shared" si="255"/>
        <v xml:space="preserve"> </v>
      </c>
      <c r="DD89" s="175">
        <f t="shared" si="202"/>
        <v>0</v>
      </c>
      <c r="DE89" s="176" t="str">
        <f t="shared" si="203"/>
        <v xml:space="preserve"> </v>
      </c>
      <c r="DG89" s="172">
        <v>23</v>
      </c>
      <c r="DH89" s="224">
        <v>23</v>
      </c>
      <c r="DI89" s="173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4" t="str">
        <f t="shared" si="156"/>
        <v xml:space="preserve"> </v>
      </c>
      <c r="DO89" s="211" t="str">
        <f>IF(DK89=0," ",VLOOKUP(DK89,PROTOKOL!$A:$E,5,FALSE))</f>
        <v xml:space="preserve"> </v>
      </c>
      <c r="DP89" s="175"/>
      <c r="DQ89" s="176" t="str">
        <f t="shared" si="204"/>
        <v xml:space="preserve"> </v>
      </c>
      <c r="DR89" s="216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4" t="str">
        <f t="shared" si="157"/>
        <v xml:space="preserve"> </v>
      </c>
      <c r="DX89" s="175" t="str">
        <f>IF(DT89=0," ",VLOOKUP(DT89,PROTOKOL!$A:$E,5,FALSE))</f>
        <v xml:space="preserve"> </v>
      </c>
      <c r="DY89" s="211" t="str">
        <f t="shared" si="256"/>
        <v xml:space="preserve"> </v>
      </c>
      <c r="DZ89" s="175">
        <f t="shared" si="205"/>
        <v>0</v>
      </c>
      <c r="EA89" s="176" t="str">
        <f t="shared" si="206"/>
        <v xml:space="preserve"> </v>
      </c>
      <c r="EC89" s="172">
        <v>23</v>
      </c>
      <c r="ED89" s="224">
        <v>23</v>
      </c>
      <c r="EE89" s="173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4" t="str">
        <f t="shared" si="158"/>
        <v xml:space="preserve"> </v>
      </c>
      <c r="EK89" s="211" t="str">
        <f>IF(EG89=0," ",VLOOKUP(EG89,PROTOKOL!$A:$E,5,FALSE))</f>
        <v xml:space="preserve"> </v>
      </c>
      <c r="EL89" s="175"/>
      <c r="EM89" s="176" t="str">
        <f t="shared" si="207"/>
        <v xml:space="preserve"> </v>
      </c>
      <c r="EN89" s="216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4" t="str">
        <f t="shared" si="159"/>
        <v xml:space="preserve"> </v>
      </c>
      <c r="ET89" s="175" t="str">
        <f>IF(EP89=0," ",VLOOKUP(EP89,PROTOKOL!$A:$E,5,FALSE))</f>
        <v xml:space="preserve"> </v>
      </c>
      <c r="EU89" s="211" t="str">
        <f t="shared" si="257"/>
        <v xml:space="preserve"> </v>
      </c>
      <c r="EV89" s="175">
        <f t="shared" si="208"/>
        <v>0</v>
      </c>
      <c r="EW89" s="176" t="str">
        <f t="shared" si="209"/>
        <v xml:space="preserve"> </v>
      </c>
      <c r="EY89" s="172">
        <v>23</v>
      </c>
      <c r="EZ89" s="224">
        <v>23</v>
      </c>
      <c r="FA89" s="173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4" t="str">
        <f t="shared" si="160"/>
        <v xml:space="preserve"> </v>
      </c>
      <c r="FG89" s="211" t="str">
        <f>IF(FC89=0," ",VLOOKUP(FC89,PROTOKOL!$A:$E,5,FALSE))</f>
        <v xml:space="preserve"> </v>
      </c>
      <c r="FH89" s="175"/>
      <c r="FI89" s="176" t="str">
        <f t="shared" si="210"/>
        <v xml:space="preserve"> </v>
      </c>
      <c r="FJ89" s="216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4" t="str">
        <f t="shared" si="161"/>
        <v xml:space="preserve"> </v>
      </c>
      <c r="FP89" s="175" t="str">
        <f>IF(FL89=0," ",VLOOKUP(FL89,PROTOKOL!$A:$E,5,FALSE))</f>
        <v xml:space="preserve"> </v>
      </c>
      <c r="FQ89" s="211" t="str">
        <f t="shared" si="258"/>
        <v xml:space="preserve"> </v>
      </c>
      <c r="FR89" s="175">
        <f t="shared" si="211"/>
        <v>0</v>
      </c>
      <c r="FS89" s="176" t="str">
        <f t="shared" si="212"/>
        <v xml:space="preserve"> </v>
      </c>
      <c r="FU89" s="172">
        <v>23</v>
      </c>
      <c r="FV89" s="224">
        <v>23</v>
      </c>
      <c r="FW89" s="173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4" t="str">
        <f t="shared" si="162"/>
        <v xml:space="preserve"> </v>
      </c>
      <c r="GC89" s="211" t="str">
        <f>IF(FY89=0," ",VLOOKUP(FY89,PROTOKOL!$A:$E,5,FALSE))</f>
        <v xml:space="preserve"> </v>
      </c>
      <c r="GD89" s="175"/>
      <c r="GE89" s="176" t="str">
        <f t="shared" si="213"/>
        <v xml:space="preserve"> </v>
      </c>
      <c r="GF89" s="216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4" t="str">
        <f t="shared" si="163"/>
        <v xml:space="preserve"> </v>
      </c>
      <c r="GL89" s="175" t="str">
        <f>IF(GH89=0," ",VLOOKUP(GH89,PROTOKOL!$A:$E,5,FALSE))</f>
        <v xml:space="preserve"> </v>
      </c>
      <c r="GM89" s="211" t="str">
        <f t="shared" si="259"/>
        <v xml:space="preserve"> </v>
      </c>
      <c r="GN89" s="175">
        <f t="shared" si="214"/>
        <v>0</v>
      </c>
      <c r="GO89" s="176" t="str">
        <f t="shared" si="215"/>
        <v xml:space="preserve"> </v>
      </c>
      <c r="GQ89" s="172">
        <v>23</v>
      </c>
      <c r="GR89" s="224">
        <v>23</v>
      </c>
      <c r="GS89" s="173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4" t="str">
        <f t="shared" si="164"/>
        <v xml:space="preserve"> </v>
      </c>
      <c r="GY89" s="211" t="str">
        <f>IF(GU89=0," ",VLOOKUP(GU89,PROTOKOL!$A:$E,5,FALSE))</f>
        <v xml:space="preserve"> </v>
      </c>
      <c r="GZ89" s="175"/>
      <c r="HA89" s="176" t="str">
        <f t="shared" si="216"/>
        <v xml:space="preserve"> </v>
      </c>
      <c r="HB89" s="216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4" t="str">
        <f t="shared" si="165"/>
        <v xml:space="preserve"> </v>
      </c>
      <c r="HH89" s="175" t="str">
        <f>IF(HD89=0," ",VLOOKUP(HD89,PROTOKOL!$A:$E,5,FALSE))</f>
        <v xml:space="preserve"> </v>
      </c>
      <c r="HI89" s="211" t="str">
        <f t="shared" si="260"/>
        <v xml:space="preserve"> </v>
      </c>
      <c r="HJ89" s="175">
        <f t="shared" si="217"/>
        <v>0</v>
      </c>
      <c r="HK89" s="176" t="str">
        <f t="shared" si="218"/>
        <v xml:space="preserve"> </v>
      </c>
      <c r="HM89" s="172">
        <v>23</v>
      </c>
      <c r="HN89" s="224">
        <v>23</v>
      </c>
      <c r="HO89" s="173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4" t="str">
        <f t="shared" si="166"/>
        <v xml:space="preserve"> </v>
      </c>
      <c r="HU89" s="211" t="str">
        <f>IF(HQ89=0," ",VLOOKUP(HQ89,PROTOKOL!$A:$E,5,FALSE))</f>
        <v xml:space="preserve"> </v>
      </c>
      <c r="HV89" s="175"/>
      <c r="HW89" s="176" t="str">
        <f t="shared" si="219"/>
        <v xml:space="preserve"> </v>
      </c>
      <c r="HX89" s="216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4" t="str">
        <f t="shared" si="167"/>
        <v xml:space="preserve"> </v>
      </c>
      <c r="ID89" s="175" t="str">
        <f>IF(HZ89=0," ",VLOOKUP(HZ89,PROTOKOL!$A:$E,5,FALSE))</f>
        <v xml:space="preserve"> </v>
      </c>
      <c r="IE89" s="211" t="str">
        <f t="shared" si="261"/>
        <v xml:space="preserve"> </v>
      </c>
      <c r="IF89" s="175">
        <f t="shared" si="220"/>
        <v>0</v>
      </c>
      <c r="IG89" s="176" t="str">
        <f t="shared" si="221"/>
        <v xml:space="preserve"> </v>
      </c>
      <c r="II89" s="172">
        <v>23</v>
      </c>
      <c r="IJ89" s="224">
        <v>23</v>
      </c>
      <c r="IK89" s="173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4" t="str">
        <f t="shared" si="168"/>
        <v xml:space="preserve"> </v>
      </c>
      <c r="IQ89" s="211" t="str">
        <f>IF(IM89=0," ",VLOOKUP(IM89,PROTOKOL!$A:$E,5,FALSE))</f>
        <v xml:space="preserve"> </v>
      </c>
      <c r="IR89" s="175"/>
      <c r="IS89" s="176" t="str">
        <f t="shared" si="222"/>
        <v xml:space="preserve"> </v>
      </c>
      <c r="IT89" s="216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4" t="str">
        <f t="shared" si="169"/>
        <v xml:space="preserve"> </v>
      </c>
      <c r="IZ89" s="175" t="str">
        <f>IF(IV89=0," ",VLOOKUP(IV89,PROTOKOL!$A:$E,5,FALSE))</f>
        <v xml:space="preserve"> </v>
      </c>
      <c r="JA89" s="211" t="str">
        <f t="shared" si="262"/>
        <v xml:space="preserve"> </v>
      </c>
      <c r="JB89" s="175">
        <f t="shared" si="223"/>
        <v>0</v>
      </c>
      <c r="JC89" s="176" t="str">
        <f t="shared" si="224"/>
        <v xml:space="preserve"> </v>
      </c>
      <c r="JE89" s="172">
        <v>23</v>
      </c>
      <c r="JF89" s="224">
        <v>23</v>
      </c>
      <c r="JG89" s="173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4" t="str">
        <f t="shared" si="170"/>
        <v xml:space="preserve"> </v>
      </c>
      <c r="JM89" s="211" t="str">
        <f>IF(JI89=0," ",VLOOKUP(JI89,PROTOKOL!$A:$E,5,FALSE))</f>
        <v xml:space="preserve"> </v>
      </c>
      <c r="JN89" s="175"/>
      <c r="JO89" s="176" t="str">
        <f t="shared" si="225"/>
        <v xml:space="preserve"> </v>
      </c>
      <c r="JP89" s="216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4" t="str">
        <f t="shared" si="171"/>
        <v xml:space="preserve"> </v>
      </c>
      <c r="JV89" s="175" t="str">
        <f>IF(JR89=0," ",VLOOKUP(JR89,PROTOKOL!$A:$E,5,FALSE))</f>
        <v xml:space="preserve"> </v>
      </c>
      <c r="JW89" s="211" t="str">
        <f t="shared" si="263"/>
        <v xml:space="preserve"> </v>
      </c>
      <c r="JX89" s="175">
        <f t="shared" si="226"/>
        <v>0</v>
      </c>
      <c r="JY89" s="176" t="str">
        <f t="shared" si="227"/>
        <v xml:space="preserve"> </v>
      </c>
      <c r="KA89" s="172">
        <v>23</v>
      </c>
      <c r="KB89" s="224">
        <v>23</v>
      </c>
      <c r="KC89" s="173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4" t="str">
        <f t="shared" si="172"/>
        <v xml:space="preserve"> </v>
      </c>
      <c r="KI89" s="211" t="str">
        <f>IF(KE89=0," ",VLOOKUP(KE89,PROTOKOL!$A:$E,5,FALSE))</f>
        <v xml:space="preserve"> </v>
      </c>
      <c r="KJ89" s="175"/>
      <c r="KK89" s="176" t="str">
        <f t="shared" si="228"/>
        <v xml:space="preserve"> </v>
      </c>
      <c r="KL89" s="216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4" t="str">
        <f t="shared" si="173"/>
        <v xml:space="preserve"> </v>
      </c>
      <c r="KR89" s="175" t="str">
        <f>IF(KN89=0," ",VLOOKUP(KN89,PROTOKOL!$A:$E,5,FALSE))</f>
        <v xml:space="preserve"> </v>
      </c>
      <c r="KS89" s="211" t="str">
        <f t="shared" si="264"/>
        <v xml:space="preserve"> </v>
      </c>
      <c r="KT89" s="175">
        <f t="shared" si="229"/>
        <v>0</v>
      </c>
      <c r="KU89" s="176" t="str">
        <f t="shared" si="230"/>
        <v xml:space="preserve"> </v>
      </c>
      <c r="KW89" s="172">
        <v>23</v>
      </c>
      <c r="KX89" s="224">
        <v>23</v>
      </c>
      <c r="KY89" s="173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4" t="str">
        <f t="shared" si="174"/>
        <v xml:space="preserve"> </v>
      </c>
      <c r="LE89" s="211" t="str">
        <f>IF(LA89=0," ",VLOOKUP(LA89,PROTOKOL!$A:$E,5,FALSE))</f>
        <v xml:space="preserve"> </v>
      </c>
      <c r="LF89" s="175"/>
      <c r="LG89" s="176" t="str">
        <f t="shared" si="231"/>
        <v xml:space="preserve"> </v>
      </c>
      <c r="LH89" s="216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4" t="str">
        <f t="shared" si="175"/>
        <v xml:space="preserve"> </v>
      </c>
      <c r="LN89" s="175" t="str">
        <f>IF(LJ89=0," ",VLOOKUP(LJ89,PROTOKOL!$A:$E,5,FALSE))</f>
        <v xml:space="preserve"> </v>
      </c>
      <c r="LO89" s="211" t="str">
        <f t="shared" si="265"/>
        <v xml:space="preserve"> </v>
      </c>
      <c r="LP89" s="175">
        <f t="shared" si="232"/>
        <v>0</v>
      </c>
      <c r="LQ89" s="176" t="str">
        <f t="shared" si="233"/>
        <v xml:space="preserve"> </v>
      </c>
      <c r="LS89" s="172">
        <v>23</v>
      </c>
      <c r="LT89" s="224">
        <v>23</v>
      </c>
      <c r="LU89" s="173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4" t="str">
        <f t="shared" si="176"/>
        <v xml:space="preserve"> </v>
      </c>
      <c r="MA89" s="211" t="str">
        <f>IF(LW89=0," ",VLOOKUP(LW89,PROTOKOL!$A:$E,5,FALSE))</f>
        <v xml:space="preserve"> </v>
      </c>
      <c r="MB89" s="175"/>
      <c r="MC89" s="176" t="str">
        <f t="shared" si="234"/>
        <v xml:space="preserve"> </v>
      </c>
      <c r="MD89" s="216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4" t="str">
        <f t="shared" si="177"/>
        <v xml:space="preserve"> </v>
      </c>
      <c r="MJ89" s="175" t="str">
        <f>IF(MF89=0," ",VLOOKUP(MF89,PROTOKOL!$A:$E,5,FALSE))</f>
        <v xml:space="preserve"> </v>
      </c>
      <c r="MK89" s="211" t="str">
        <f t="shared" si="266"/>
        <v xml:space="preserve"> </v>
      </c>
      <c r="ML89" s="175">
        <f t="shared" si="235"/>
        <v>0</v>
      </c>
      <c r="MM89" s="176" t="str">
        <f t="shared" si="236"/>
        <v xml:space="preserve"> </v>
      </c>
      <c r="MO89" s="172">
        <v>23</v>
      </c>
      <c r="MP89" s="224">
        <v>23</v>
      </c>
      <c r="MQ89" s="173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4" t="str">
        <f t="shared" si="178"/>
        <v xml:space="preserve"> </v>
      </c>
      <c r="MW89" s="211" t="str">
        <f>IF(MS89=0," ",VLOOKUP(MS89,PROTOKOL!$A:$E,5,FALSE))</f>
        <v xml:space="preserve"> </v>
      </c>
      <c r="MX89" s="175"/>
      <c r="MY89" s="176" t="str">
        <f t="shared" si="237"/>
        <v xml:space="preserve"> </v>
      </c>
      <c r="MZ89" s="216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4" t="str">
        <f t="shared" si="179"/>
        <v xml:space="preserve"> </v>
      </c>
      <c r="NF89" s="175" t="str">
        <f>IF(NB89=0," ",VLOOKUP(NB89,PROTOKOL!$A:$E,5,FALSE))</f>
        <v xml:space="preserve"> </v>
      </c>
      <c r="NG89" s="211" t="str">
        <f t="shared" si="267"/>
        <v xml:space="preserve"> </v>
      </c>
      <c r="NH89" s="175">
        <f t="shared" si="238"/>
        <v>0</v>
      </c>
      <c r="NI89" s="176" t="str">
        <f t="shared" si="239"/>
        <v xml:space="preserve"> </v>
      </c>
      <c r="NK89" s="172">
        <v>23</v>
      </c>
      <c r="NL89" s="224">
        <v>23</v>
      </c>
      <c r="NM89" s="173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4" t="str">
        <f t="shared" si="180"/>
        <v xml:space="preserve"> </v>
      </c>
      <c r="NS89" s="211" t="str">
        <f>IF(NO89=0," ",VLOOKUP(NO89,PROTOKOL!$A:$E,5,FALSE))</f>
        <v xml:space="preserve"> </v>
      </c>
      <c r="NT89" s="175"/>
      <c r="NU89" s="176" t="str">
        <f t="shared" si="240"/>
        <v xml:space="preserve"> </v>
      </c>
      <c r="NV89" s="216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4" t="str">
        <f t="shared" si="181"/>
        <v xml:space="preserve"> </v>
      </c>
      <c r="OB89" s="175" t="str">
        <f>IF(NX89=0," ",VLOOKUP(NX89,PROTOKOL!$A:$E,5,FALSE))</f>
        <v xml:space="preserve"> </v>
      </c>
      <c r="OC89" s="211" t="str">
        <f t="shared" si="268"/>
        <v xml:space="preserve"> </v>
      </c>
      <c r="OD89" s="175">
        <f t="shared" si="241"/>
        <v>0</v>
      </c>
      <c r="OE89" s="176" t="str">
        <f t="shared" si="242"/>
        <v xml:space="preserve"> </v>
      </c>
      <c r="OG89" s="172">
        <v>23</v>
      </c>
      <c r="OH89" s="224">
        <v>23</v>
      </c>
      <c r="OI89" s="173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4" t="str">
        <f t="shared" si="182"/>
        <v xml:space="preserve"> </v>
      </c>
      <c r="OO89" s="211" t="str">
        <f>IF(OK89=0," ",VLOOKUP(OK89,PROTOKOL!$A:$E,5,FALSE))</f>
        <v xml:space="preserve"> </v>
      </c>
      <c r="OP89" s="175"/>
      <c r="OQ89" s="176" t="str">
        <f t="shared" si="243"/>
        <v xml:space="preserve"> </v>
      </c>
      <c r="OR89" s="216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4" t="str">
        <f t="shared" si="183"/>
        <v xml:space="preserve"> </v>
      </c>
      <c r="OX89" s="175" t="str">
        <f>IF(OT89=0," ",VLOOKUP(OT89,PROTOKOL!$A:$E,5,FALSE))</f>
        <v xml:space="preserve"> </v>
      </c>
      <c r="OY89" s="211" t="str">
        <f t="shared" si="269"/>
        <v xml:space="preserve"> </v>
      </c>
      <c r="OZ89" s="175">
        <f t="shared" si="244"/>
        <v>0</v>
      </c>
      <c r="PA89" s="176" t="str">
        <f t="shared" si="245"/>
        <v xml:space="preserve"> </v>
      </c>
      <c r="PC89" s="172">
        <v>23</v>
      </c>
      <c r="PD89" s="224">
        <v>23</v>
      </c>
      <c r="PE89" s="173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4" t="str">
        <f t="shared" si="184"/>
        <v xml:space="preserve"> </v>
      </c>
      <c r="PK89" s="211" t="str">
        <f>IF(PG89=0," ",VLOOKUP(PG89,PROTOKOL!$A:$E,5,FALSE))</f>
        <v xml:space="preserve"> </v>
      </c>
      <c r="PL89" s="175"/>
      <c r="PM89" s="176" t="str">
        <f t="shared" si="246"/>
        <v xml:space="preserve"> </v>
      </c>
      <c r="PN89" s="216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4" t="str">
        <f t="shared" si="185"/>
        <v xml:space="preserve"> </v>
      </c>
      <c r="PT89" s="175" t="str">
        <f>IF(PP89=0," ",VLOOKUP(PP89,PROTOKOL!$A:$E,5,FALSE))</f>
        <v xml:space="preserve"> </v>
      </c>
      <c r="PU89" s="211" t="str">
        <f t="shared" si="270"/>
        <v xml:space="preserve"> </v>
      </c>
      <c r="PV89" s="175">
        <f t="shared" si="247"/>
        <v>0</v>
      </c>
      <c r="PW89" s="176" t="str">
        <f t="shared" si="248"/>
        <v xml:space="preserve"> </v>
      </c>
      <c r="PY89" s="172">
        <v>23</v>
      </c>
      <c r="PZ89" s="224">
        <v>23</v>
      </c>
      <c r="QA89" s="173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4" t="str">
        <f t="shared" si="186"/>
        <v xml:space="preserve"> </v>
      </c>
      <c r="QG89" s="211" t="str">
        <f>IF(QC89=0," ",VLOOKUP(QC89,PROTOKOL!$A:$E,5,FALSE))</f>
        <v xml:space="preserve"> </v>
      </c>
      <c r="QH89" s="175"/>
      <c r="QI89" s="176" t="str">
        <f t="shared" si="249"/>
        <v xml:space="preserve"> </v>
      </c>
      <c r="QJ89" s="216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4" t="str">
        <f t="shared" si="187"/>
        <v xml:space="preserve"> </v>
      </c>
      <c r="QP89" s="175" t="str">
        <f>IF(QL89=0," ",VLOOKUP(QL89,PROTOKOL!$A:$E,5,FALSE))</f>
        <v xml:space="preserve"> </v>
      </c>
      <c r="QQ89" s="211" t="str">
        <f t="shared" si="271"/>
        <v xml:space="preserve"> </v>
      </c>
      <c r="QR89" s="175">
        <f t="shared" si="250"/>
        <v>0</v>
      </c>
      <c r="QS89" s="176" t="str">
        <f t="shared" si="251"/>
        <v xml:space="preserve"> </v>
      </c>
    </row>
    <row r="90" spans="1:461" ht="13.8">
      <c r="A90" s="172">
        <v>23</v>
      </c>
      <c r="B90" s="225"/>
      <c r="C90" s="173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4" t="str">
        <f t="shared" si="146"/>
        <v xml:space="preserve"> </v>
      </c>
      <c r="I90" s="211" t="str">
        <f>IF(E90=0," ",VLOOKUP(E90,PROTOKOL!$A:$E,5,FALSE))</f>
        <v xml:space="preserve"> </v>
      </c>
      <c r="J90" s="175"/>
      <c r="K90" s="176" t="str">
        <f t="shared" si="188"/>
        <v xml:space="preserve"> </v>
      </c>
      <c r="L90" s="216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4" t="str">
        <f t="shared" si="147"/>
        <v xml:space="preserve"> </v>
      </c>
      <c r="R90" s="175" t="str">
        <f>IF(N90=0," ",VLOOKUP(N90,PROTOKOL!$A:$E,5,FALSE))</f>
        <v xml:space="preserve"> </v>
      </c>
      <c r="S90" s="211" t="str">
        <f t="shared" si="189"/>
        <v xml:space="preserve"> </v>
      </c>
      <c r="T90" s="175">
        <f t="shared" si="190"/>
        <v>0</v>
      </c>
      <c r="U90" s="176" t="str">
        <f t="shared" si="191"/>
        <v xml:space="preserve"> </v>
      </c>
      <c r="W90" s="172">
        <v>23</v>
      </c>
      <c r="X90" s="225"/>
      <c r="Y90" s="173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4" t="str">
        <f t="shared" si="148"/>
        <v xml:space="preserve"> </v>
      </c>
      <c r="AE90" s="211" t="str">
        <f>IF(AA90=0," ",VLOOKUP(AA90,PROTOKOL!$A:$E,5,FALSE))</f>
        <v xml:space="preserve"> </v>
      </c>
      <c r="AF90" s="175"/>
      <c r="AG90" s="176" t="str">
        <f t="shared" si="192"/>
        <v xml:space="preserve"> </v>
      </c>
      <c r="AH90" s="216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4" t="str">
        <f t="shared" si="149"/>
        <v xml:space="preserve"> </v>
      </c>
      <c r="AN90" s="175" t="str">
        <f>IF(AJ90=0," ",VLOOKUP(AJ90,PROTOKOL!$A:$E,5,FALSE))</f>
        <v xml:space="preserve"> </v>
      </c>
      <c r="AO90" s="211" t="str">
        <f t="shared" si="252"/>
        <v xml:space="preserve"> </v>
      </c>
      <c r="AP90" s="175">
        <f t="shared" si="193"/>
        <v>0</v>
      </c>
      <c r="AQ90" s="176" t="str">
        <f t="shared" si="194"/>
        <v xml:space="preserve"> </v>
      </c>
      <c r="AS90" s="172">
        <v>23</v>
      </c>
      <c r="AT90" s="225"/>
      <c r="AU90" s="173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4" t="str">
        <f t="shared" si="150"/>
        <v xml:space="preserve"> </v>
      </c>
      <c r="BA90" s="211" t="str">
        <f>IF(AW90=0," ",VLOOKUP(AW90,PROTOKOL!$A:$E,5,FALSE))</f>
        <v xml:space="preserve"> </v>
      </c>
      <c r="BB90" s="175"/>
      <c r="BC90" s="176" t="str">
        <f t="shared" si="195"/>
        <v xml:space="preserve"> </v>
      </c>
      <c r="BD90" s="216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4" t="str">
        <f t="shared" si="151"/>
        <v xml:space="preserve"> </v>
      </c>
      <c r="BJ90" s="175" t="str">
        <f>IF(BF90=0," ",VLOOKUP(BF90,PROTOKOL!$A:$E,5,FALSE))</f>
        <v xml:space="preserve"> </v>
      </c>
      <c r="BK90" s="211" t="str">
        <f t="shared" si="253"/>
        <v xml:space="preserve"> </v>
      </c>
      <c r="BL90" s="175">
        <f t="shared" si="196"/>
        <v>0</v>
      </c>
      <c r="BM90" s="176" t="str">
        <f t="shared" si="197"/>
        <v xml:space="preserve"> </v>
      </c>
      <c r="BO90" s="172">
        <v>23</v>
      </c>
      <c r="BP90" s="225"/>
      <c r="BQ90" s="173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4" t="str">
        <f t="shared" si="152"/>
        <v xml:space="preserve"> </v>
      </c>
      <c r="BW90" s="211" t="str">
        <f>IF(BS90=0," ",VLOOKUP(BS90,PROTOKOL!$A:$E,5,FALSE))</f>
        <v xml:space="preserve"> </v>
      </c>
      <c r="BX90" s="175"/>
      <c r="BY90" s="176" t="str">
        <f t="shared" si="198"/>
        <v xml:space="preserve"> </v>
      </c>
      <c r="BZ90" s="216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4" t="str">
        <f t="shared" si="153"/>
        <v xml:space="preserve"> </v>
      </c>
      <c r="CF90" s="175" t="str">
        <f>IF(CB90=0," ",VLOOKUP(CB90,PROTOKOL!$A:$E,5,FALSE))</f>
        <v xml:space="preserve"> </v>
      </c>
      <c r="CG90" s="211" t="str">
        <f t="shared" si="254"/>
        <v xml:space="preserve"> </v>
      </c>
      <c r="CH90" s="175">
        <f t="shared" si="199"/>
        <v>0</v>
      </c>
      <c r="CI90" s="176" t="str">
        <f t="shared" si="200"/>
        <v xml:space="preserve"> </v>
      </c>
      <c r="CK90" s="172">
        <v>23</v>
      </c>
      <c r="CL90" s="225"/>
      <c r="CM90" s="173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4" t="str">
        <f t="shared" si="154"/>
        <v xml:space="preserve"> </v>
      </c>
      <c r="CS90" s="211" t="str">
        <f>IF(CO90=0," ",VLOOKUP(CO90,PROTOKOL!$A:$E,5,FALSE))</f>
        <v xml:space="preserve"> </v>
      </c>
      <c r="CT90" s="175"/>
      <c r="CU90" s="176" t="str">
        <f t="shared" si="201"/>
        <v xml:space="preserve"> </v>
      </c>
      <c r="CV90" s="216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4" t="str">
        <f t="shared" si="155"/>
        <v xml:space="preserve"> </v>
      </c>
      <c r="DB90" s="175" t="str">
        <f>IF(CX90=0," ",VLOOKUP(CX90,PROTOKOL!$A:$E,5,FALSE))</f>
        <v xml:space="preserve"> </v>
      </c>
      <c r="DC90" s="211" t="str">
        <f t="shared" si="255"/>
        <v xml:space="preserve"> </v>
      </c>
      <c r="DD90" s="175">
        <f t="shared" si="202"/>
        <v>0</v>
      </c>
      <c r="DE90" s="176" t="str">
        <f t="shared" si="203"/>
        <v xml:space="preserve"> </v>
      </c>
      <c r="DG90" s="172">
        <v>23</v>
      </c>
      <c r="DH90" s="225"/>
      <c r="DI90" s="173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4" t="str">
        <f t="shared" si="156"/>
        <v xml:space="preserve"> </v>
      </c>
      <c r="DO90" s="211" t="str">
        <f>IF(DK90=0," ",VLOOKUP(DK90,PROTOKOL!$A:$E,5,FALSE))</f>
        <v xml:space="preserve"> </v>
      </c>
      <c r="DP90" s="175"/>
      <c r="DQ90" s="176" t="str">
        <f t="shared" si="204"/>
        <v xml:space="preserve"> </v>
      </c>
      <c r="DR90" s="216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4" t="str">
        <f t="shared" si="157"/>
        <v xml:space="preserve"> </v>
      </c>
      <c r="DX90" s="175" t="str">
        <f>IF(DT90=0," ",VLOOKUP(DT90,PROTOKOL!$A:$E,5,FALSE))</f>
        <v xml:space="preserve"> </v>
      </c>
      <c r="DY90" s="211" t="str">
        <f t="shared" si="256"/>
        <v xml:space="preserve"> </v>
      </c>
      <c r="DZ90" s="175">
        <f t="shared" si="205"/>
        <v>0</v>
      </c>
      <c r="EA90" s="176" t="str">
        <f t="shared" si="206"/>
        <v xml:space="preserve"> </v>
      </c>
      <c r="EC90" s="172">
        <v>23</v>
      </c>
      <c r="ED90" s="225"/>
      <c r="EE90" s="173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4" t="str">
        <f t="shared" si="158"/>
        <v xml:space="preserve"> </v>
      </c>
      <c r="EK90" s="211" t="str">
        <f>IF(EG90=0," ",VLOOKUP(EG90,PROTOKOL!$A:$E,5,FALSE))</f>
        <v xml:space="preserve"> </v>
      </c>
      <c r="EL90" s="175"/>
      <c r="EM90" s="176" t="str">
        <f t="shared" si="207"/>
        <v xml:space="preserve"> </v>
      </c>
      <c r="EN90" s="216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4" t="str">
        <f t="shared" si="159"/>
        <v xml:space="preserve"> </v>
      </c>
      <c r="ET90" s="175" t="str">
        <f>IF(EP90=0," ",VLOOKUP(EP90,PROTOKOL!$A:$E,5,FALSE))</f>
        <v xml:space="preserve"> </v>
      </c>
      <c r="EU90" s="211" t="str">
        <f t="shared" si="257"/>
        <v xml:space="preserve"> </v>
      </c>
      <c r="EV90" s="175">
        <f t="shared" si="208"/>
        <v>0</v>
      </c>
      <c r="EW90" s="176" t="str">
        <f t="shared" si="209"/>
        <v xml:space="preserve"> </v>
      </c>
      <c r="EY90" s="172">
        <v>23</v>
      </c>
      <c r="EZ90" s="225"/>
      <c r="FA90" s="173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4" t="str">
        <f t="shared" si="160"/>
        <v xml:space="preserve"> </v>
      </c>
      <c r="FG90" s="211" t="str">
        <f>IF(FC90=0," ",VLOOKUP(FC90,PROTOKOL!$A:$E,5,FALSE))</f>
        <v xml:space="preserve"> </v>
      </c>
      <c r="FH90" s="175"/>
      <c r="FI90" s="176" t="str">
        <f t="shared" si="210"/>
        <v xml:space="preserve"> </v>
      </c>
      <c r="FJ90" s="216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4" t="str">
        <f t="shared" si="161"/>
        <v xml:space="preserve"> </v>
      </c>
      <c r="FP90" s="175" t="str">
        <f>IF(FL90=0," ",VLOOKUP(FL90,PROTOKOL!$A:$E,5,FALSE))</f>
        <v xml:space="preserve"> </v>
      </c>
      <c r="FQ90" s="211" t="str">
        <f t="shared" si="258"/>
        <v xml:space="preserve"> </v>
      </c>
      <c r="FR90" s="175">
        <f t="shared" si="211"/>
        <v>0</v>
      </c>
      <c r="FS90" s="176" t="str">
        <f t="shared" si="212"/>
        <v xml:space="preserve"> </v>
      </c>
      <c r="FU90" s="172">
        <v>23</v>
      </c>
      <c r="FV90" s="225"/>
      <c r="FW90" s="173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4" t="str">
        <f t="shared" si="162"/>
        <v xml:space="preserve"> </v>
      </c>
      <c r="GC90" s="211" t="str">
        <f>IF(FY90=0," ",VLOOKUP(FY90,PROTOKOL!$A:$E,5,FALSE))</f>
        <v xml:space="preserve"> </v>
      </c>
      <c r="GD90" s="175"/>
      <c r="GE90" s="176" t="str">
        <f t="shared" si="213"/>
        <v xml:space="preserve"> </v>
      </c>
      <c r="GF90" s="216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4" t="str">
        <f t="shared" si="163"/>
        <v xml:space="preserve"> </v>
      </c>
      <c r="GL90" s="175" t="str">
        <f>IF(GH90=0," ",VLOOKUP(GH90,PROTOKOL!$A:$E,5,FALSE))</f>
        <v xml:space="preserve"> </v>
      </c>
      <c r="GM90" s="211" t="str">
        <f t="shared" si="259"/>
        <v xml:space="preserve"> </v>
      </c>
      <c r="GN90" s="175">
        <f t="shared" si="214"/>
        <v>0</v>
      </c>
      <c r="GO90" s="176" t="str">
        <f t="shared" si="215"/>
        <v xml:space="preserve"> </v>
      </c>
      <c r="GQ90" s="172">
        <v>23</v>
      </c>
      <c r="GR90" s="225"/>
      <c r="GS90" s="173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4" t="str">
        <f t="shared" si="164"/>
        <v xml:space="preserve"> </v>
      </c>
      <c r="GY90" s="211" t="str">
        <f>IF(GU90=0," ",VLOOKUP(GU90,PROTOKOL!$A:$E,5,FALSE))</f>
        <v xml:space="preserve"> </v>
      </c>
      <c r="GZ90" s="175"/>
      <c r="HA90" s="176" t="str">
        <f t="shared" si="216"/>
        <v xml:space="preserve"> </v>
      </c>
      <c r="HB90" s="216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4" t="str">
        <f t="shared" si="165"/>
        <v xml:space="preserve"> </v>
      </c>
      <c r="HH90" s="175" t="str">
        <f>IF(HD90=0," ",VLOOKUP(HD90,PROTOKOL!$A:$E,5,FALSE))</f>
        <v xml:space="preserve"> </v>
      </c>
      <c r="HI90" s="211" t="str">
        <f t="shared" si="260"/>
        <v xml:space="preserve"> </v>
      </c>
      <c r="HJ90" s="175">
        <f t="shared" si="217"/>
        <v>0</v>
      </c>
      <c r="HK90" s="176" t="str">
        <f t="shared" si="218"/>
        <v xml:space="preserve"> </v>
      </c>
      <c r="HM90" s="172">
        <v>23</v>
      </c>
      <c r="HN90" s="225"/>
      <c r="HO90" s="173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4" t="str">
        <f t="shared" si="166"/>
        <v xml:space="preserve"> </v>
      </c>
      <c r="HU90" s="211" t="str">
        <f>IF(HQ90=0," ",VLOOKUP(HQ90,PROTOKOL!$A:$E,5,FALSE))</f>
        <v xml:space="preserve"> </v>
      </c>
      <c r="HV90" s="175"/>
      <c r="HW90" s="176" t="str">
        <f t="shared" si="219"/>
        <v xml:space="preserve"> </v>
      </c>
      <c r="HX90" s="216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4" t="str">
        <f t="shared" si="167"/>
        <v xml:space="preserve"> </v>
      </c>
      <c r="ID90" s="175" t="str">
        <f>IF(HZ90=0," ",VLOOKUP(HZ90,PROTOKOL!$A:$E,5,FALSE))</f>
        <v xml:space="preserve"> </v>
      </c>
      <c r="IE90" s="211" t="str">
        <f t="shared" si="261"/>
        <v xml:space="preserve"> </v>
      </c>
      <c r="IF90" s="175">
        <f t="shared" si="220"/>
        <v>0</v>
      </c>
      <c r="IG90" s="176" t="str">
        <f t="shared" si="221"/>
        <v xml:space="preserve"> </v>
      </c>
      <c r="II90" s="172">
        <v>23</v>
      </c>
      <c r="IJ90" s="225"/>
      <c r="IK90" s="173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4" t="str">
        <f t="shared" si="168"/>
        <v xml:space="preserve"> </v>
      </c>
      <c r="IQ90" s="211" t="str">
        <f>IF(IM90=0," ",VLOOKUP(IM90,PROTOKOL!$A:$E,5,FALSE))</f>
        <v xml:space="preserve"> </v>
      </c>
      <c r="IR90" s="175"/>
      <c r="IS90" s="176" t="str">
        <f t="shared" si="222"/>
        <v xml:space="preserve"> </v>
      </c>
      <c r="IT90" s="216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4" t="str">
        <f t="shared" si="169"/>
        <v xml:space="preserve"> </v>
      </c>
      <c r="IZ90" s="175" t="str">
        <f>IF(IV90=0," ",VLOOKUP(IV90,PROTOKOL!$A:$E,5,FALSE))</f>
        <v xml:space="preserve"> </v>
      </c>
      <c r="JA90" s="211" t="str">
        <f t="shared" si="262"/>
        <v xml:space="preserve"> </v>
      </c>
      <c r="JB90" s="175">
        <f t="shared" si="223"/>
        <v>0</v>
      </c>
      <c r="JC90" s="176" t="str">
        <f t="shared" si="224"/>
        <v xml:space="preserve"> </v>
      </c>
      <c r="JE90" s="172">
        <v>23</v>
      </c>
      <c r="JF90" s="225"/>
      <c r="JG90" s="173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4" t="str">
        <f t="shared" si="170"/>
        <v xml:space="preserve"> </v>
      </c>
      <c r="JM90" s="211" t="str">
        <f>IF(JI90=0," ",VLOOKUP(JI90,PROTOKOL!$A:$E,5,FALSE))</f>
        <v xml:space="preserve"> </v>
      </c>
      <c r="JN90" s="175"/>
      <c r="JO90" s="176" t="str">
        <f t="shared" si="225"/>
        <v xml:space="preserve"> </v>
      </c>
      <c r="JP90" s="216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4" t="str">
        <f t="shared" si="171"/>
        <v xml:space="preserve"> </v>
      </c>
      <c r="JV90" s="175" t="str">
        <f>IF(JR90=0," ",VLOOKUP(JR90,PROTOKOL!$A:$E,5,FALSE))</f>
        <v xml:space="preserve"> </v>
      </c>
      <c r="JW90" s="211" t="str">
        <f t="shared" si="263"/>
        <v xml:space="preserve"> </v>
      </c>
      <c r="JX90" s="175">
        <f t="shared" si="226"/>
        <v>0</v>
      </c>
      <c r="JY90" s="176" t="str">
        <f t="shared" si="227"/>
        <v xml:space="preserve"> </v>
      </c>
      <c r="KA90" s="172">
        <v>23</v>
      </c>
      <c r="KB90" s="225"/>
      <c r="KC90" s="173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4" t="str">
        <f t="shared" si="172"/>
        <v xml:space="preserve"> </v>
      </c>
      <c r="KI90" s="211" t="str">
        <f>IF(KE90=0," ",VLOOKUP(KE90,PROTOKOL!$A:$E,5,FALSE))</f>
        <v xml:space="preserve"> </v>
      </c>
      <c r="KJ90" s="175"/>
      <c r="KK90" s="176" t="str">
        <f t="shared" si="228"/>
        <v xml:space="preserve"> </v>
      </c>
      <c r="KL90" s="216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4" t="str">
        <f t="shared" si="173"/>
        <v xml:space="preserve"> </v>
      </c>
      <c r="KR90" s="175" t="str">
        <f>IF(KN90=0," ",VLOOKUP(KN90,PROTOKOL!$A:$E,5,FALSE))</f>
        <v xml:space="preserve"> </v>
      </c>
      <c r="KS90" s="211" t="str">
        <f t="shared" si="264"/>
        <v xml:space="preserve"> </v>
      </c>
      <c r="KT90" s="175">
        <f t="shared" si="229"/>
        <v>0</v>
      </c>
      <c r="KU90" s="176" t="str">
        <f t="shared" si="230"/>
        <v xml:space="preserve"> </v>
      </c>
      <c r="KW90" s="172">
        <v>23</v>
      </c>
      <c r="KX90" s="225"/>
      <c r="KY90" s="173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4" t="str">
        <f t="shared" si="174"/>
        <v xml:space="preserve"> </v>
      </c>
      <c r="LE90" s="211" t="str">
        <f>IF(LA90=0," ",VLOOKUP(LA90,PROTOKOL!$A:$E,5,FALSE))</f>
        <v xml:space="preserve"> </v>
      </c>
      <c r="LF90" s="175"/>
      <c r="LG90" s="176" t="str">
        <f t="shared" si="231"/>
        <v xml:space="preserve"> </v>
      </c>
      <c r="LH90" s="216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4" t="str">
        <f t="shared" si="175"/>
        <v xml:space="preserve"> </v>
      </c>
      <c r="LN90" s="175" t="str">
        <f>IF(LJ90=0," ",VLOOKUP(LJ90,PROTOKOL!$A:$E,5,FALSE))</f>
        <v xml:space="preserve"> </v>
      </c>
      <c r="LO90" s="211" t="str">
        <f t="shared" si="265"/>
        <v xml:space="preserve"> </v>
      </c>
      <c r="LP90" s="175">
        <f t="shared" si="232"/>
        <v>0</v>
      </c>
      <c r="LQ90" s="176" t="str">
        <f t="shared" si="233"/>
        <v xml:space="preserve"> </v>
      </c>
      <c r="LS90" s="172">
        <v>23</v>
      </c>
      <c r="LT90" s="225"/>
      <c r="LU90" s="173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4" t="str">
        <f t="shared" si="176"/>
        <v xml:space="preserve"> </v>
      </c>
      <c r="MA90" s="211" t="str">
        <f>IF(LW90=0," ",VLOOKUP(LW90,PROTOKOL!$A:$E,5,FALSE))</f>
        <v xml:space="preserve"> </v>
      </c>
      <c r="MB90" s="175"/>
      <c r="MC90" s="176" t="str">
        <f t="shared" si="234"/>
        <v xml:space="preserve"> </v>
      </c>
      <c r="MD90" s="216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4" t="str">
        <f t="shared" si="177"/>
        <v xml:space="preserve"> </v>
      </c>
      <c r="MJ90" s="175" t="str">
        <f>IF(MF90=0," ",VLOOKUP(MF90,PROTOKOL!$A:$E,5,FALSE))</f>
        <v xml:space="preserve"> </v>
      </c>
      <c r="MK90" s="211" t="str">
        <f t="shared" si="266"/>
        <v xml:space="preserve"> </v>
      </c>
      <c r="ML90" s="175">
        <f t="shared" si="235"/>
        <v>0</v>
      </c>
      <c r="MM90" s="176" t="str">
        <f t="shared" si="236"/>
        <v xml:space="preserve"> </v>
      </c>
      <c r="MO90" s="172">
        <v>23</v>
      </c>
      <c r="MP90" s="225"/>
      <c r="MQ90" s="173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4" t="str">
        <f t="shared" si="178"/>
        <v xml:space="preserve"> </v>
      </c>
      <c r="MW90" s="211" t="str">
        <f>IF(MS90=0," ",VLOOKUP(MS90,PROTOKOL!$A:$E,5,FALSE))</f>
        <v xml:space="preserve"> </v>
      </c>
      <c r="MX90" s="175"/>
      <c r="MY90" s="176" t="str">
        <f t="shared" si="237"/>
        <v xml:space="preserve"> </v>
      </c>
      <c r="MZ90" s="216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4" t="str">
        <f t="shared" si="179"/>
        <v xml:space="preserve"> </v>
      </c>
      <c r="NF90" s="175" t="str">
        <f>IF(NB90=0," ",VLOOKUP(NB90,PROTOKOL!$A:$E,5,FALSE))</f>
        <v xml:space="preserve"> </v>
      </c>
      <c r="NG90" s="211" t="str">
        <f t="shared" si="267"/>
        <v xml:space="preserve"> </v>
      </c>
      <c r="NH90" s="175">
        <f t="shared" si="238"/>
        <v>0</v>
      </c>
      <c r="NI90" s="176" t="str">
        <f t="shared" si="239"/>
        <v xml:space="preserve"> </v>
      </c>
      <c r="NK90" s="172">
        <v>23</v>
      </c>
      <c r="NL90" s="225"/>
      <c r="NM90" s="173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4" t="str">
        <f t="shared" si="180"/>
        <v xml:space="preserve"> </v>
      </c>
      <c r="NS90" s="211" t="str">
        <f>IF(NO90=0," ",VLOOKUP(NO90,PROTOKOL!$A:$E,5,FALSE))</f>
        <v xml:space="preserve"> </v>
      </c>
      <c r="NT90" s="175"/>
      <c r="NU90" s="176" t="str">
        <f t="shared" si="240"/>
        <v xml:space="preserve"> </v>
      </c>
      <c r="NV90" s="216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4" t="str">
        <f t="shared" si="181"/>
        <v xml:space="preserve"> </v>
      </c>
      <c r="OB90" s="175" t="str">
        <f>IF(NX90=0," ",VLOOKUP(NX90,PROTOKOL!$A:$E,5,FALSE))</f>
        <v xml:space="preserve"> </v>
      </c>
      <c r="OC90" s="211" t="str">
        <f t="shared" si="268"/>
        <v xml:space="preserve"> </v>
      </c>
      <c r="OD90" s="175">
        <f t="shared" si="241"/>
        <v>0</v>
      </c>
      <c r="OE90" s="176" t="str">
        <f t="shared" si="242"/>
        <v xml:space="preserve"> </v>
      </c>
      <c r="OG90" s="172">
        <v>23</v>
      </c>
      <c r="OH90" s="225"/>
      <c r="OI90" s="173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4" t="str">
        <f t="shared" si="182"/>
        <v xml:space="preserve"> </v>
      </c>
      <c r="OO90" s="211" t="str">
        <f>IF(OK90=0," ",VLOOKUP(OK90,PROTOKOL!$A:$E,5,FALSE))</f>
        <v xml:space="preserve"> </v>
      </c>
      <c r="OP90" s="175"/>
      <c r="OQ90" s="176" t="str">
        <f t="shared" si="243"/>
        <v xml:space="preserve"> </v>
      </c>
      <c r="OR90" s="216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4" t="str">
        <f t="shared" si="183"/>
        <v xml:space="preserve"> </v>
      </c>
      <c r="OX90" s="175" t="str">
        <f>IF(OT90=0," ",VLOOKUP(OT90,PROTOKOL!$A:$E,5,FALSE))</f>
        <v xml:space="preserve"> </v>
      </c>
      <c r="OY90" s="211" t="str">
        <f t="shared" si="269"/>
        <v xml:space="preserve"> </v>
      </c>
      <c r="OZ90" s="175">
        <f t="shared" si="244"/>
        <v>0</v>
      </c>
      <c r="PA90" s="176" t="str">
        <f t="shared" si="245"/>
        <v xml:space="preserve"> </v>
      </c>
      <c r="PC90" s="172">
        <v>23</v>
      </c>
      <c r="PD90" s="225"/>
      <c r="PE90" s="173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4" t="str">
        <f t="shared" si="184"/>
        <v xml:space="preserve"> </v>
      </c>
      <c r="PK90" s="211" t="str">
        <f>IF(PG90=0," ",VLOOKUP(PG90,PROTOKOL!$A:$E,5,FALSE))</f>
        <v xml:space="preserve"> </v>
      </c>
      <c r="PL90" s="175"/>
      <c r="PM90" s="176" t="str">
        <f t="shared" si="246"/>
        <v xml:space="preserve"> </v>
      </c>
      <c r="PN90" s="216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4" t="str">
        <f t="shared" si="185"/>
        <v xml:space="preserve"> </v>
      </c>
      <c r="PT90" s="175" t="str">
        <f>IF(PP90=0," ",VLOOKUP(PP90,PROTOKOL!$A:$E,5,FALSE))</f>
        <v xml:space="preserve"> </v>
      </c>
      <c r="PU90" s="211" t="str">
        <f t="shared" si="270"/>
        <v xml:space="preserve"> </v>
      </c>
      <c r="PV90" s="175">
        <f t="shared" si="247"/>
        <v>0</v>
      </c>
      <c r="PW90" s="176" t="str">
        <f t="shared" si="248"/>
        <v xml:space="preserve"> </v>
      </c>
      <c r="PY90" s="172">
        <v>23</v>
      </c>
      <c r="PZ90" s="225"/>
      <c r="QA90" s="173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4" t="str">
        <f t="shared" si="186"/>
        <v xml:space="preserve"> </v>
      </c>
      <c r="QG90" s="211" t="str">
        <f>IF(QC90=0," ",VLOOKUP(QC90,PROTOKOL!$A:$E,5,FALSE))</f>
        <v xml:space="preserve"> </v>
      </c>
      <c r="QH90" s="175"/>
      <c r="QI90" s="176" t="str">
        <f t="shared" si="249"/>
        <v xml:space="preserve"> </v>
      </c>
      <c r="QJ90" s="216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4" t="str">
        <f t="shared" si="187"/>
        <v xml:space="preserve"> </v>
      </c>
      <c r="QP90" s="175" t="str">
        <f>IF(QL90=0," ",VLOOKUP(QL90,PROTOKOL!$A:$E,5,FALSE))</f>
        <v xml:space="preserve"> </v>
      </c>
      <c r="QQ90" s="211" t="str">
        <f t="shared" si="271"/>
        <v xml:space="preserve"> </v>
      </c>
      <c r="QR90" s="175">
        <f t="shared" si="250"/>
        <v>0</v>
      </c>
      <c r="QS90" s="176" t="str">
        <f t="shared" si="251"/>
        <v xml:space="preserve"> </v>
      </c>
    </row>
    <row r="91" spans="1:461" ht="13.8">
      <c r="A91" s="172">
        <v>23</v>
      </c>
      <c r="B91" s="226"/>
      <c r="C91" s="173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4" t="str">
        <f t="shared" si="146"/>
        <v xml:space="preserve"> </v>
      </c>
      <c r="I91" s="211" t="str">
        <f>IF(E91=0," ",VLOOKUP(E91,PROTOKOL!$A:$E,5,FALSE))</f>
        <v xml:space="preserve"> </v>
      </c>
      <c r="J91" s="175"/>
      <c r="K91" s="176" t="str">
        <f t="shared" si="188"/>
        <v xml:space="preserve"> </v>
      </c>
      <c r="L91" s="216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4" t="str">
        <f t="shared" si="147"/>
        <v xml:space="preserve"> </v>
      </c>
      <c r="R91" s="175" t="str">
        <f>IF(N91=0," ",VLOOKUP(N91,PROTOKOL!$A:$E,5,FALSE))</f>
        <v xml:space="preserve"> </v>
      </c>
      <c r="S91" s="211" t="str">
        <f t="shared" si="189"/>
        <v xml:space="preserve"> </v>
      </c>
      <c r="T91" s="175">
        <f t="shared" si="190"/>
        <v>0</v>
      </c>
      <c r="U91" s="176" t="str">
        <f t="shared" si="191"/>
        <v xml:space="preserve"> </v>
      </c>
      <c r="W91" s="172">
        <v>23</v>
      </c>
      <c r="X91" s="226"/>
      <c r="Y91" s="173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4" t="str">
        <f t="shared" si="148"/>
        <v xml:space="preserve"> </v>
      </c>
      <c r="AE91" s="211" t="str">
        <f>IF(AA91=0," ",VLOOKUP(AA91,PROTOKOL!$A:$E,5,FALSE))</f>
        <v xml:space="preserve"> </v>
      </c>
      <c r="AF91" s="175"/>
      <c r="AG91" s="176" t="str">
        <f t="shared" si="192"/>
        <v xml:space="preserve"> </v>
      </c>
      <c r="AH91" s="216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4" t="str">
        <f t="shared" si="149"/>
        <v xml:space="preserve"> </v>
      </c>
      <c r="AN91" s="175" t="str">
        <f>IF(AJ91=0," ",VLOOKUP(AJ91,PROTOKOL!$A:$E,5,FALSE))</f>
        <v xml:space="preserve"> </v>
      </c>
      <c r="AO91" s="211" t="str">
        <f t="shared" si="252"/>
        <v xml:space="preserve"> </v>
      </c>
      <c r="AP91" s="175">
        <f t="shared" si="193"/>
        <v>0</v>
      </c>
      <c r="AQ91" s="176" t="str">
        <f t="shared" si="194"/>
        <v xml:space="preserve"> </v>
      </c>
      <c r="AS91" s="172">
        <v>23</v>
      </c>
      <c r="AT91" s="226"/>
      <c r="AU91" s="173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4" t="str">
        <f t="shared" si="150"/>
        <v xml:space="preserve"> </v>
      </c>
      <c r="BA91" s="211" t="str">
        <f>IF(AW91=0," ",VLOOKUP(AW91,PROTOKOL!$A:$E,5,FALSE))</f>
        <v xml:space="preserve"> </v>
      </c>
      <c r="BB91" s="175"/>
      <c r="BC91" s="176" t="str">
        <f t="shared" si="195"/>
        <v xml:space="preserve"> </v>
      </c>
      <c r="BD91" s="216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4" t="str">
        <f t="shared" si="151"/>
        <v xml:space="preserve"> </v>
      </c>
      <c r="BJ91" s="175" t="str">
        <f>IF(BF91=0," ",VLOOKUP(BF91,PROTOKOL!$A:$E,5,FALSE))</f>
        <v xml:space="preserve"> </v>
      </c>
      <c r="BK91" s="211" t="str">
        <f t="shared" si="253"/>
        <v xml:space="preserve"> </v>
      </c>
      <c r="BL91" s="175">
        <f t="shared" si="196"/>
        <v>0</v>
      </c>
      <c r="BM91" s="176" t="str">
        <f t="shared" si="197"/>
        <v xml:space="preserve"> </v>
      </c>
      <c r="BO91" s="172">
        <v>23</v>
      </c>
      <c r="BP91" s="226"/>
      <c r="BQ91" s="173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4" t="str">
        <f t="shared" si="152"/>
        <v xml:space="preserve"> </v>
      </c>
      <c r="BW91" s="211" t="str">
        <f>IF(BS91=0," ",VLOOKUP(BS91,PROTOKOL!$A:$E,5,FALSE))</f>
        <v xml:space="preserve"> </v>
      </c>
      <c r="BX91" s="175"/>
      <c r="BY91" s="176" t="str">
        <f t="shared" si="198"/>
        <v xml:space="preserve"> </v>
      </c>
      <c r="BZ91" s="216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4" t="str">
        <f t="shared" si="153"/>
        <v xml:space="preserve"> </v>
      </c>
      <c r="CF91" s="175" t="str">
        <f>IF(CB91=0," ",VLOOKUP(CB91,PROTOKOL!$A:$E,5,FALSE))</f>
        <v xml:space="preserve"> </v>
      </c>
      <c r="CG91" s="211" t="str">
        <f t="shared" si="254"/>
        <v xml:space="preserve"> </v>
      </c>
      <c r="CH91" s="175">
        <f t="shared" si="199"/>
        <v>0</v>
      </c>
      <c r="CI91" s="176" t="str">
        <f t="shared" si="200"/>
        <v xml:space="preserve"> </v>
      </c>
      <c r="CK91" s="172">
        <v>23</v>
      </c>
      <c r="CL91" s="226"/>
      <c r="CM91" s="173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4" t="str">
        <f t="shared" si="154"/>
        <v xml:space="preserve"> </v>
      </c>
      <c r="CS91" s="211" t="str">
        <f>IF(CO91=0," ",VLOOKUP(CO91,PROTOKOL!$A:$E,5,FALSE))</f>
        <v xml:space="preserve"> </v>
      </c>
      <c r="CT91" s="175"/>
      <c r="CU91" s="176" t="str">
        <f t="shared" si="201"/>
        <v xml:space="preserve"> </v>
      </c>
      <c r="CV91" s="216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4" t="str">
        <f t="shared" si="155"/>
        <v xml:space="preserve"> </v>
      </c>
      <c r="DB91" s="175" t="str">
        <f>IF(CX91=0," ",VLOOKUP(CX91,PROTOKOL!$A:$E,5,FALSE))</f>
        <v xml:space="preserve"> </v>
      </c>
      <c r="DC91" s="211" t="str">
        <f t="shared" si="255"/>
        <v xml:space="preserve"> </v>
      </c>
      <c r="DD91" s="175">
        <f t="shared" si="202"/>
        <v>0</v>
      </c>
      <c r="DE91" s="176" t="str">
        <f t="shared" si="203"/>
        <v xml:space="preserve"> </v>
      </c>
      <c r="DG91" s="172">
        <v>23</v>
      </c>
      <c r="DH91" s="226"/>
      <c r="DI91" s="173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4" t="str">
        <f t="shared" si="156"/>
        <v xml:space="preserve"> </v>
      </c>
      <c r="DO91" s="211" t="str">
        <f>IF(DK91=0," ",VLOOKUP(DK91,PROTOKOL!$A:$E,5,FALSE))</f>
        <v xml:space="preserve"> </v>
      </c>
      <c r="DP91" s="175"/>
      <c r="DQ91" s="176" t="str">
        <f t="shared" si="204"/>
        <v xml:space="preserve"> </v>
      </c>
      <c r="DR91" s="216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4" t="str">
        <f t="shared" si="157"/>
        <v xml:space="preserve"> </v>
      </c>
      <c r="DX91" s="175" t="str">
        <f>IF(DT91=0," ",VLOOKUP(DT91,PROTOKOL!$A:$E,5,FALSE))</f>
        <v xml:space="preserve"> </v>
      </c>
      <c r="DY91" s="211" t="str">
        <f t="shared" si="256"/>
        <v xml:space="preserve"> </v>
      </c>
      <c r="DZ91" s="175">
        <f t="shared" si="205"/>
        <v>0</v>
      </c>
      <c r="EA91" s="176" t="str">
        <f t="shared" si="206"/>
        <v xml:space="preserve"> </v>
      </c>
      <c r="EC91" s="172">
        <v>23</v>
      </c>
      <c r="ED91" s="226"/>
      <c r="EE91" s="173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4" t="str">
        <f t="shared" si="158"/>
        <v xml:space="preserve"> </v>
      </c>
      <c r="EK91" s="211" t="str">
        <f>IF(EG91=0," ",VLOOKUP(EG91,PROTOKOL!$A:$E,5,FALSE))</f>
        <v xml:space="preserve"> </v>
      </c>
      <c r="EL91" s="175"/>
      <c r="EM91" s="176" t="str">
        <f t="shared" si="207"/>
        <v xml:space="preserve"> </v>
      </c>
      <c r="EN91" s="216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4" t="str">
        <f t="shared" si="159"/>
        <v xml:space="preserve"> </v>
      </c>
      <c r="ET91" s="175" t="str">
        <f>IF(EP91=0," ",VLOOKUP(EP91,PROTOKOL!$A:$E,5,FALSE))</f>
        <v xml:space="preserve"> </v>
      </c>
      <c r="EU91" s="211" t="str">
        <f t="shared" si="257"/>
        <v xml:space="preserve"> </v>
      </c>
      <c r="EV91" s="175">
        <f t="shared" si="208"/>
        <v>0</v>
      </c>
      <c r="EW91" s="176" t="str">
        <f t="shared" si="209"/>
        <v xml:space="preserve"> </v>
      </c>
      <c r="EY91" s="172">
        <v>23</v>
      </c>
      <c r="EZ91" s="226"/>
      <c r="FA91" s="173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4" t="str">
        <f t="shared" si="160"/>
        <v xml:space="preserve"> </v>
      </c>
      <c r="FG91" s="211" t="str">
        <f>IF(FC91=0," ",VLOOKUP(FC91,PROTOKOL!$A:$E,5,FALSE))</f>
        <v xml:space="preserve"> </v>
      </c>
      <c r="FH91" s="175"/>
      <c r="FI91" s="176" t="str">
        <f t="shared" si="210"/>
        <v xml:space="preserve"> </v>
      </c>
      <c r="FJ91" s="216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4" t="str">
        <f t="shared" si="161"/>
        <v xml:space="preserve"> </v>
      </c>
      <c r="FP91" s="175" t="str">
        <f>IF(FL91=0," ",VLOOKUP(FL91,PROTOKOL!$A:$E,5,FALSE))</f>
        <v xml:space="preserve"> </v>
      </c>
      <c r="FQ91" s="211" t="str">
        <f t="shared" si="258"/>
        <v xml:space="preserve"> </v>
      </c>
      <c r="FR91" s="175">
        <f t="shared" si="211"/>
        <v>0</v>
      </c>
      <c r="FS91" s="176" t="str">
        <f t="shared" si="212"/>
        <v xml:space="preserve"> </v>
      </c>
      <c r="FU91" s="172">
        <v>23</v>
      </c>
      <c r="FV91" s="226"/>
      <c r="FW91" s="173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4" t="str">
        <f t="shared" si="162"/>
        <v xml:space="preserve"> </v>
      </c>
      <c r="GC91" s="211" t="str">
        <f>IF(FY91=0," ",VLOOKUP(FY91,PROTOKOL!$A:$E,5,FALSE))</f>
        <v xml:space="preserve"> </v>
      </c>
      <c r="GD91" s="175"/>
      <c r="GE91" s="176" t="str">
        <f t="shared" si="213"/>
        <v xml:space="preserve"> </v>
      </c>
      <c r="GF91" s="216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4" t="str">
        <f t="shared" si="163"/>
        <v xml:space="preserve"> </v>
      </c>
      <c r="GL91" s="175" t="str">
        <f>IF(GH91=0," ",VLOOKUP(GH91,PROTOKOL!$A:$E,5,FALSE))</f>
        <v xml:space="preserve"> </v>
      </c>
      <c r="GM91" s="211" t="str">
        <f t="shared" si="259"/>
        <v xml:space="preserve"> </v>
      </c>
      <c r="GN91" s="175">
        <f t="shared" si="214"/>
        <v>0</v>
      </c>
      <c r="GO91" s="176" t="str">
        <f t="shared" si="215"/>
        <v xml:space="preserve"> </v>
      </c>
      <c r="GQ91" s="172">
        <v>23</v>
      </c>
      <c r="GR91" s="226"/>
      <c r="GS91" s="173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4" t="str">
        <f t="shared" si="164"/>
        <v xml:space="preserve"> </v>
      </c>
      <c r="GY91" s="211" t="str">
        <f>IF(GU91=0," ",VLOOKUP(GU91,PROTOKOL!$A:$E,5,FALSE))</f>
        <v xml:space="preserve"> </v>
      </c>
      <c r="GZ91" s="175"/>
      <c r="HA91" s="176" t="str">
        <f t="shared" si="216"/>
        <v xml:space="preserve"> </v>
      </c>
      <c r="HB91" s="216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4" t="str">
        <f t="shared" si="165"/>
        <v xml:space="preserve"> </v>
      </c>
      <c r="HH91" s="175" t="str">
        <f>IF(HD91=0," ",VLOOKUP(HD91,PROTOKOL!$A:$E,5,FALSE))</f>
        <v xml:space="preserve"> </v>
      </c>
      <c r="HI91" s="211" t="str">
        <f t="shared" si="260"/>
        <v xml:space="preserve"> </v>
      </c>
      <c r="HJ91" s="175">
        <f t="shared" si="217"/>
        <v>0</v>
      </c>
      <c r="HK91" s="176" t="str">
        <f t="shared" si="218"/>
        <v xml:space="preserve"> </v>
      </c>
      <c r="HM91" s="172">
        <v>23</v>
      </c>
      <c r="HN91" s="226"/>
      <c r="HO91" s="173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4" t="str">
        <f t="shared" si="166"/>
        <v xml:space="preserve"> </v>
      </c>
      <c r="HU91" s="211" t="str">
        <f>IF(HQ91=0," ",VLOOKUP(HQ91,PROTOKOL!$A:$E,5,FALSE))</f>
        <v xml:space="preserve"> </v>
      </c>
      <c r="HV91" s="175"/>
      <c r="HW91" s="176" t="str">
        <f t="shared" si="219"/>
        <v xml:space="preserve"> </v>
      </c>
      <c r="HX91" s="216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4" t="str">
        <f t="shared" si="167"/>
        <v xml:space="preserve"> </v>
      </c>
      <c r="ID91" s="175" t="str">
        <f>IF(HZ91=0," ",VLOOKUP(HZ91,PROTOKOL!$A:$E,5,FALSE))</f>
        <v xml:space="preserve"> </v>
      </c>
      <c r="IE91" s="211" t="str">
        <f t="shared" si="261"/>
        <v xml:space="preserve"> </v>
      </c>
      <c r="IF91" s="175">
        <f t="shared" si="220"/>
        <v>0</v>
      </c>
      <c r="IG91" s="176" t="str">
        <f t="shared" si="221"/>
        <v xml:space="preserve"> </v>
      </c>
      <c r="II91" s="172">
        <v>23</v>
      </c>
      <c r="IJ91" s="226"/>
      <c r="IK91" s="173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4" t="str">
        <f t="shared" si="168"/>
        <v xml:space="preserve"> </v>
      </c>
      <c r="IQ91" s="211" t="str">
        <f>IF(IM91=0," ",VLOOKUP(IM91,PROTOKOL!$A:$E,5,FALSE))</f>
        <v xml:space="preserve"> </v>
      </c>
      <c r="IR91" s="175"/>
      <c r="IS91" s="176" t="str">
        <f t="shared" si="222"/>
        <v xml:space="preserve"> </v>
      </c>
      <c r="IT91" s="216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4" t="str">
        <f t="shared" si="169"/>
        <v xml:space="preserve"> </v>
      </c>
      <c r="IZ91" s="175" t="str">
        <f>IF(IV91=0," ",VLOOKUP(IV91,PROTOKOL!$A:$E,5,FALSE))</f>
        <v xml:space="preserve"> </v>
      </c>
      <c r="JA91" s="211" t="str">
        <f t="shared" si="262"/>
        <v xml:space="preserve"> </v>
      </c>
      <c r="JB91" s="175">
        <f t="shared" si="223"/>
        <v>0</v>
      </c>
      <c r="JC91" s="176" t="str">
        <f t="shared" si="224"/>
        <v xml:space="preserve"> </v>
      </c>
      <c r="JE91" s="172">
        <v>23</v>
      </c>
      <c r="JF91" s="226"/>
      <c r="JG91" s="173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4" t="str">
        <f t="shared" si="170"/>
        <v xml:space="preserve"> </v>
      </c>
      <c r="JM91" s="211" t="str">
        <f>IF(JI91=0," ",VLOOKUP(JI91,PROTOKOL!$A:$E,5,FALSE))</f>
        <v xml:space="preserve"> </v>
      </c>
      <c r="JN91" s="175"/>
      <c r="JO91" s="176" t="str">
        <f t="shared" si="225"/>
        <v xml:space="preserve"> </v>
      </c>
      <c r="JP91" s="216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4" t="str">
        <f t="shared" si="171"/>
        <v xml:space="preserve"> </v>
      </c>
      <c r="JV91" s="175" t="str">
        <f>IF(JR91=0," ",VLOOKUP(JR91,PROTOKOL!$A:$E,5,FALSE))</f>
        <v xml:space="preserve"> </v>
      </c>
      <c r="JW91" s="211" t="str">
        <f t="shared" si="263"/>
        <v xml:space="preserve"> </v>
      </c>
      <c r="JX91" s="175">
        <f t="shared" si="226"/>
        <v>0</v>
      </c>
      <c r="JY91" s="176" t="str">
        <f t="shared" si="227"/>
        <v xml:space="preserve"> </v>
      </c>
      <c r="KA91" s="172">
        <v>23</v>
      </c>
      <c r="KB91" s="226"/>
      <c r="KC91" s="173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4" t="str">
        <f t="shared" si="172"/>
        <v xml:space="preserve"> </v>
      </c>
      <c r="KI91" s="211" t="str">
        <f>IF(KE91=0," ",VLOOKUP(KE91,PROTOKOL!$A:$E,5,FALSE))</f>
        <v xml:space="preserve"> </v>
      </c>
      <c r="KJ91" s="175"/>
      <c r="KK91" s="176" t="str">
        <f t="shared" si="228"/>
        <v xml:space="preserve"> </v>
      </c>
      <c r="KL91" s="216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4" t="str">
        <f t="shared" si="173"/>
        <v xml:space="preserve"> </v>
      </c>
      <c r="KR91" s="175" t="str">
        <f>IF(KN91=0," ",VLOOKUP(KN91,PROTOKOL!$A:$E,5,FALSE))</f>
        <v xml:space="preserve"> </v>
      </c>
      <c r="KS91" s="211" t="str">
        <f t="shared" si="264"/>
        <v xml:space="preserve"> </v>
      </c>
      <c r="KT91" s="175">
        <f t="shared" si="229"/>
        <v>0</v>
      </c>
      <c r="KU91" s="176" t="str">
        <f t="shared" si="230"/>
        <v xml:space="preserve"> </v>
      </c>
      <c r="KW91" s="172">
        <v>23</v>
      </c>
      <c r="KX91" s="226"/>
      <c r="KY91" s="173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4" t="str">
        <f t="shared" si="174"/>
        <v xml:space="preserve"> </v>
      </c>
      <c r="LE91" s="211" t="str">
        <f>IF(LA91=0," ",VLOOKUP(LA91,PROTOKOL!$A:$E,5,FALSE))</f>
        <v xml:space="preserve"> </v>
      </c>
      <c r="LF91" s="175"/>
      <c r="LG91" s="176" t="str">
        <f t="shared" si="231"/>
        <v xml:space="preserve"> </v>
      </c>
      <c r="LH91" s="216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4" t="str">
        <f t="shared" si="175"/>
        <v xml:space="preserve"> </v>
      </c>
      <c r="LN91" s="175" t="str">
        <f>IF(LJ91=0," ",VLOOKUP(LJ91,PROTOKOL!$A:$E,5,FALSE))</f>
        <v xml:space="preserve"> </v>
      </c>
      <c r="LO91" s="211" t="str">
        <f t="shared" si="265"/>
        <v xml:space="preserve"> </v>
      </c>
      <c r="LP91" s="175">
        <f t="shared" si="232"/>
        <v>0</v>
      </c>
      <c r="LQ91" s="176" t="str">
        <f t="shared" si="233"/>
        <v xml:space="preserve"> </v>
      </c>
      <c r="LS91" s="172">
        <v>23</v>
      </c>
      <c r="LT91" s="226"/>
      <c r="LU91" s="173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4" t="str">
        <f t="shared" si="176"/>
        <v xml:space="preserve"> </v>
      </c>
      <c r="MA91" s="211" t="str">
        <f>IF(LW91=0," ",VLOOKUP(LW91,PROTOKOL!$A:$E,5,FALSE))</f>
        <v xml:space="preserve"> </v>
      </c>
      <c r="MB91" s="175"/>
      <c r="MC91" s="176" t="str">
        <f t="shared" si="234"/>
        <v xml:space="preserve"> </v>
      </c>
      <c r="MD91" s="216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4" t="str">
        <f t="shared" si="177"/>
        <v xml:space="preserve"> </v>
      </c>
      <c r="MJ91" s="175" t="str">
        <f>IF(MF91=0," ",VLOOKUP(MF91,PROTOKOL!$A:$E,5,FALSE))</f>
        <v xml:space="preserve"> </v>
      </c>
      <c r="MK91" s="211" t="str">
        <f t="shared" si="266"/>
        <v xml:space="preserve"> </v>
      </c>
      <c r="ML91" s="175">
        <f t="shared" si="235"/>
        <v>0</v>
      </c>
      <c r="MM91" s="176" t="str">
        <f t="shared" si="236"/>
        <v xml:space="preserve"> </v>
      </c>
      <c r="MO91" s="172">
        <v>23</v>
      </c>
      <c r="MP91" s="226"/>
      <c r="MQ91" s="173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4" t="str">
        <f t="shared" si="178"/>
        <v xml:space="preserve"> </v>
      </c>
      <c r="MW91" s="211" t="str">
        <f>IF(MS91=0," ",VLOOKUP(MS91,PROTOKOL!$A:$E,5,FALSE))</f>
        <v xml:space="preserve"> </v>
      </c>
      <c r="MX91" s="175"/>
      <c r="MY91" s="176" t="str">
        <f t="shared" si="237"/>
        <v xml:space="preserve"> </v>
      </c>
      <c r="MZ91" s="216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4" t="str">
        <f t="shared" si="179"/>
        <v xml:space="preserve"> </v>
      </c>
      <c r="NF91" s="175" t="str">
        <f>IF(NB91=0," ",VLOOKUP(NB91,PROTOKOL!$A:$E,5,FALSE))</f>
        <v xml:space="preserve"> </v>
      </c>
      <c r="NG91" s="211" t="str">
        <f t="shared" si="267"/>
        <v xml:space="preserve"> </v>
      </c>
      <c r="NH91" s="175">
        <f t="shared" si="238"/>
        <v>0</v>
      </c>
      <c r="NI91" s="176" t="str">
        <f t="shared" si="239"/>
        <v xml:space="preserve"> </v>
      </c>
      <c r="NK91" s="172">
        <v>23</v>
      </c>
      <c r="NL91" s="226"/>
      <c r="NM91" s="173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4" t="str">
        <f t="shared" si="180"/>
        <v xml:space="preserve"> </v>
      </c>
      <c r="NS91" s="211" t="str">
        <f>IF(NO91=0," ",VLOOKUP(NO91,PROTOKOL!$A:$E,5,FALSE))</f>
        <v xml:space="preserve"> </v>
      </c>
      <c r="NT91" s="175"/>
      <c r="NU91" s="176" t="str">
        <f t="shared" si="240"/>
        <v xml:space="preserve"> </v>
      </c>
      <c r="NV91" s="216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4" t="str">
        <f t="shared" si="181"/>
        <v xml:space="preserve"> </v>
      </c>
      <c r="OB91" s="175" t="str">
        <f>IF(NX91=0," ",VLOOKUP(NX91,PROTOKOL!$A:$E,5,FALSE))</f>
        <v xml:space="preserve"> </v>
      </c>
      <c r="OC91" s="211" t="str">
        <f t="shared" si="268"/>
        <v xml:space="preserve"> </v>
      </c>
      <c r="OD91" s="175">
        <f t="shared" si="241"/>
        <v>0</v>
      </c>
      <c r="OE91" s="176" t="str">
        <f t="shared" si="242"/>
        <v xml:space="preserve"> </v>
      </c>
      <c r="OG91" s="172">
        <v>23</v>
      </c>
      <c r="OH91" s="226"/>
      <c r="OI91" s="173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4" t="str">
        <f t="shared" si="182"/>
        <v xml:space="preserve"> </v>
      </c>
      <c r="OO91" s="211" t="str">
        <f>IF(OK91=0," ",VLOOKUP(OK91,PROTOKOL!$A:$E,5,FALSE))</f>
        <v xml:space="preserve"> </v>
      </c>
      <c r="OP91" s="175"/>
      <c r="OQ91" s="176" t="str">
        <f t="shared" si="243"/>
        <v xml:space="preserve"> </v>
      </c>
      <c r="OR91" s="216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4" t="str">
        <f t="shared" si="183"/>
        <v xml:space="preserve"> </v>
      </c>
      <c r="OX91" s="175" t="str">
        <f>IF(OT91=0," ",VLOOKUP(OT91,PROTOKOL!$A:$E,5,FALSE))</f>
        <v xml:space="preserve"> </v>
      </c>
      <c r="OY91" s="211" t="str">
        <f t="shared" si="269"/>
        <v xml:space="preserve"> </v>
      </c>
      <c r="OZ91" s="175">
        <f t="shared" si="244"/>
        <v>0</v>
      </c>
      <c r="PA91" s="176" t="str">
        <f t="shared" si="245"/>
        <v xml:space="preserve"> </v>
      </c>
      <c r="PC91" s="172">
        <v>23</v>
      </c>
      <c r="PD91" s="226"/>
      <c r="PE91" s="173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4" t="str">
        <f t="shared" si="184"/>
        <v xml:space="preserve"> </v>
      </c>
      <c r="PK91" s="211" t="str">
        <f>IF(PG91=0," ",VLOOKUP(PG91,PROTOKOL!$A:$E,5,FALSE))</f>
        <v xml:space="preserve"> </v>
      </c>
      <c r="PL91" s="175"/>
      <c r="PM91" s="176" t="str">
        <f t="shared" si="246"/>
        <v xml:space="preserve"> </v>
      </c>
      <c r="PN91" s="216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4" t="str">
        <f t="shared" si="185"/>
        <v xml:space="preserve"> </v>
      </c>
      <c r="PT91" s="175" t="str">
        <f>IF(PP91=0," ",VLOOKUP(PP91,PROTOKOL!$A:$E,5,FALSE))</f>
        <v xml:space="preserve"> </v>
      </c>
      <c r="PU91" s="211" t="str">
        <f t="shared" si="270"/>
        <v xml:space="preserve"> </v>
      </c>
      <c r="PV91" s="175">
        <f t="shared" si="247"/>
        <v>0</v>
      </c>
      <c r="PW91" s="176" t="str">
        <f t="shared" si="248"/>
        <v xml:space="preserve"> </v>
      </c>
      <c r="PY91" s="172">
        <v>23</v>
      </c>
      <c r="PZ91" s="226"/>
      <c r="QA91" s="173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4" t="str">
        <f t="shared" si="186"/>
        <v xml:space="preserve"> </v>
      </c>
      <c r="QG91" s="211" t="str">
        <f>IF(QC91=0," ",VLOOKUP(QC91,PROTOKOL!$A:$E,5,FALSE))</f>
        <v xml:space="preserve"> </v>
      </c>
      <c r="QH91" s="175"/>
      <c r="QI91" s="176" t="str">
        <f t="shared" si="249"/>
        <v xml:space="preserve"> </v>
      </c>
      <c r="QJ91" s="216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4" t="str">
        <f t="shared" si="187"/>
        <v xml:space="preserve"> </v>
      </c>
      <c r="QP91" s="175" t="str">
        <f>IF(QL91=0," ",VLOOKUP(QL91,PROTOKOL!$A:$E,5,FALSE))</f>
        <v xml:space="preserve"> </v>
      </c>
      <c r="QQ91" s="211" t="str">
        <f t="shared" si="271"/>
        <v xml:space="preserve"> </v>
      </c>
      <c r="QR91" s="175">
        <f t="shared" si="250"/>
        <v>0</v>
      </c>
      <c r="QS91" s="176" t="str">
        <f t="shared" si="251"/>
        <v xml:space="preserve"> </v>
      </c>
    </row>
    <row r="92" spans="1:461" ht="13.8">
      <c r="A92" s="172">
        <v>24</v>
      </c>
      <c r="B92" s="224">
        <v>24</v>
      </c>
      <c r="C92" s="173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4" t="str">
        <f t="shared" si="146"/>
        <v xml:space="preserve"> </v>
      </c>
      <c r="I92" s="211" t="str">
        <f>IF(E92=0," ",VLOOKUP(E92,PROTOKOL!$A:$E,5,FALSE))</f>
        <v xml:space="preserve"> </v>
      </c>
      <c r="J92" s="175"/>
      <c r="K92" s="176" t="str">
        <f t="shared" si="188"/>
        <v xml:space="preserve"> </v>
      </c>
      <c r="L92" s="216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4" t="str">
        <f t="shared" si="147"/>
        <v xml:space="preserve"> </v>
      </c>
      <c r="R92" s="175" t="str">
        <f>IF(N92=0," ",VLOOKUP(N92,PROTOKOL!$A:$E,5,FALSE))</f>
        <v xml:space="preserve"> </v>
      </c>
      <c r="S92" s="211" t="str">
        <f t="shared" si="189"/>
        <v xml:space="preserve"> </v>
      </c>
      <c r="T92" s="175">
        <f t="shared" si="190"/>
        <v>0</v>
      </c>
      <c r="U92" s="176" t="str">
        <f t="shared" si="191"/>
        <v xml:space="preserve"> </v>
      </c>
      <c r="W92" s="172">
        <v>24</v>
      </c>
      <c r="X92" s="224">
        <v>24</v>
      </c>
      <c r="Y92" s="173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4" t="str">
        <f t="shared" si="148"/>
        <v xml:space="preserve"> </v>
      </c>
      <c r="AE92" s="211" t="str">
        <f>IF(AA92=0," ",VLOOKUP(AA92,PROTOKOL!$A:$E,5,FALSE))</f>
        <v xml:space="preserve"> </v>
      </c>
      <c r="AF92" s="175"/>
      <c r="AG92" s="176" t="str">
        <f t="shared" si="192"/>
        <v xml:space="preserve"> </v>
      </c>
      <c r="AH92" s="216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4" t="str">
        <f t="shared" si="149"/>
        <v xml:space="preserve"> </v>
      </c>
      <c r="AN92" s="175" t="str">
        <f>IF(AJ92=0," ",VLOOKUP(AJ92,PROTOKOL!$A:$E,5,FALSE))</f>
        <v xml:space="preserve"> </v>
      </c>
      <c r="AO92" s="211" t="str">
        <f t="shared" si="252"/>
        <v xml:space="preserve"> </v>
      </c>
      <c r="AP92" s="175">
        <f t="shared" si="193"/>
        <v>0</v>
      </c>
      <c r="AQ92" s="176" t="str">
        <f t="shared" si="194"/>
        <v xml:space="preserve"> </v>
      </c>
      <c r="AS92" s="172">
        <v>24</v>
      </c>
      <c r="AT92" s="224">
        <v>24</v>
      </c>
      <c r="AU92" s="173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4" t="str">
        <f t="shared" si="150"/>
        <v xml:space="preserve"> </v>
      </c>
      <c r="BA92" s="211" t="str">
        <f>IF(AW92=0," ",VLOOKUP(AW92,PROTOKOL!$A:$E,5,FALSE))</f>
        <v xml:space="preserve"> </v>
      </c>
      <c r="BB92" s="175"/>
      <c r="BC92" s="176" t="str">
        <f t="shared" si="195"/>
        <v xml:space="preserve"> </v>
      </c>
      <c r="BD92" s="216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4" t="str">
        <f t="shared" si="151"/>
        <v xml:space="preserve"> </v>
      </c>
      <c r="BJ92" s="175" t="str">
        <f>IF(BF92=0," ",VLOOKUP(BF92,PROTOKOL!$A:$E,5,FALSE))</f>
        <v xml:space="preserve"> </v>
      </c>
      <c r="BK92" s="211" t="str">
        <f t="shared" si="253"/>
        <v xml:space="preserve"> </v>
      </c>
      <c r="BL92" s="175">
        <f t="shared" si="196"/>
        <v>0</v>
      </c>
      <c r="BM92" s="176" t="str">
        <f t="shared" si="197"/>
        <v xml:space="preserve"> </v>
      </c>
      <c r="BO92" s="172">
        <v>24</v>
      </c>
      <c r="BP92" s="224">
        <v>24</v>
      </c>
      <c r="BQ92" s="173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4" t="str">
        <f t="shared" si="152"/>
        <v xml:space="preserve"> </v>
      </c>
      <c r="BW92" s="211" t="str">
        <f>IF(BS92=0," ",VLOOKUP(BS92,PROTOKOL!$A:$E,5,FALSE))</f>
        <v xml:space="preserve"> </v>
      </c>
      <c r="BX92" s="175"/>
      <c r="BY92" s="176" t="str">
        <f t="shared" si="198"/>
        <v xml:space="preserve"> </v>
      </c>
      <c r="BZ92" s="216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4" t="str">
        <f t="shared" si="153"/>
        <v xml:space="preserve"> </v>
      </c>
      <c r="CF92" s="175" t="str">
        <f>IF(CB92=0," ",VLOOKUP(CB92,PROTOKOL!$A:$E,5,FALSE))</f>
        <v xml:space="preserve"> </v>
      </c>
      <c r="CG92" s="211" t="str">
        <f t="shared" si="254"/>
        <v xml:space="preserve"> </v>
      </c>
      <c r="CH92" s="175">
        <f t="shared" si="199"/>
        <v>0</v>
      </c>
      <c r="CI92" s="176" t="str">
        <f t="shared" si="200"/>
        <v xml:space="preserve"> </v>
      </c>
      <c r="CK92" s="172">
        <v>24</v>
      </c>
      <c r="CL92" s="224">
        <v>24</v>
      </c>
      <c r="CM92" s="173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4" t="str">
        <f t="shared" si="154"/>
        <v xml:space="preserve"> </v>
      </c>
      <c r="CS92" s="211" t="str">
        <f>IF(CO92=0," ",VLOOKUP(CO92,PROTOKOL!$A:$E,5,FALSE))</f>
        <v xml:space="preserve"> </v>
      </c>
      <c r="CT92" s="175"/>
      <c r="CU92" s="176" t="str">
        <f t="shared" si="201"/>
        <v xml:space="preserve"> </v>
      </c>
      <c r="CV92" s="216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4" t="str">
        <f t="shared" si="155"/>
        <v xml:space="preserve"> </v>
      </c>
      <c r="DB92" s="175" t="str">
        <f>IF(CX92=0," ",VLOOKUP(CX92,PROTOKOL!$A:$E,5,FALSE))</f>
        <v xml:space="preserve"> </v>
      </c>
      <c r="DC92" s="211" t="str">
        <f t="shared" si="255"/>
        <v xml:space="preserve"> </v>
      </c>
      <c r="DD92" s="175">
        <f t="shared" si="202"/>
        <v>0</v>
      </c>
      <c r="DE92" s="176" t="str">
        <f t="shared" si="203"/>
        <v xml:space="preserve"> </v>
      </c>
      <c r="DG92" s="172">
        <v>24</v>
      </c>
      <c r="DH92" s="224">
        <v>24</v>
      </c>
      <c r="DI92" s="173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4" t="str">
        <f t="shared" si="156"/>
        <v xml:space="preserve"> </v>
      </c>
      <c r="DO92" s="211" t="str">
        <f>IF(DK92=0," ",VLOOKUP(DK92,PROTOKOL!$A:$E,5,FALSE))</f>
        <v xml:space="preserve"> </v>
      </c>
      <c r="DP92" s="175"/>
      <c r="DQ92" s="176" t="str">
        <f t="shared" si="204"/>
        <v xml:space="preserve"> </v>
      </c>
      <c r="DR92" s="216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4" t="str">
        <f t="shared" si="157"/>
        <v xml:space="preserve"> </v>
      </c>
      <c r="DX92" s="175" t="str">
        <f>IF(DT92=0," ",VLOOKUP(DT92,PROTOKOL!$A:$E,5,FALSE))</f>
        <v xml:space="preserve"> </v>
      </c>
      <c r="DY92" s="211" t="str">
        <f t="shared" si="256"/>
        <v xml:space="preserve"> </v>
      </c>
      <c r="DZ92" s="175">
        <f t="shared" si="205"/>
        <v>0</v>
      </c>
      <c r="EA92" s="176" t="str">
        <f t="shared" si="206"/>
        <v xml:space="preserve"> </v>
      </c>
      <c r="EC92" s="172">
        <v>24</v>
      </c>
      <c r="ED92" s="224">
        <v>24</v>
      </c>
      <c r="EE92" s="173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4" t="str">
        <f t="shared" si="158"/>
        <v xml:space="preserve"> </v>
      </c>
      <c r="EK92" s="211" t="str">
        <f>IF(EG92=0," ",VLOOKUP(EG92,PROTOKOL!$A:$E,5,FALSE))</f>
        <v xml:space="preserve"> </v>
      </c>
      <c r="EL92" s="175"/>
      <c r="EM92" s="176" t="str">
        <f t="shared" si="207"/>
        <v xml:space="preserve"> </v>
      </c>
      <c r="EN92" s="216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4" t="str">
        <f t="shared" si="159"/>
        <v xml:space="preserve"> </v>
      </c>
      <c r="ET92" s="175" t="str">
        <f>IF(EP92=0," ",VLOOKUP(EP92,PROTOKOL!$A:$E,5,FALSE))</f>
        <v xml:space="preserve"> </v>
      </c>
      <c r="EU92" s="211" t="str">
        <f t="shared" si="257"/>
        <v xml:space="preserve"> </v>
      </c>
      <c r="EV92" s="175">
        <f t="shared" si="208"/>
        <v>0</v>
      </c>
      <c r="EW92" s="176" t="str">
        <f t="shared" si="209"/>
        <v xml:space="preserve"> </v>
      </c>
      <c r="EY92" s="172">
        <v>24</v>
      </c>
      <c r="EZ92" s="224">
        <v>24</v>
      </c>
      <c r="FA92" s="173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4" t="str">
        <f t="shared" si="160"/>
        <v xml:space="preserve"> </v>
      </c>
      <c r="FG92" s="211" t="str">
        <f>IF(FC92=0," ",VLOOKUP(FC92,PROTOKOL!$A:$E,5,FALSE))</f>
        <v xml:space="preserve"> </v>
      </c>
      <c r="FH92" s="175"/>
      <c r="FI92" s="176" t="str">
        <f t="shared" si="210"/>
        <v xml:space="preserve"> </v>
      </c>
      <c r="FJ92" s="216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4" t="str">
        <f t="shared" si="161"/>
        <v xml:space="preserve"> </v>
      </c>
      <c r="FP92" s="175" t="str">
        <f>IF(FL92=0," ",VLOOKUP(FL92,PROTOKOL!$A:$E,5,FALSE))</f>
        <v xml:space="preserve"> </v>
      </c>
      <c r="FQ92" s="211" t="str">
        <f t="shared" si="258"/>
        <v xml:space="preserve"> </v>
      </c>
      <c r="FR92" s="175">
        <f t="shared" si="211"/>
        <v>0</v>
      </c>
      <c r="FS92" s="176" t="str">
        <f t="shared" si="212"/>
        <v xml:space="preserve"> </v>
      </c>
      <c r="FU92" s="172">
        <v>24</v>
      </c>
      <c r="FV92" s="224">
        <v>24</v>
      </c>
      <c r="FW92" s="173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4" t="str">
        <f t="shared" si="162"/>
        <v xml:space="preserve"> </v>
      </c>
      <c r="GC92" s="211" t="str">
        <f>IF(FY92=0," ",VLOOKUP(FY92,PROTOKOL!$A:$E,5,FALSE))</f>
        <v xml:space="preserve"> </v>
      </c>
      <c r="GD92" s="175"/>
      <c r="GE92" s="176" t="str">
        <f t="shared" si="213"/>
        <v xml:space="preserve"> </v>
      </c>
      <c r="GF92" s="216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4" t="str">
        <f t="shared" si="163"/>
        <v xml:space="preserve"> </v>
      </c>
      <c r="GL92" s="175" t="str">
        <f>IF(GH92=0," ",VLOOKUP(GH92,PROTOKOL!$A:$E,5,FALSE))</f>
        <v xml:space="preserve"> </v>
      </c>
      <c r="GM92" s="211" t="str">
        <f t="shared" si="259"/>
        <v xml:space="preserve"> </v>
      </c>
      <c r="GN92" s="175">
        <f t="shared" si="214"/>
        <v>0</v>
      </c>
      <c r="GO92" s="176" t="str">
        <f t="shared" si="215"/>
        <v xml:space="preserve"> </v>
      </c>
      <c r="GQ92" s="172">
        <v>24</v>
      </c>
      <c r="GR92" s="224">
        <v>24</v>
      </c>
      <c r="GS92" s="173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4" t="str">
        <f t="shared" si="164"/>
        <v xml:space="preserve"> </v>
      </c>
      <c r="GY92" s="211" t="str">
        <f>IF(GU92=0," ",VLOOKUP(GU92,PROTOKOL!$A:$E,5,FALSE))</f>
        <v xml:space="preserve"> </v>
      </c>
      <c r="GZ92" s="175"/>
      <c r="HA92" s="176" t="str">
        <f t="shared" si="216"/>
        <v xml:space="preserve"> </v>
      </c>
      <c r="HB92" s="216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4" t="str">
        <f t="shared" si="165"/>
        <v xml:space="preserve"> </v>
      </c>
      <c r="HH92" s="175" t="str">
        <f>IF(HD92=0," ",VLOOKUP(HD92,PROTOKOL!$A:$E,5,FALSE))</f>
        <v xml:space="preserve"> </v>
      </c>
      <c r="HI92" s="211" t="str">
        <f t="shared" si="260"/>
        <v xml:space="preserve"> </v>
      </c>
      <c r="HJ92" s="175">
        <f t="shared" si="217"/>
        <v>0</v>
      </c>
      <c r="HK92" s="176" t="str">
        <f t="shared" si="218"/>
        <v xml:space="preserve"> </v>
      </c>
      <c r="HM92" s="172">
        <v>24</v>
      </c>
      <c r="HN92" s="224">
        <v>24</v>
      </c>
      <c r="HO92" s="173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4" t="str">
        <f t="shared" si="166"/>
        <v xml:space="preserve"> </v>
      </c>
      <c r="HU92" s="211" t="str">
        <f>IF(HQ92=0," ",VLOOKUP(HQ92,PROTOKOL!$A:$E,5,FALSE))</f>
        <v xml:space="preserve"> </v>
      </c>
      <c r="HV92" s="175"/>
      <c r="HW92" s="176" t="str">
        <f t="shared" si="219"/>
        <v xml:space="preserve"> </v>
      </c>
      <c r="HX92" s="216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4" t="str">
        <f t="shared" si="167"/>
        <v xml:space="preserve"> </v>
      </c>
      <c r="ID92" s="175" t="str">
        <f>IF(HZ92=0," ",VLOOKUP(HZ92,PROTOKOL!$A:$E,5,FALSE))</f>
        <v xml:space="preserve"> </v>
      </c>
      <c r="IE92" s="211" t="str">
        <f t="shared" si="261"/>
        <v xml:space="preserve"> </v>
      </c>
      <c r="IF92" s="175">
        <f t="shared" si="220"/>
        <v>0</v>
      </c>
      <c r="IG92" s="176" t="str">
        <f t="shared" si="221"/>
        <v xml:space="preserve"> </v>
      </c>
      <c r="II92" s="172">
        <v>24</v>
      </c>
      <c r="IJ92" s="224">
        <v>24</v>
      </c>
      <c r="IK92" s="173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4" t="str">
        <f t="shared" si="168"/>
        <v xml:space="preserve"> </v>
      </c>
      <c r="IQ92" s="211" t="str">
        <f>IF(IM92=0," ",VLOOKUP(IM92,PROTOKOL!$A:$E,5,FALSE))</f>
        <v xml:space="preserve"> </v>
      </c>
      <c r="IR92" s="175"/>
      <c r="IS92" s="176" t="str">
        <f t="shared" si="222"/>
        <v xml:space="preserve"> </v>
      </c>
      <c r="IT92" s="216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4" t="str">
        <f t="shared" si="169"/>
        <v xml:space="preserve"> </v>
      </c>
      <c r="IZ92" s="175" t="str">
        <f>IF(IV92=0," ",VLOOKUP(IV92,PROTOKOL!$A:$E,5,FALSE))</f>
        <v xml:space="preserve"> </v>
      </c>
      <c r="JA92" s="211" t="str">
        <f t="shared" si="262"/>
        <v xml:space="preserve"> </v>
      </c>
      <c r="JB92" s="175">
        <f t="shared" si="223"/>
        <v>0</v>
      </c>
      <c r="JC92" s="176" t="str">
        <f t="shared" si="224"/>
        <v xml:space="preserve"> </v>
      </c>
      <c r="JE92" s="172">
        <v>24</v>
      </c>
      <c r="JF92" s="224">
        <v>24</v>
      </c>
      <c r="JG92" s="173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4" t="str">
        <f t="shared" si="170"/>
        <v xml:space="preserve"> </v>
      </c>
      <c r="JM92" s="211" t="str">
        <f>IF(JI92=0," ",VLOOKUP(JI92,PROTOKOL!$A:$E,5,FALSE))</f>
        <v xml:space="preserve"> </v>
      </c>
      <c r="JN92" s="175"/>
      <c r="JO92" s="176" t="str">
        <f t="shared" si="225"/>
        <v xml:space="preserve"> </v>
      </c>
      <c r="JP92" s="216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4" t="str">
        <f t="shared" si="171"/>
        <v xml:space="preserve"> </v>
      </c>
      <c r="JV92" s="175" t="str">
        <f>IF(JR92=0," ",VLOOKUP(JR92,PROTOKOL!$A:$E,5,FALSE))</f>
        <v xml:space="preserve"> </v>
      </c>
      <c r="JW92" s="211" t="str">
        <f t="shared" si="263"/>
        <v xml:space="preserve"> </v>
      </c>
      <c r="JX92" s="175">
        <f t="shared" si="226"/>
        <v>0</v>
      </c>
      <c r="JY92" s="176" t="str">
        <f t="shared" si="227"/>
        <v xml:space="preserve"> </v>
      </c>
      <c r="KA92" s="172">
        <v>24</v>
      </c>
      <c r="KB92" s="224">
        <v>24</v>
      </c>
      <c r="KC92" s="173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4" t="str">
        <f t="shared" si="172"/>
        <v xml:space="preserve"> </v>
      </c>
      <c r="KI92" s="211" t="str">
        <f>IF(KE92=0," ",VLOOKUP(KE92,PROTOKOL!$A:$E,5,FALSE))</f>
        <v xml:space="preserve"> </v>
      </c>
      <c r="KJ92" s="175"/>
      <c r="KK92" s="176" t="str">
        <f t="shared" si="228"/>
        <v xml:space="preserve"> </v>
      </c>
      <c r="KL92" s="216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4" t="str">
        <f t="shared" si="173"/>
        <v xml:space="preserve"> </v>
      </c>
      <c r="KR92" s="175" t="str">
        <f>IF(KN92=0," ",VLOOKUP(KN92,PROTOKOL!$A:$E,5,FALSE))</f>
        <v xml:space="preserve"> </v>
      </c>
      <c r="KS92" s="211" t="str">
        <f t="shared" si="264"/>
        <v xml:space="preserve"> </v>
      </c>
      <c r="KT92" s="175">
        <f t="shared" si="229"/>
        <v>0</v>
      </c>
      <c r="KU92" s="176" t="str">
        <f t="shared" si="230"/>
        <v xml:space="preserve"> </v>
      </c>
      <c r="KW92" s="172">
        <v>24</v>
      </c>
      <c r="KX92" s="224">
        <v>24</v>
      </c>
      <c r="KY92" s="173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4" t="str">
        <f t="shared" si="174"/>
        <v xml:space="preserve"> </v>
      </c>
      <c r="LE92" s="211" t="str">
        <f>IF(LA92=0," ",VLOOKUP(LA92,PROTOKOL!$A:$E,5,FALSE))</f>
        <v xml:space="preserve"> </v>
      </c>
      <c r="LF92" s="175"/>
      <c r="LG92" s="176" t="str">
        <f t="shared" si="231"/>
        <v xml:space="preserve"> </v>
      </c>
      <c r="LH92" s="216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4" t="str">
        <f t="shared" si="175"/>
        <v xml:space="preserve"> </v>
      </c>
      <c r="LN92" s="175" t="str">
        <f>IF(LJ92=0," ",VLOOKUP(LJ92,PROTOKOL!$A:$E,5,FALSE))</f>
        <v xml:space="preserve"> </v>
      </c>
      <c r="LO92" s="211" t="str">
        <f t="shared" si="265"/>
        <v xml:space="preserve"> </v>
      </c>
      <c r="LP92" s="175">
        <f t="shared" si="232"/>
        <v>0</v>
      </c>
      <c r="LQ92" s="176" t="str">
        <f t="shared" si="233"/>
        <v xml:space="preserve"> </v>
      </c>
      <c r="LS92" s="172">
        <v>24</v>
      </c>
      <c r="LT92" s="224">
        <v>24</v>
      </c>
      <c r="LU92" s="173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4" t="str">
        <f t="shared" si="176"/>
        <v xml:space="preserve"> </v>
      </c>
      <c r="MA92" s="211" t="str">
        <f>IF(LW92=0," ",VLOOKUP(LW92,PROTOKOL!$A:$E,5,FALSE))</f>
        <v xml:space="preserve"> </v>
      </c>
      <c r="MB92" s="175"/>
      <c r="MC92" s="176" t="str">
        <f t="shared" si="234"/>
        <v xml:space="preserve"> </v>
      </c>
      <c r="MD92" s="216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4" t="str">
        <f t="shared" si="177"/>
        <v xml:space="preserve"> </v>
      </c>
      <c r="MJ92" s="175" t="str">
        <f>IF(MF92=0," ",VLOOKUP(MF92,PROTOKOL!$A:$E,5,FALSE))</f>
        <v xml:space="preserve"> </v>
      </c>
      <c r="MK92" s="211" t="str">
        <f t="shared" si="266"/>
        <v xml:space="preserve"> </v>
      </c>
      <c r="ML92" s="175">
        <f t="shared" si="235"/>
        <v>0</v>
      </c>
      <c r="MM92" s="176" t="str">
        <f t="shared" si="236"/>
        <v xml:space="preserve"> </v>
      </c>
      <c r="MO92" s="172">
        <v>24</v>
      </c>
      <c r="MP92" s="224">
        <v>24</v>
      </c>
      <c r="MQ92" s="173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4" t="str">
        <f t="shared" si="178"/>
        <v xml:space="preserve"> </v>
      </c>
      <c r="MW92" s="211" t="str">
        <f>IF(MS92=0," ",VLOOKUP(MS92,PROTOKOL!$A:$E,5,FALSE))</f>
        <v xml:space="preserve"> </v>
      </c>
      <c r="MX92" s="175"/>
      <c r="MY92" s="176" t="str">
        <f t="shared" si="237"/>
        <v xml:space="preserve"> </v>
      </c>
      <c r="MZ92" s="216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4" t="str">
        <f t="shared" si="179"/>
        <v xml:space="preserve"> </v>
      </c>
      <c r="NF92" s="175" t="str">
        <f>IF(NB92=0," ",VLOOKUP(NB92,PROTOKOL!$A:$E,5,FALSE))</f>
        <v xml:space="preserve"> </v>
      </c>
      <c r="NG92" s="211" t="str">
        <f t="shared" si="267"/>
        <v xml:space="preserve"> </v>
      </c>
      <c r="NH92" s="175">
        <f t="shared" si="238"/>
        <v>0</v>
      </c>
      <c r="NI92" s="176" t="str">
        <f t="shared" si="239"/>
        <v xml:space="preserve"> </v>
      </c>
      <c r="NK92" s="172">
        <v>24</v>
      </c>
      <c r="NL92" s="224">
        <v>24</v>
      </c>
      <c r="NM92" s="173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4" t="str">
        <f t="shared" si="180"/>
        <v xml:space="preserve"> </v>
      </c>
      <c r="NS92" s="211" t="str">
        <f>IF(NO92=0," ",VLOOKUP(NO92,PROTOKOL!$A:$E,5,FALSE))</f>
        <v xml:space="preserve"> </v>
      </c>
      <c r="NT92" s="175"/>
      <c r="NU92" s="176" t="str">
        <f t="shared" si="240"/>
        <v xml:space="preserve"> </v>
      </c>
      <c r="NV92" s="216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4" t="str">
        <f t="shared" si="181"/>
        <v xml:space="preserve"> </v>
      </c>
      <c r="OB92" s="175" t="str">
        <f>IF(NX92=0," ",VLOOKUP(NX92,PROTOKOL!$A:$E,5,FALSE))</f>
        <v xml:space="preserve"> </v>
      </c>
      <c r="OC92" s="211" t="str">
        <f t="shared" si="268"/>
        <v xml:space="preserve"> </v>
      </c>
      <c r="OD92" s="175">
        <f t="shared" si="241"/>
        <v>0</v>
      </c>
      <c r="OE92" s="176" t="str">
        <f t="shared" si="242"/>
        <v xml:space="preserve"> </v>
      </c>
      <c r="OG92" s="172">
        <v>24</v>
      </c>
      <c r="OH92" s="224">
        <v>24</v>
      </c>
      <c r="OI92" s="173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4" t="str">
        <f t="shared" si="182"/>
        <v xml:space="preserve"> </v>
      </c>
      <c r="OO92" s="211" t="str">
        <f>IF(OK92=0," ",VLOOKUP(OK92,PROTOKOL!$A:$E,5,FALSE))</f>
        <v xml:space="preserve"> </v>
      </c>
      <c r="OP92" s="175"/>
      <c r="OQ92" s="176" t="str">
        <f t="shared" si="243"/>
        <v xml:space="preserve"> </v>
      </c>
      <c r="OR92" s="216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4" t="str">
        <f t="shared" si="183"/>
        <v xml:space="preserve"> </v>
      </c>
      <c r="OX92" s="175" t="str">
        <f>IF(OT92=0," ",VLOOKUP(OT92,PROTOKOL!$A:$E,5,FALSE))</f>
        <v xml:space="preserve"> </v>
      </c>
      <c r="OY92" s="211" t="str">
        <f t="shared" si="269"/>
        <v xml:space="preserve"> </v>
      </c>
      <c r="OZ92" s="175">
        <f t="shared" si="244"/>
        <v>0</v>
      </c>
      <c r="PA92" s="176" t="str">
        <f t="shared" si="245"/>
        <v xml:space="preserve"> </v>
      </c>
      <c r="PC92" s="172">
        <v>24</v>
      </c>
      <c r="PD92" s="224">
        <v>24</v>
      </c>
      <c r="PE92" s="173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4" t="str">
        <f t="shared" si="184"/>
        <v xml:space="preserve"> </v>
      </c>
      <c r="PK92" s="211" t="str">
        <f>IF(PG92=0," ",VLOOKUP(PG92,PROTOKOL!$A:$E,5,FALSE))</f>
        <v xml:space="preserve"> </v>
      </c>
      <c r="PL92" s="175"/>
      <c r="PM92" s="176" t="str">
        <f t="shared" si="246"/>
        <v xml:space="preserve"> </v>
      </c>
      <c r="PN92" s="216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4" t="str">
        <f t="shared" si="185"/>
        <v xml:space="preserve"> </v>
      </c>
      <c r="PT92" s="175" t="str">
        <f>IF(PP92=0," ",VLOOKUP(PP92,PROTOKOL!$A:$E,5,FALSE))</f>
        <v xml:space="preserve"> </v>
      </c>
      <c r="PU92" s="211" t="str">
        <f t="shared" si="270"/>
        <v xml:space="preserve"> </v>
      </c>
      <c r="PV92" s="175">
        <f t="shared" si="247"/>
        <v>0</v>
      </c>
      <c r="PW92" s="176" t="str">
        <f t="shared" si="248"/>
        <v xml:space="preserve"> </v>
      </c>
      <c r="PY92" s="172">
        <v>24</v>
      </c>
      <c r="PZ92" s="224">
        <v>24</v>
      </c>
      <c r="QA92" s="173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4" t="str">
        <f t="shared" si="186"/>
        <v xml:space="preserve"> </v>
      </c>
      <c r="QG92" s="211" t="str">
        <f>IF(QC92=0," ",VLOOKUP(QC92,PROTOKOL!$A:$E,5,FALSE))</f>
        <v xml:space="preserve"> </v>
      </c>
      <c r="QH92" s="175"/>
      <c r="QI92" s="176" t="str">
        <f t="shared" si="249"/>
        <v xml:space="preserve"> </v>
      </c>
      <c r="QJ92" s="216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4" t="str">
        <f t="shared" si="187"/>
        <v xml:space="preserve"> </v>
      </c>
      <c r="QP92" s="175" t="str">
        <f>IF(QL92=0," ",VLOOKUP(QL92,PROTOKOL!$A:$E,5,FALSE))</f>
        <v xml:space="preserve"> </v>
      </c>
      <c r="QQ92" s="211" t="str">
        <f t="shared" si="271"/>
        <v xml:space="preserve"> </v>
      </c>
      <c r="QR92" s="175">
        <f t="shared" si="250"/>
        <v>0</v>
      </c>
      <c r="QS92" s="176" t="str">
        <f t="shared" si="251"/>
        <v xml:space="preserve"> </v>
      </c>
    </row>
    <row r="93" spans="1:461" ht="13.8">
      <c r="A93" s="172">
        <v>24</v>
      </c>
      <c r="B93" s="225"/>
      <c r="C93" s="173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4" t="str">
        <f t="shared" si="146"/>
        <v xml:space="preserve"> </v>
      </c>
      <c r="I93" s="211" t="str">
        <f>IF(E93=0," ",VLOOKUP(E93,PROTOKOL!$A:$E,5,FALSE))</f>
        <v xml:space="preserve"> </v>
      </c>
      <c r="J93" s="175"/>
      <c r="K93" s="176" t="str">
        <f t="shared" si="188"/>
        <v xml:space="preserve"> </v>
      </c>
      <c r="L93" s="216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4" t="str">
        <f t="shared" si="147"/>
        <v xml:space="preserve"> </v>
      </c>
      <c r="R93" s="175" t="str">
        <f>IF(N93=0," ",VLOOKUP(N93,PROTOKOL!$A:$E,5,FALSE))</f>
        <v xml:space="preserve"> </v>
      </c>
      <c r="S93" s="211" t="str">
        <f t="shared" si="189"/>
        <v xml:space="preserve"> </v>
      </c>
      <c r="T93" s="175">
        <f t="shared" si="190"/>
        <v>0</v>
      </c>
      <c r="U93" s="176" t="str">
        <f t="shared" si="191"/>
        <v xml:space="preserve"> </v>
      </c>
      <c r="W93" s="172">
        <v>24</v>
      </c>
      <c r="X93" s="225"/>
      <c r="Y93" s="173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4" t="str">
        <f t="shared" si="148"/>
        <v xml:space="preserve"> </v>
      </c>
      <c r="AE93" s="211" t="str">
        <f>IF(AA93=0," ",VLOOKUP(AA93,PROTOKOL!$A:$E,5,FALSE))</f>
        <v xml:space="preserve"> </v>
      </c>
      <c r="AF93" s="175"/>
      <c r="AG93" s="176" t="str">
        <f t="shared" si="192"/>
        <v xml:space="preserve"> </v>
      </c>
      <c r="AH93" s="216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4" t="str">
        <f t="shared" si="149"/>
        <v xml:space="preserve"> </v>
      </c>
      <c r="AN93" s="175" t="str">
        <f>IF(AJ93=0," ",VLOOKUP(AJ93,PROTOKOL!$A:$E,5,FALSE))</f>
        <v xml:space="preserve"> </v>
      </c>
      <c r="AO93" s="211" t="str">
        <f t="shared" si="252"/>
        <v xml:space="preserve"> </v>
      </c>
      <c r="AP93" s="175">
        <f t="shared" si="193"/>
        <v>0</v>
      </c>
      <c r="AQ93" s="176" t="str">
        <f t="shared" si="194"/>
        <v xml:space="preserve"> </v>
      </c>
      <c r="AS93" s="172">
        <v>24</v>
      </c>
      <c r="AT93" s="225"/>
      <c r="AU93" s="173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4" t="str">
        <f t="shared" si="150"/>
        <v xml:space="preserve"> </v>
      </c>
      <c r="BA93" s="211" t="str">
        <f>IF(AW93=0," ",VLOOKUP(AW93,PROTOKOL!$A:$E,5,FALSE))</f>
        <v xml:space="preserve"> </v>
      </c>
      <c r="BB93" s="175"/>
      <c r="BC93" s="176" t="str">
        <f t="shared" si="195"/>
        <v xml:space="preserve"> </v>
      </c>
      <c r="BD93" s="216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4" t="str">
        <f t="shared" si="151"/>
        <v xml:space="preserve"> </v>
      </c>
      <c r="BJ93" s="175" t="str">
        <f>IF(BF93=0," ",VLOOKUP(BF93,PROTOKOL!$A:$E,5,FALSE))</f>
        <v xml:space="preserve"> </v>
      </c>
      <c r="BK93" s="211" t="str">
        <f t="shared" si="253"/>
        <v xml:space="preserve"> </v>
      </c>
      <c r="BL93" s="175">
        <f t="shared" si="196"/>
        <v>0</v>
      </c>
      <c r="BM93" s="176" t="str">
        <f t="shared" si="197"/>
        <v xml:space="preserve"> </v>
      </c>
      <c r="BO93" s="172">
        <v>24</v>
      </c>
      <c r="BP93" s="225"/>
      <c r="BQ93" s="173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4" t="str">
        <f t="shared" si="152"/>
        <v xml:space="preserve"> </v>
      </c>
      <c r="BW93" s="211" t="str">
        <f>IF(BS93=0," ",VLOOKUP(BS93,PROTOKOL!$A:$E,5,FALSE))</f>
        <v xml:space="preserve"> </v>
      </c>
      <c r="BX93" s="175"/>
      <c r="BY93" s="176" t="str">
        <f t="shared" si="198"/>
        <v xml:space="preserve"> </v>
      </c>
      <c r="BZ93" s="216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4" t="str">
        <f t="shared" si="153"/>
        <v xml:space="preserve"> </v>
      </c>
      <c r="CF93" s="175" t="str">
        <f>IF(CB93=0," ",VLOOKUP(CB93,PROTOKOL!$A:$E,5,FALSE))</f>
        <v xml:space="preserve"> </v>
      </c>
      <c r="CG93" s="211" t="str">
        <f t="shared" si="254"/>
        <v xml:space="preserve"> </v>
      </c>
      <c r="CH93" s="175">
        <f t="shared" si="199"/>
        <v>0</v>
      </c>
      <c r="CI93" s="176" t="str">
        <f t="shared" si="200"/>
        <v xml:space="preserve"> </v>
      </c>
      <c r="CK93" s="172">
        <v>24</v>
      </c>
      <c r="CL93" s="225"/>
      <c r="CM93" s="173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4" t="str">
        <f t="shared" si="154"/>
        <v xml:space="preserve"> </v>
      </c>
      <c r="CS93" s="211" t="str">
        <f>IF(CO93=0," ",VLOOKUP(CO93,PROTOKOL!$A:$E,5,FALSE))</f>
        <v xml:space="preserve"> </v>
      </c>
      <c r="CT93" s="175"/>
      <c r="CU93" s="176" t="str">
        <f t="shared" si="201"/>
        <v xml:space="preserve"> </v>
      </c>
      <c r="CV93" s="216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4" t="str">
        <f t="shared" si="155"/>
        <v xml:space="preserve"> </v>
      </c>
      <c r="DB93" s="175" t="str">
        <f>IF(CX93=0," ",VLOOKUP(CX93,PROTOKOL!$A:$E,5,FALSE))</f>
        <v xml:space="preserve"> </v>
      </c>
      <c r="DC93" s="211" t="str">
        <f t="shared" si="255"/>
        <v xml:space="preserve"> </v>
      </c>
      <c r="DD93" s="175">
        <f t="shared" si="202"/>
        <v>0</v>
      </c>
      <c r="DE93" s="176" t="str">
        <f t="shared" si="203"/>
        <v xml:space="preserve"> </v>
      </c>
      <c r="DG93" s="172">
        <v>24</v>
      </c>
      <c r="DH93" s="225"/>
      <c r="DI93" s="173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4" t="str">
        <f t="shared" si="156"/>
        <v xml:space="preserve"> </v>
      </c>
      <c r="DO93" s="211" t="str">
        <f>IF(DK93=0," ",VLOOKUP(DK93,PROTOKOL!$A:$E,5,FALSE))</f>
        <v xml:space="preserve"> </v>
      </c>
      <c r="DP93" s="175"/>
      <c r="DQ93" s="176" t="str">
        <f t="shared" si="204"/>
        <v xml:space="preserve"> </v>
      </c>
      <c r="DR93" s="216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4" t="str">
        <f t="shared" si="157"/>
        <v xml:space="preserve"> </v>
      </c>
      <c r="DX93" s="175" t="str">
        <f>IF(DT93=0," ",VLOOKUP(DT93,PROTOKOL!$A:$E,5,FALSE))</f>
        <v xml:space="preserve"> </v>
      </c>
      <c r="DY93" s="211" t="str">
        <f t="shared" si="256"/>
        <v xml:space="preserve"> </v>
      </c>
      <c r="DZ93" s="175">
        <f t="shared" si="205"/>
        <v>0</v>
      </c>
      <c r="EA93" s="176" t="str">
        <f t="shared" si="206"/>
        <v xml:space="preserve"> </v>
      </c>
      <c r="EC93" s="172">
        <v>24</v>
      </c>
      <c r="ED93" s="225"/>
      <c r="EE93" s="173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4" t="str">
        <f t="shared" si="158"/>
        <v xml:space="preserve"> </v>
      </c>
      <c r="EK93" s="211" t="str">
        <f>IF(EG93=0," ",VLOOKUP(EG93,PROTOKOL!$A:$E,5,FALSE))</f>
        <v xml:space="preserve"> </v>
      </c>
      <c r="EL93" s="175"/>
      <c r="EM93" s="176" t="str">
        <f t="shared" si="207"/>
        <v xml:space="preserve"> </v>
      </c>
      <c r="EN93" s="216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4" t="str">
        <f t="shared" si="159"/>
        <v xml:space="preserve"> </v>
      </c>
      <c r="ET93" s="175" t="str">
        <f>IF(EP93=0," ",VLOOKUP(EP93,PROTOKOL!$A:$E,5,FALSE))</f>
        <v xml:space="preserve"> </v>
      </c>
      <c r="EU93" s="211" t="str">
        <f t="shared" si="257"/>
        <v xml:space="preserve"> </v>
      </c>
      <c r="EV93" s="175">
        <f t="shared" si="208"/>
        <v>0</v>
      </c>
      <c r="EW93" s="176" t="str">
        <f t="shared" si="209"/>
        <v xml:space="preserve"> </v>
      </c>
      <c r="EY93" s="172">
        <v>24</v>
      </c>
      <c r="EZ93" s="225"/>
      <c r="FA93" s="173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4" t="str">
        <f t="shared" si="160"/>
        <v xml:space="preserve"> </v>
      </c>
      <c r="FG93" s="211" t="str">
        <f>IF(FC93=0," ",VLOOKUP(FC93,PROTOKOL!$A:$E,5,FALSE))</f>
        <v xml:space="preserve"> </v>
      </c>
      <c r="FH93" s="175"/>
      <c r="FI93" s="176" t="str">
        <f t="shared" si="210"/>
        <v xml:space="preserve"> </v>
      </c>
      <c r="FJ93" s="216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4" t="str">
        <f t="shared" si="161"/>
        <v xml:space="preserve"> </v>
      </c>
      <c r="FP93" s="175" t="str">
        <f>IF(FL93=0," ",VLOOKUP(FL93,PROTOKOL!$A:$E,5,FALSE))</f>
        <v xml:space="preserve"> </v>
      </c>
      <c r="FQ93" s="211" t="str">
        <f t="shared" si="258"/>
        <v xml:space="preserve"> </v>
      </c>
      <c r="FR93" s="175">
        <f t="shared" si="211"/>
        <v>0</v>
      </c>
      <c r="FS93" s="176" t="str">
        <f t="shared" si="212"/>
        <v xml:space="preserve"> </v>
      </c>
      <c r="FU93" s="172">
        <v>24</v>
      </c>
      <c r="FV93" s="225"/>
      <c r="FW93" s="173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4" t="str">
        <f t="shared" si="162"/>
        <v xml:space="preserve"> </v>
      </c>
      <c r="GC93" s="211" t="str">
        <f>IF(FY93=0," ",VLOOKUP(FY93,PROTOKOL!$A:$E,5,FALSE))</f>
        <v xml:space="preserve"> </v>
      </c>
      <c r="GD93" s="175"/>
      <c r="GE93" s="176" t="str">
        <f t="shared" si="213"/>
        <v xml:space="preserve"> </v>
      </c>
      <c r="GF93" s="216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4" t="str">
        <f t="shared" si="163"/>
        <v xml:space="preserve"> </v>
      </c>
      <c r="GL93" s="175" t="str">
        <f>IF(GH93=0," ",VLOOKUP(GH93,PROTOKOL!$A:$E,5,FALSE))</f>
        <v xml:space="preserve"> </v>
      </c>
      <c r="GM93" s="211" t="str">
        <f t="shared" si="259"/>
        <v xml:space="preserve"> </v>
      </c>
      <c r="GN93" s="175">
        <f t="shared" si="214"/>
        <v>0</v>
      </c>
      <c r="GO93" s="176" t="str">
        <f t="shared" si="215"/>
        <v xml:space="preserve"> </v>
      </c>
      <c r="GQ93" s="172">
        <v>24</v>
      </c>
      <c r="GR93" s="225"/>
      <c r="GS93" s="173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4" t="str">
        <f t="shared" si="164"/>
        <v xml:space="preserve"> </v>
      </c>
      <c r="GY93" s="211" t="str">
        <f>IF(GU93=0," ",VLOOKUP(GU93,PROTOKOL!$A:$E,5,FALSE))</f>
        <v xml:space="preserve"> </v>
      </c>
      <c r="GZ93" s="175"/>
      <c r="HA93" s="176" t="str">
        <f t="shared" si="216"/>
        <v xml:space="preserve"> </v>
      </c>
      <c r="HB93" s="216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4" t="str">
        <f t="shared" si="165"/>
        <v xml:space="preserve"> </v>
      </c>
      <c r="HH93" s="175" t="str">
        <f>IF(HD93=0," ",VLOOKUP(HD93,PROTOKOL!$A:$E,5,FALSE))</f>
        <v xml:space="preserve"> </v>
      </c>
      <c r="HI93" s="211" t="str">
        <f t="shared" si="260"/>
        <v xml:space="preserve"> </v>
      </c>
      <c r="HJ93" s="175">
        <f t="shared" si="217"/>
        <v>0</v>
      </c>
      <c r="HK93" s="176" t="str">
        <f t="shared" si="218"/>
        <v xml:space="preserve"> </v>
      </c>
      <c r="HM93" s="172">
        <v>24</v>
      </c>
      <c r="HN93" s="225"/>
      <c r="HO93" s="173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4" t="str">
        <f t="shared" si="166"/>
        <v xml:space="preserve"> </v>
      </c>
      <c r="HU93" s="211" t="str">
        <f>IF(HQ93=0," ",VLOOKUP(HQ93,PROTOKOL!$A:$E,5,FALSE))</f>
        <v xml:space="preserve"> </v>
      </c>
      <c r="HV93" s="175"/>
      <c r="HW93" s="176" t="str">
        <f t="shared" si="219"/>
        <v xml:space="preserve"> </v>
      </c>
      <c r="HX93" s="216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4" t="str">
        <f t="shared" si="167"/>
        <v xml:space="preserve"> </v>
      </c>
      <c r="ID93" s="175" t="str">
        <f>IF(HZ93=0," ",VLOOKUP(HZ93,PROTOKOL!$A:$E,5,FALSE))</f>
        <v xml:space="preserve"> </v>
      </c>
      <c r="IE93" s="211" t="str">
        <f t="shared" si="261"/>
        <v xml:space="preserve"> </v>
      </c>
      <c r="IF93" s="175">
        <f t="shared" si="220"/>
        <v>0</v>
      </c>
      <c r="IG93" s="176" t="str">
        <f t="shared" si="221"/>
        <v xml:space="preserve"> </v>
      </c>
      <c r="II93" s="172">
        <v>24</v>
      </c>
      <c r="IJ93" s="225"/>
      <c r="IK93" s="173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4" t="str">
        <f t="shared" si="168"/>
        <v xml:space="preserve"> </v>
      </c>
      <c r="IQ93" s="211" t="str">
        <f>IF(IM93=0," ",VLOOKUP(IM93,PROTOKOL!$A:$E,5,FALSE))</f>
        <v xml:space="preserve"> </v>
      </c>
      <c r="IR93" s="175"/>
      <c r="IS93" s="176" t="str">
        <f t="shared" si="222"/>
        <v xml:space="preserve"> </v>
      </c>
      <c r="IT93" s="216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4" t="str">
        <f t="shared" si="169"/>
        <v xml:space="preserve"> </v>
      </c>
      <c r="IZ93" s="175" t="str">
        <f>IF(IV93=0," ",VLOOKUP(IV93,PROTOKOL!$A:$E,5,FALSE))</f>
        <v xml:space="preserve"> </v>
      </c>
      <c r="JA93" s="211" t="str">
        <f t="shared" si="262"/>
        <v xml:space="preserve"> </v>
      </c>
      <c r="JB93" s="175">
        <f t="shared" si="223"/>
        <v>0</v>
      </c>
      <c r="JC93" s="176" t="str">
        <f t="shared" si="224"/>
        <v xml:space="preserve"> </v>
      </c>
      <c r="JE93" s="172">
        <v>24</v>
      </c>
      <c r="JF93" s="225"/>
      <c r="JG93" s="173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4" t="str">
        <f t="shared" si="170"/>
        <v xml:space="preserve"> </v>
      </c>
      <c r="JM93" s="211" t="str">
        <f>IF(JI93=0," ",VLOOKUP(JI93,PROTOKOL!$A:$E,5,FALSE))</f>
        <v xml:space="preserve"> </v>
      </c>
      <c r="JN93" s="175"/>
      <c r="JO93" s="176" t="str">
        <f t="shared" si="225"/>
        <v xml:space="preserve"> </v>
      </c>
      <c r="JP93" s="216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4" t="str">
        <f t="shared" si="171"/>
        <v xml:space="preserve"> </v>
      </c>
      <c r="JV93" s="175" t="str">
        <f>IF(JR93=0," ",VLOOKUP(JR93,PROTOKOL!$A:$E,5,FALSE))</f>
        <v xml:space="preserve"> </v>
      </c>
      <c r="JW93" s="211" t="str">
        <f t="shared" si="263"/>
        <v xml:space="preserve"> </v>
      </c>
      <c r="JX93" s="175">
        <f t="shared" si="226"/>
        <v>0</v>
      </c>
      <c r="JY93" s="176" t="str">
        <f t="shared" si="227"/>
        <v xml:space="preserve"> </v>
      </c>
      <c r="KA93" s="172">
        <v>24</v>
      </c>
      <c r="KB93" s="225"/>
      <c r="KC93" s="173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4" t="str">
        <f t="shared" si="172"/>
        <v xml:space="preserve"> </v>
      </c>
      <c r="KI93" s="211" t="str">
        <f>IF(KE93=0," ",VLOOKUP(KE93,PROTOKOL!$A:$E,5,FALSE))</f>
        <v xml:space="preserve"> </v>
      </c>
      <c r="KJ93" s="175"/>
      <c r="KK93" s="176" t="str">
        <f t="shared" si="228"/>
        <v xml:space="preserve"> </v>
      </c>
      <c r="KL93" s="216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4" t="str">
        <f t="shared" si="173"/>
        <v xml:space="preserve"> </v>
      </c>
      <c r="KR93" s="175" t="str">
        <f>IF(KN93=0," ",VLOOKUP(KN93,PROTOKOL!$A:$E,5,FALSE))</f>
        <v xml:space="preserve"> </v>
      </c>
      <c r="KS93" s="211" t="str">
        <f t="shared" si="264"/>
        <v xml:space="preserve"> </v>
      </c>
      <c r="KT93" s="175">
        <f t="shared" si="229"/>
        <v>0</v>
      </c>
      <c r="KU93" s="176" t="str">
        <f t="shared" si="230"/>
        <v xml:space="preserve"> </v>
      </c>
      <c r="KW93" s="172">
        <v>24</v>
      </c>
      <c r="KX93" s="225"/>
      <c r="KY93" s="173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4" t="str">
        <f t="shared" si="174"/>
        <v xml:space="preserve"> </v>
      </c>
      <c r="LE93" s="211" t="str">
        <f>IF(LA93=0," ",VLOOKUP(LA93,PROTOKOL!$A:$E,5,FALSE))</f>
        <v xml:space="preserve"> </v>
      </c>
      <c r="LF93" s="175"/>
      <c r="LG93" s="176" t="str">
        <f t="shared" si="231"/>
        <v xml:space="preserve"> </v>
      </c>
      <c r="LH93" s="216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4" t="str">
        <f t="shared" si="175"/>
        <v xml:space="preserve"> </v>
      </c>
      <c r="LN93" s="175" t="str">
        <f>IF(LJ93=0," ",VLOOKUP(LJ93,PROTOKOL!$A:$E,5,FALSE))</f>
        <v xml:space="preserve"> </v>
      </c>
      <c r="LO93" s="211" t="str">
        <f t="shared" si="265"/>
        <v xml:space="preserve"> </v>
      </c>
      <c r="LP93" s="175">
        <f t="shared" si="232"/>
        <v>0</v>
      </c>
      <c r="LQ93" s="176" t="str">
        <f t="shared" si="233"/>
        <v xml:space="preserve"> </v>
      </c>
      <c r="LS93" s="172">
        <v>24</v>
      </c>
      <c r="LT93" s="225"/>
      <c r="LU93" s="173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4" t="str">
        <f t="shared" si="176"/>
        <v xml:space="preserve"> </v>
      </c>
      <c r="MA93" s="211" t="str">
        <f>IF(LW93=0," ",VLOOKUP(LW93,PROTOKOL!$A:$E,5,FALSE))</f>
        <v xml:space="preserve"> </v>
      </c>
      <c r="MB93" s="175"/>
      <c r="MC93" s="176" t="str">
        <f t="shared" si="234"/>
        <v xml:space="preserve"> </v>
      </c>
      <c r="MD93" s="216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4" t="str">
        <f t="shared" si="177"/>
        <v xml:space="preserve"> </v>
      </c>
      <c r="MJ93" s="175" t="str">
        <f>IF(MF93=0," ",VLOOKUP(MF93,PROTOKOL!$A:$E,5,FALSE))</f>
        <v xml:space="preserve"> </v>
      </c>
      <c r="MK93" s="211" t="str">
        <f t="shared" si="266"/>
        <v xml:space="preserve"> </v>
      </c>
      <c r="ML93" s="175">
        <f t="shared" si="235"/>
        <v>0</v>
      </c>
      <c r="MM93" s="176" t="str">
        <f t="shared" si="236"/>
        <v xml:space="preserve"> </v>
      </c>
      <c r="MO93" s="172">
        <v>24</v>
      </c>
      <c r="MP93" s="225"/>
      <c r="MQ93" s="173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4" t="str">
        <f t="shared" si="178"/>
        <v xml:space="preserve"> </v>
      </c>
      <c r="MW93" s="211" t="str">
        <f>IF(MS93=0," ",VLOOKUP(MS93,PROTOKOL!$A:$E,5,FALSE))</f>
        <v xml:space="preserve"> </v>
      </c>
      <c r="MX93" s="175"/>
      <c r="MY93" s="176" t="str">
        <f t="shared" si="237"/>
        <v xml:space="preserve"> </v>
      </c>
      <c r="MZ93" s="216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4" t="str">
        <f t="shared" si="179"/>
        <v xml:space="preserve"> </v>
      </c>
      <c r="NF93" s="175" t="str">
        <f>IF(NB93=0," ",VLOOKUP(NB93,PROTOKOL!$A:$E,5,FALSE))</f>
        <v xml:space="preserve"> </v>
      </c>
      <c r="NG93" s="211" t="str">
        <f t="shared" si="267"/>
        <v xml:space="preserve"> </v>
      </c>
      <c r="NH93" s="175">
        <f t="shared" si="238"/>
        <v>0</v>
      </c>
      <c r="NI93" s="176" t="str">
        <f t="shared" si="239"/>
        <v xml:space="preserve"> </v>
      </c>
      <c r="NK93" s="172">
        <v>24</v>
      </c>
      <c r="NL93" s="225"/>
      <c r="NM93" s="173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4" t="str">
        <f t="shared" si="180"/>
        <v xml:space="preserve"> </v>
      </c>
      <c r="NS93" s="211" t="str">
        <f>IF(NO93=0," ",VLOOKUP(NO93,PROTOKOL!$A:$E,5,FALSE))</f>
        <v xml:space="preserve"> </v>
      </c>
      <c r="NT93" s="175"/>
      <c r="NU93" s="176" t="str">
        <f t="shared" si="240"/>
        <v xml:space="preserve"> </v>
      </c>
      <c r="NV93" s="216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4" t="str">
        <f t="shared" si="181"/>
        <v xml:space="preserve"> </v>
      </c>
      <c r="OB93" s="175" t="str">
        <f>IF(NX93=0," ",VLOOKUP(NX93,PROTOKOL!$A:$E,5,FALSE))</f>
        <v xml:space="preserve"> </v>
      </c>
      <c r="OC93" s="211" t="str">
        <f t="shared" si="268"/>
        <v xml:space="preserve"> </v>
      </c>
      <c r="OD93" s="175">
        <f t="shared" si="241"/>
        <v>0</v>
      </c>
      <c r="OE93" s="176" t="str">
        <f t="shared" si="242"/>
        <v xml:space="preserve"> </v>
      </c>
      <c r="OG93" s="172">
        <v>24</v>
      </c>
      <c r="OH93" s="225"/>
      <c r="OI93" s="173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4" t="str">
        <f t="shared" si="182"/>
        <v xml:space="preserve"> </v>
      </c>
      <c r="OO93" s="211" t="str">
        <f>IF(OK93=0," ",VLOOKUP(OK93,PROTOKOL!$A:$E,5,FALSE))</f>
        <v xml:space="preserve"> </v>
      </c>
      <c r="OP93" s="175"/>
      <c r="OQ93" s="176" t="str">
        <f t="shared" si="243"/>
        <v xml:space="preserve"> </v>
      </c>
      <c r="OR93" s="216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4" t="str">
        <f t="shared" si="183"/>
        <v xml:space="preserve"> </v>
      </c>
      <c r="OX93" s="175" t="str">
        <f>IF(OT93=0," ",VLOOKUP(OT93,PROTOKOL!$A:$E,5,FALSE))</f>
        <v xml:space="preserve"> </v>
      </c>
      <c r="OY93" s="211" t="str">
        <f t="shared" si="269"/>
        <v xml:space="preserve"> </v>
      </c>
      <c r="OZ93" s="175">
        <f t="shared" si="244"/>
        <v>0</v>
      </c>
      <c r="PA93" s="176" t="str">
        <f t="shared" si="245"/>
        <v xml:space="preserve"> </v>
      </c>
      <c r="PC93" s="172">
        <v>24</v>
      </c>
      <c r="PD93" s="225"/>
      <c r="PE93" s="173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4" t="str">
        <f t="shared" si="184"/>
        <v xml:space="preserve"> </v>
      </c>
      <c r="PK93" s="211" t="str">
        <f>IF(PG93=0," ",VLOOKUP(PG93,PROTOKOL!$A:$E,5,FALSE))</f>
        <v xml:space="preserve"> </v>
      </c>
      <c r="PL93" s="175"/>
      <c r="PM93" s="176" t="str">
        <f t="shared" si="246"/>
        <v xml:space="preserve"> </v>
      </c>
      <c r="PN93" s="216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4" t="str">
        <f t="shared" si="185"/>
        <v xml:space="preserve"> </v>
      </c>
      <c r="PT93" s="175" t="str">
        <f>IF(PP93=0," ",VLOOKUP(PP93,PROTOKOL!$A:$E,5,FALSE))</f>
        <v xml:space="preserve"> </v>
      </c>
      <c r="PU93" s="211" t="str">
        <f t="shared" si="270"/>
        <v xml:space="preserve"> </v>
      </c>
      <c r="PV93" s="175">
        <f t="shared" si="247"/>
        <v>0</v>
      </c>
      <c r="PW93" s="176" t="str">
        <f t="shared" si="248"/>
        <v xml:space="preserve"> </v>
      </c>
      <c r="PY93" s="172">
        <v>24</v>
      </c>
      <c r="PZ93" s="225"/>
      <c r="QA93" s="173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4" t="str">
        <f t="shared" si="186"/>
        <v xml:space="preserve"> </v>
      </c>
      <c r="QG93" s="211" t="str">
        <f>IF(QC93=0," ",VLOOKUP(QC93,PROTOKOL!$A:$E,5,FALSE))</f>
        <v xml:space="preserve"> </v>
      </c>
      <c r="QH93" s="175"/>
      <c r="QI93" s="176" t="str">
        <f t="shared" si="249"/>
        <v xml:space="preserve"> </v>
      </c>
      <c r="QJ93" s="216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4" t="str">
        <f t="shared" si="187"/>
        <v xml:space="preserve"> </v>
      </c>
      <c r="QP93" s="175" t="str">
        <f>IF(QL93=0," ",VLOOKUP(QL93,PROTOKOL!$A:$E,5,FALSE))</f>
        <v xml:space="preserve"> </v>
      </c>
      <c r="QQ93" s="211" t="str">
        <f t="shared" si="271"/>
        <v xml:space="preserve"> </v>
      </c>
      <c r="QR93" s="175">
        <f t="shared" si="250"/>
        <v>0</v>
      </c>
      <c r="QS93" s="176" t="str">
        <f t="shared" si="251"/>
        <v xml:space="preserve"> </v>
      </c>
    </row>
    <row r="94" spans="1:461" ht="13.8">
      <c r="A94" s="172">
        <v>24</v>
      </c>
      <c r="B94" s="226"/>
      <c r="C94" s="173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4" t="str">
        <f t="shared" si="146"/>
        <v xml:space="preserve"> </v>
      </c>
      <c r="I94" s="211" t="str">
        <f>IF(E94=0," ",VLOOKUP(E94,PROTOKOL!$A:$E,5,FALSE))</f>
        <v xml:space="preserve"> </v>
      </c>
      <c r="J94" s="175"/>
      <c r="K94" s="176" t="str">
        <f t="shared" si="188"/>
        <v xml:space="preserve"> </v>
      </c>
      <c r="L94" s="216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4" t="str">
        <f t="shared" si="147"/>
        <v xml:space="preserve"> </v>
      </c>
      <c r="R94" s="175" t="str">
        <f>IF(N94=0," ",VLOOKUP(N94,PROTOKOL!$A:$E,5,FALSE))</f>
        <v xml:space="preserve"> </v>
      </c>
      <c r="S94" s="211" t="str">
        <f t="shared" si="189"/>
        <v xml:space="preserve"> </v>
      </c>
      <c r="T94" s="175">
        <f t="shared" si="190"/>
        <v>0</v>
      </c>
      <c r="U94" s="176" t="str">
        <f t="shared" si="191"/>
        <v xml:space="preserve"> </v>
      </c>
      <c r="W94" s="172">
        <v>24</v>
      </c>
      <c r="X94" s="226"/>
      <c r="Y94" s="173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4" t="str">
        <f t="shared" si="148"/>
        <v xml:space="preserve"> </v>
      </c>
      <c r="AE94" s="211" t="str">
        <f>IF(AA94=0," ",VLOOKUP(AA94,PROTOKOL!$A:$E,5,FALSE))</f>
        <v xml:space="preserve"> </v>
      </c>
      <c r="AF94" s="175"/>
      <c r="AG94" s="176" t="str">
        <f t="shared" si="192"/>
        <v xml:space="preserve"> </v>
      </c>
      <c r="AH94" s="216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4" t="str">
        <f t="shared" si="149"/>
        <v xml:space="preserve"> </v>
      </c>
      <c r="AN94" s="175" t="str">
        <f>IF(AJ94=0," ",VLOOKUP(AJ94,PROTOKOL!$A:$E,5,FALSE))</f>
        <v xml:space="preserve"> </v>
      </c>
      <c r="AO94" s="211" t="str">
        <f t="shared" si="252"/>
        <v xml:space="preserve"> </v>
      </c>
      <c r="AP94" s="175">
        <f t="shared" si="193"/>
        <v>0</v>
      </c>
      <c r="AQ94" s="176" t="str">
        <f t="shared" si="194"/>
        <v xml:space="preserve"> </v>
      </c>
      <c r="AS94" s="172">
        <v>24</v>
      </c>
      <c r="AT94" s="226"/>
      <c r="AU94" s="173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4" t="str">
        <f t="shared" si="150"/>
        <v xml:space="preserve"> </v>
      </c>
      <c r="BA94" s="211" t="str">
        <f>IF(AW94=0," ",VLOOKUP(AW94,PROTOKOL!$A:$E,5,FALSE))</f>
        <v xml:space="preserve"> </v>
      </c>
      <c r="BB94" s="175"/>
      <c r="BC94" s="176" t="str">
        <f t="shared" si="195"/>
        <v xml:space="preserve"> </v>
      </c>
      <c r="BD94" s="216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4" t="str">
        <f t="shared" si="151"/>
        <v xml:space="preserve"> </v>
      </c>
      <c r="BJ94" s="175" t="str">
        <f>IF(BF94=0," ",VLOOKUP(BF94,PROTOKOL!$A:$E,5,FALSE))</f>
        <v xml:space="preserve"> </v>
      </c>
      <c r="BK94" s="211" t="str">
        <f t="shared" si="253"/>
        <v xml:space="preserve"> </v>
      </c>
      <c r="BL94" s="175">
        <f t="shared" si="196"/>
        <v>0</v>
      </c>
      <c r="BM94" s="176" t="str">
        <f t="shared" si="197"/>
        <v xml:space="preserve"> </v>
      </c>
      <c r="BO94" s="172">
        <v>24</v>
      </c>
      <c r="BP94" s="226"/>
      <c r="BQ94" s="173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4" t="str">
        <f t="shared" si="152"/>
        <v xml:space="preserve"> </v>
      </c>
      <c r="BW94" s="211" t="str">
        <f>IF(BS94=0," ",VLOOKUP(BS94,PROTOKOL!$A:$E,5,FALSE))</f>
        <v xml:space="preserve"> </v>
      </c>
      <c r="BX94" s="175"/>
      <c r="BY94" s="176" t="str">
        <f t="shared" si="198"/>
        <v xml:space="preserve"> </v>
      </c>
      <c r="BZ94" s="216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4" t="str">
        <f t="shared" si="153"/>
        <v xml:space="preserve"> </v>
      </c>
      <c r="CF94" s="175" t="str">
        <f>IF(CB94=0," ",VLOOKUP(CB94,PROTOKOL!$A:$E,5,FALSE))</f>
        <v xml:space="preserve"> </v>
      </c>
      <c r="CG94" s="211" t="str">
        <f t="shared" si="254"/>
        <v xml:space="preserve"> </v>
      </c>
      <c r="CH94" s="175">
        <f t="shared" si="199"/>
        <v>0</v>
      </c>
      <c r="CI94" s="176" t="str">
        <f t="shared" si="200"/>
        <v xml:space="preserve"> </v>
      </c>
      <c r="CK94" s="172">
        <v>24</v>
      </c>
      <c r="CL94" s="226"/>
      <c r="CM94" s="173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4" t="str">
        <f t="shared" si="154"/>
        <v xml:space="preserve"> </v>
      </c>
      <c r="CS94" s="211" t="str">
        <f>IF(CO94=0," ",VLOOKUP(CO94,PROTOKOL!$A:$E,5,FALSE))</f>
        <v xml:space="preserve"> </v>
      </c>
      <c r="CT94" s="175"/>
      <c r="CU94" s="176" t="str">
        <f t="shared" si="201"/>
        <v xml:space="preserve"> </v>
      </c>
      <c r="CV94" s="216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4" t="str">
        <f t="shared" si="155"/>
        <v xml:space="preserve"> </v>
      </c>
      <c r="DB94" s="175" t="str">
        <f>IF(CX94=0," ",VLOOKUP(CX94,PROTOKOL!$A:$E,5,FALSE))</f>
        <v xml:space="preserve"> </v>
      </c>
      <c r="DC94" s="211" t="str">
        <f t="shared" si="255"/>
        <v xml:space="preserve"> </v>
      </c>
      <c r="DD94" s="175">
        <f t="shared" si="202"/>
        <v>0</v>
      </c>
      <c r="DE94" s="176" t="str">
        <f t="shared" si="203"/>
        <v xml:space="preserve"> </v>
      </c>
      <c r="DG94" s="172">
        <v>24</v>
      </c>
      <c r="DH94" s="226"/>
      <c r="DI94" s="173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4" t="str">
        <f t="shared" si="156"/>
        <v xml:space="preserve"> </v>
      </c>
      <c r="DO94" s="211" t="str">
        <f>IF(DK94=0," ",VLOOKUP(DK94,PROTOKOL!$A:$E,5,FALSE))</f>
        <v xml:space="preserve"> </v>
      </c>
      <c r="DP94" s="175"/>
      <c r="DQ94" s="176" t="str">
        <f t="shared" si="204"/>
        <v xml:space="preserve"> </v>
      </c>
      <c r="DR94" s="216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4" t="str">
        <f t="shared" si="157"/>
        <v xml:space="preserve"> </v>
      </c>
      <c r="DX94" s="175" t="str">
        <f>IF(DT94=0," ",VLOOKUP(DT94,PROTOKOL!$A:$E,5,FALSE))</f>
        <v xml:space="preserve"> </v>
      </c>
      <c r="DY94" s="211" t="str">
        <f t="shared" si="256"/>
        <v xml:space="preserve"> </v>
      </c>
      <c r="DZ94" s="175">
        <f t="shared" si="205"/>
        <v>0</v>
      </c>
      <c r="EA94" s="176" t="str">
        <f t="shared" si="206"/>
        <v xml:space="preserve"> </v>
      </c>
      <c r="EC94" s="172">
        <v>24</v>
      </c>
      <c r="ED94" s="226"/>
      <c r="EE94" s="173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4" t="str">
        <f t="shared" si="158"/>
        <v xml:space="preserve"> </v>
      </c>
      <c r="EK94" s="211" t="str">
        <f>IF(EG94=0," ",VLOOKUP(EG94,PROTOKOL!$A:$E,5,FALSE))</f>
        <v xml:space="preserve"> </v>
      </c>
      <c r="EL94" s="175"/>
      <c r="EM94" s="176" t="str">
        <f t="shared" si="207"/>
        <v xml:space="preserve"> </v>
      </c>
      <c r="EN94" s="216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4" t="str">
        <f t="shared" si="159"/>
        <v xml:space="preserve"> </v>
      </c>
      <c r="ET94" s="175" t="str">
        <f>IF(EP94=0," ",VLOOKUP(EP94,PROTOKOL!$A:$E,5,FALSE))</f>
        <v xml:space="preserve"> </v>
      </c>
      <c r="EU94" s="211" t="str">
        <f t="shared" si="257"/>
        <v xml:space="preserve"> </v>
      </c>
      <c r="EV94" s="175">
        <f t="shared" si="208"/>
        <v>0</v>
      </c>
      <c r="EW94" s="176" t="str">
        <f t="shared" si="209"/>
        <v xml:space="preserve"> </v>
      </c>
      <c r="EY94" s="172">
        <v>24</v>
      </c>
      <c r="EZ94" s="226"/>
      <c r="FA94" s="173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4" t="str">
        <f t="shared" si="160"/>
        <v xml:space="preserve"> </v>
      </c>
      <c r="FG94" s="211" t="str">
        <f>IF(FC94=0," ",VLOOKUP(FC94,PROTOKOL!$A:$E,5,FALSE))</f>
        <v xml:space="preserve"> </v>
      </c>
      <c r="FH94" s="175"/>
      <c r="FI94" s="176" t="str">
        <f t="shared" si="210"/>
        <v xml:space="preserve"> </v>
      </c>
      <c r="FJ94" s="216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4" t="str">
        <f t="shared" si="161"/>
        <v xml:space="preserve"> </v>
      </c>
      <c r="FP94" s="175" t="str">
        <f>IF(FL94=0," ",VLOOKUP(FL94,PROTOKOL!$A:$E,5,FALSE))</f>
        <v xml:space="preserve"> </v>
      </c>
      <c r="FQ94" s="211" t="str">
        <f t="shared" si="258"/>
        <v xml:space="preserve"> </v>
      </c>
      <c r="FR94" s="175">
        <f t="shared" si="211"/>
        <v>0</v>
      </c>
      <c r="FS94" s="176" t="str">
        <f t="shared" si="212"/>
        <v xml:space="preserve"> </v>
      </c>
      <c r="FU94" s="172">
        <v>24</v>
      </c>
      <c r="FV94" s="226"/>
      <c r="FW94" s="173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4" t="str">
        <f t="shared" si="162"/>
        <v xml:space="preserve"> </v>
      </c>
      <c r="GC94" s="211" t="str">
        <f>IF(FY94=0," ",VLOOKUP(FY94,PROTOKOL!$A:$E,5,FALSE))</f>
        <v xml:space="preserve"> </v>
      </c>
      <c r="GD94" s="175"/>
      <c r="GE94" s="176" t="str">
        <f t="shared" si="213"/>
        <v xml:space="preserve"> </v>
      </c>
      <c r="GF94" s="216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4" t="str">
        <f t="shared" si="163"/>
        <v xml:space="preserve"> </v>
      </c>
      <c r="GL94" s="175" t="str">
        <f>IF(GH94=0," ",VLOOKUP(GH94,PROTOKOL!$A:$E,5,FALSE))</f>
        <v xml:space="preserve"> </v>
      </c>
      <c r="GM94" s="211" t="str">
        <f t="shared" si="259"/>
        <v xml:space="preserve"> </v>
      </c>
      <c r="GN94" s="175">
        <f t="shared" si="214"/>
        <v>0</v>
      </c>
      <c r="GO94" s="176" t="str">
        <f t="shared" si="215"/>
        <v xml:space="preserve"> </v>
      </c>
      <c r="GQ94" s="172">
        <v>24</v>
      </c>
      <c r="GR94" s="226"/>
      <c r="GS94" s="173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4" t="str">
        <f t="shared" si="164"/>
        <v xml:space="preserve"> </v>
      </c>
      <c r="GY94" s="211" t="str">
        <f>IF(GU94=0," ",VLOOKUP(GU94,PROTOKOL!$A:$E,5,FALSE))</f>
        <v xml:space="preserve"> </v>
      </c>
      <c r="GZ94" s="175"/>
      <c r="HA94" s="176" t="str">
        <f t="shared" si="216"/>
        <v xml:space="preserve"> </v>
      </c>
      <c r="HB94" s="216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4" t="str">
        <f t="shared" si="165"/>
        <v xml:space="preserve"> </v>
      </c>
      <c r="HH94" s="175" t="str">
        <f>IF(HD94=0," ",VLOOKUP(HD94,PROTOKOL!$A:$E,5,FALSE))</f>
        <v xml:space="preserve"> </v>
      </c>
      <c r="HI94" s="211" t="str">
        <f t="shared" si="260"/>
        <v xml:space="preserve"> </v>
      </c>
      <c r="HJ94" s="175">
        <f t="shared" si="217"/>
        <v>0</v>
      </c>
      <c r="HK94" s="176" t="str">
        <f t="shared" si="218"/>
        <v xml:space="preserve"> </v>
      </c>
      <c r="HM94" s="172">
        <v>24</v>
      </c>
      <c r="HN94" s="226"/>
      <c r="HO94" s="173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4" t="str">
        <f t="shared" si="166"/>
        <v xml:space="preserve"> </v>
      </c>
      <c r="HU94" s="211" t="str">
        <f>IF(HQ94=0," ",VLOOKUP(HQ94,PROTOKOL!$A:$E,5,FALSE))</f>
        <v xml:space="preserve"> </v>
      </c>
      <c r="HV94" s="175"/>
      <c r="HW94" s="176" t="str">
        <f t="shared" si="219"/>
        <v xml:space="preserve"> </v>
      </c>
      <c r="HX94" s="216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4" t="str">
        <f t="shared" si="167"/>
        <v xml:space="preserve"> </v>
      </c>
      <c r="ID94" s="175" t="str">
        <f>IF(HZ94=0," ",VLOOKUP(HZ94,PROTOKOL!$A:$E,5,FALSE))</f>
        <v xml:space="preserve"> </v>
      </c>
      <c r="IE94" s="211" t="str">
        <f t="shared" si="261"/>
        <v xml:space="preserve"> </v>
      </c>
      <c r="IF94" s="175">
        <f t="shared" si="220"/>
        <v>0</v>
      </c>
      <c r="IG94" s="176" t="str">
        <f t="shared" si="221"/>
        <v xml:space="preserve"> </v>
      </c>
      <c r="II94" s="172">
        <v>24</v>
      </c>
      <c r="IJ94" s="226"/>
      <c r="IK94" s="173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4" t="str">
        <f t="shared" si="168"/>
        <v xml:space="preserve"> </v>
      </c>
      <c r="IQ94" s="211" t="str">
        <f>IF(IM94=0," ",VLOOKUP(IM94,PROTOKOL!$A:$E,5,FALSE))</f>
        <v xml:space="preserve"> </v>
      </c>
      <c r="IR94" s="175"/>
      <c r="IS94" s="176" t="str">
        <f t="shared" si="222"/>
        <v xml:space="preserve"> </v>
      </c>
      <c r="IT94" s="216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4" t="str">
        <f t="shared" si="169"/>
        <v xml:space="preserve"> </v>
      </c>
      <c r="IZ94" s="175" t="str">
        <f>IF(IV94=0," ",VLOOKUP(IV94,PROTOKOL!$A:$E,5,FALSE))</f>
        <v xml:space="preserve"> </v>
      </c>
      <c r="JA94" s="211" t="str">
        <f t="shared" si="262"/>
        <v xml:space="preserve"> </v>
      </c>
      <c r="JB94" s="175">
        <f t="shared" si="223"/>
        <v>0</v>
      </c>
      <c r="JC94" s="176" t="str">
        <f t="shared" si="224"/>
        <v xml:space="preserve"> </v>
      </c>
      <c r="JE94" s="172">
        <v>24</v>
      </c>
      <c r="JF94" s="226"/>
      <c r="JG94" s="173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4" t="str">
        <f t="shared" si="170"/>
        <v xml:space="preserve"> </v>
      </c>
      <c r="JM94" s="211" t="str">
        <f>IF(JI94=0," ",VLOOKUP(JI94,PROTOKOL!$A:$E,5,FALSE))</f>
        <v xml:space="preserve"> </v>
      </c>
      <c r="JN94" s="175"/>
      <c r="JO94" s="176" t="str">
        <f t="shared" si="225"/>
        <v xml:space="preserve"> </v>
      </c>
      <c r="JP94" s="216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4" t="str">
        <f t="shared" si="171"/>
        <v xml:space="preserve"> </v>
      </c>
      <c r="JV94" s="175" t="str">
        <f>IF(JR94=0," ",VLOOKUP(JR94,PROTOKOL!$A:$E,5,FALSE))</f>
        <v xml:space="preserve"> </v>
      </c>
      <c r="JW94" s="211" t="str">
        <f t="shared" si="263"/>
        <v xml:space="preserve"> </v>
      </c>
      <c r="JX94" s="175">
        <f t="shared" si="226"/>
        <v>0</v>
      </c>
      <c r="JY94" s="176" t="str">
        <f t="shared" si="227"/>
        <v xml:space="preserve"> </v>
      </c>
      <c r="KA94" s="172">
        <v>24</v>
      </c>
      <c r="KB94" s="226"/>
      <c r="KC94" s="173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4" t="str">
        <f t="shared" si="172"/>
        <v xml:space="preserve"> </v>
      </c>
      <c r="KI94" s="211" t="str">
        <f>IF(KE94=0," ",VLOOKUP(KE94,PROTOKOL!$A:$E,5,FALSE))</f>
        <v xml:space="preserve"> </v>
      </c>
      <c r="KJ94" s="175"/>
      <c r="KK94" s="176" t="str">
        <f t="shared" si="228"/>
        <v xml:space="preserve"> </v>
      </c>
      <c r="KL94" s="216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4" t="str">
        <f t="shared" si="173"/>
        <v xml:space="preserve"> </v>
      </c>
      <c r="KR94" s="175" t="str">
        <f>IF(KN94=0," ",VLOOKUP(KN94,PROTOKOL!$A:$E,5,FALSE))</f>
        <v xml:space="preserve"> </v>
      </c>
      <c r="KS94" s="211" t="str">
        <f t="shared" si="264"/>
        <v xml:space="preserve"> </v>
      </c>
      <c r="KT94" s="175">
        <f t="shared" si="229"/>
        <v>0</v>
      </c>
      <c r="KU94" s="176" t="str">
        <f t="shared" si="230"/>
        <v xml:space="preserve"> </v>
      </c>
      <c r="KW94" s="172">
        <v>24</v>
      </c>
      <c r="KX94" s="226"/>
      <c r="KY94" s="173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4" t="str">
        <f t="shared" si="174"/>
        <v xml:space="preserve"> </v>
      </c>
      <c r="LE94" s="211" t="str">
        <f>IF(LA94=0," ",VLOOKUP(LA94,PROTOKOL!$A:$E,5,FALSE))</f>
        <v xml:space="preserve"> </v>
      </c>
      <c r="LF94" s="175"/>
      <c r="LG94" s="176" t="str">
        <f t="shared" si="231"/>
        <v xml:space="preserve"> </v>
      </c>
      <c r="LH94" s="216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4" t="str">
        <f t="shared" si="175"/>
        <v xml:space="preserve"> </v>
      </c>
      <c r="LN94" s="175" t="str">
        <f>IF(LJ94=0," ",VLOOKUP(LJ94,PROTOKOL!$A:$E,5,FALSE))</f>
        <v xml:space="preserve"> </v>
      </c>
      <c r="LO94" s="211" t="str">
        <f t="shared" si="265"/>
        <v xml:space="preserve"> </v>
      </c>
      <c r="LP94" s="175">
        <f t="shared" si="232"/>
        <v>0</v>
      </c>
      <c r="LQ94" s="176" t="str">
        <f t="shared" si="233"/>
        <v xml:space="preserve"> </v>
      </c>
      <c r="LS94" s="172">
        <v>24</v>
      </c>
      <c r="LT94" s="226"/>
      <c r="LU94" s="173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4" t="str">
        <f t="shared" si="176"/>
        <v xml:space="preserve"> </v>
      </c>
      <c r="MA94" s="211" t="str">
        <f>IF(LW94=0," ",VLOOKUP(LW94,PROTOKOL!$A:$E,5,FALSE))</f>
        <v xml:space="preserve"> </v>
      </c>
      <c r="MB94" s="175"/>
      <c r="MC94" s="176" t="str">
        <f t="shared" si="234"/>
        <v xml:space="preserve"> </v>
      </c>
      <c r="MD94" s="216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4" t="str">
        <f t="shared" si="177"/>
        <v xml:space="preserve"> </v>
      </c>
      <c r="MJ94" s="175" t="str">
        <f>IF(MF94=0," ",VLOOKUP(MF94,PROTOKOL!$A:$E,5,FALSE))</f>
        <v xml:space="preserve"> </v>
      </c>
      <c r="MK94" s="211" t="str">
        <f t="shared" si="266"/>
        <v xml:space="preserve"> </v>
      </c>
      <c r="ML94" s="175">
        <f t="shared" si="235"/>
        <v>0</v>
      </c>
      <c r="MM94" s="176" t="str">
        <f t="shared" si="236"/>
        <v xml:space="preserve"> </v>
      </c>
      <c r="MO94" s="172">
        <v>24</v>
      </c>
      <c r="MP94" s="226"/>
      <c r="MQ94" s="173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4" t="str">
        <f t="shared" si="178"/>
        <v xml:space="preserve"> </v>
      </c>
      <c r="MW94" s="211" t="str">
        <f>IF(MS94=0," ",VLOOKUP(MS94,PROTOKOL!$A:$E,5,FALSE))</f>
        <v xml:space="preserve"> </v>
      </c>
      <c r="MX94" s="175"/>
      <c r="MY94" s="176" t="str">
        <f t="shared" si="237"/>
        <v xml:space="preserve"> </v>
      </c>
      <c r="MZ94" s="216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4" t="str">
        <f t="shared" si="179"/>
        <v xml:space="preserve"> </v>
      </c>
      <c r="NF94" s="175" t="str">
        <f>IF(NB94=0," ",VLOOKUP(NB94,PROTOKOL!$A:$E,5,FALSE))</f>
        <v xml:space="preserve"> </v>
      </c>
      <c r="NG94" s="211" t="str">
        <f t="shared" si="267"/>
        <v xml:space="preserve"> </v>
      </c>
      <c r="NH94" s="175">
        <f t="shared" si="238"/>
        <v>0</v>
      </c>
      <c r="NI94" s="176" t="str">
        <f t="shared" si="239"/>
        <v xml:space="preserve"> </v>
      </c>
      <c r="NK94" s="172">
        <v>24</v>
      </c>
      <c r="NL94" s="226"/>
      <c r="NM94" s="173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4" t="str">
        <f t="shared" si="180"/>
        <v xml:space="preserve"> </v>
      </c>
      <c r="NS94" s="211" t="str">
        <f>IF(NO94=0," ",VLOOKUP(NO94,PROTOKOL!$A:$E,5,FALSE))</f>
        <v xml:space="preserve"> </v>
      </c>
      <c r="NT94" s="175"/>
      <c r="NU94" s="176" t="str">
        <f t="shared" si="240"/>
        <v xml:space="preserve"> </v>
      </c>
      <c r="NV94" s="216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4" t="str">
        <f t="shared" si="181"/>
        <v xml:space="preserve"> </v>
      </c>
      <c r="OB94" s="175" t="str">
        <f>IF(NX94=0," ",VLOOKUP(NX94,PROTOKOL!$A:$E,5,FALSE))</f>
        <v xml:space="preserve"> </v>
      </c>
      <c r="OC94" s="211" t="str">
        <f t="shared" si="268"/>
        <v xml:space="preserve"> </v>
      </c>
      <c r="OD94" s="175">
        <f t="shared" si="241"/>
        <v>0</v>
      </c>
      <c r="OE94" s="176" t="str">
        <f t="shared" si="242"/>
        <v xml:space="preserve"> </v>
      </c>
      <c r="OG94" s="172">
        <v>24</v>
      </c>
      <c r="OH94" s="226"/>
      <c r="OI94" s="173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4" t="str">
        <f t="shared" si="182"/>
        <v xml:space="preserve"> </v>
      </c>
      <c r="OO94" s="211" t="str">
        <f>IF(OK94=0," ",VLOOKUP(OK94,PROTOKOL!$A:$E,5,FALSE))</f>
        <v xml:space="preserve"> </v>
      </c>
      <c r="OP94" s="175"/>
      <c r="OQ94" s="176" t="str">
        <f t="shared" si="243"/>
        <v xml:space="preserve"> </v>
      </c>
      <c r="OR94" s="216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4" t="str">
        <f t="shared" si="183"/>
        <v xml:space="preserve"> </v>
      </c>
      <c r="OX94" s="175" t="str">
        <f>IF(OT94=0," ",VLOOKUP(OT94,PROTOKOL!$A:$E,5,FALSE))</f>
        <v xml:space="preserve"> </v>
      </c>
      <c r="OY94" s="211" t="str">
        <f t="shared" si="269"/>
        <v xml:space="preserve"> </v>
      </c>
      <c r="OZ94" s="175">
        <f t="shared" si="244"/>
        <v>0</v>
      </c>
      <c r="PA94" s="176" t="str">
        <f t="shared" si="245"/>
        <v xml:space="preserve"> </v>
      </c>
      <c r="PC94" s="172">
        <v>24</v>
      </c>
      <c r="PD94" s="226"/>
      <c r="PE94" s="173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4" t="str">
        <f t="shared" si="184"/>
        <v xml:space="preserve"> </v>
      </c>
      <c r="PK94" s="211" t="str">
        <f>IF(PG94=0," ",VLOOKUP(PG94,PROTOKOL!$A:$E,5,FALSE))</f>
        <v xml:space="preserve"> </v>
      </c>
      <c r="PL94" s="175"/>
      <c r="PM94" s="176" t="str">
        <f t="shared" si="246"/>
        <v xml:space="preserve"> </v>
      </c>
      <c r="PN94" s="216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4" t="str">
        <f t="shared" si="185"/>
        <v xml:space="preserve"> </v>
      </c>
      <c r="PT94" s="175" t="str">
        <f>IF(PP94=0," ",VLOOKUP(PP94,PROTOKOL!$A:$E,5,FALSE))</f>
        <v xml:space="preserve"> </v>
      </c>
      <c r="PU94" s="211" t="str">
        <f t="shared" si="270"/>
        <v xml:space="preserve"> </v>
      </c>
      <c r="PV94" s="175">
        <f t="shared" si="247"/>
        <v>0</v>
      </c>
      <c r="PW94" s="176" t="str">
        <f t="shared" si="248"/>
        <v xml:space="preserve"> </v>
      </c>
      <c r="PY94" s="172">
        <v>24</v>
      </c>
      <c r="PZ94" s="226"/>
      <c r="QA94" s="173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4" t="str">
        <f t="shared" si="186"/>
        <v xml:space="preserve"> </v>
      </c>
      <c r="QG94" s="211" t="str">
        <f>IF(QC94=0," ",VLOOKUP(QC94,PROTOKOL!$A:$E,5,FALSE))</f>
        <v xml:space="preserve"> </v>
      </c>
      <c r="QH94" s="175"/>
      <c r="QI94" s="176" t="str">
        <f t="shared" si="249"/>
        <v xml:space="preserve"> </v>
      </c>
      <c r="QJ94" s="216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4" t="str">
        <f t="shared" si="187"/>
        <v xml:space="preserve"> </v>
      </c>
      <c r="QP94" s="175" t="str">
        <f>IF(QL94=0," ",VLOOKUP(QL94,PROTOKOL!$A:$E,5,FALSE))</f>
        <v xml:space="preserve"> </v>
      </c>
      <c r="QQ94" s="211" t="str">
        <f t="shared" si="271"/>
        <v xml:space="preserve"> </v>
      </c>
      <c r="QR94" s="175">
        <f t="shared" si="250"/>
        <v>0</v>
      </c>
      <c r="QS94" s="176" t="str">
        <f t="shared" si="251"/>
        <v xml:space="preserve"> </v>
      </c>
    </row>
    <row r="95" spans="1:461" ht="13.8">
      <c r="A95" s="172">
        <v>25</v>
      </c>
      <c r="B95" s="224">
        <v>25</v>
      </c>
      <c r="C95" s="173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4" t="str">
        <f t="shared" si="146"/>
        <v xml:space="preserve"> </v>
      </c>
      <c r="I95" s="211" t="str">
        <f>IF(E95=0," ",VLOOKUP(E95,PROTOKOL!$A:$E,5,FALSE))</f>
        <v xml:space="preserve"> </v>
      </c>
      <c r="J95" s="175"/>
      <c r="K95" s="176" t="str">
        <f t="shared" si="188"/>
        <v xml:space="preserve"> </v>
      </c>
      <c r="L95" s="216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4" t="str">
        <f t="shared" si="147"/>
        <v xml:space="preserve"> </v>
      </c>
      <c r="R95" s="175" t="str">
        <f>IF(N95=0," ",VLOOKUP(N95,PROTOKOL!$A:$E,5,FALSE))</f>
        <v xml:space="preserve"> </v>
      </c>
      <c r="S95" s="211" t="str">
        <f t="shared" si="189"/>
        <v xml:space="preserve"> </v>
      </c>
      <c r="T95" s="175">
        <f t="shared" si="190"/>
        <v>0</v>
      </c>
      <c r="U95" s="176" t="str">
        <f t="shared" si="191"/>
        <v xml:space="preserve"> </v>
      </c>
      <c r="W95" s="172">
        <v>25</v>
      </c>
      <c r="X95" s="224">
        <v>25</v>
      </c>
      <c r="Y95" s="173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4" t="str">
        <f t="shared" si="148"/>
        <v xml:space="preserve"> </v>
      </c>
      <c r="AE95" s="211" t="str">
        <f>IF(AA95=0," ",VLOOKUP(AA95,PROTOKOL!$A:$E,5,FALSE))</f>
        <v xml:space="preserve"> </v>
      </c>
      <c r="AF95" s="175"/>
      <c r="AG95" s="176" t="str">
        <f t="shared" si="192"/>
        <v xml:space="preserve"> </v>
      </c>
      <c r="AH95" s="216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4" t="str">
        <f t="shared" si="149"/>
        <v xml:space="preserve"> </v>
      </c>
      <c r="AN95" s="175" t="str">
        <f>IF(AJ95=0," ",VLOOKUP(AJ95,PROTOKOL!$A:$E,5,FALSE))</f>
        <v xml:space="preserve"> </v>
      </c>
      <c r="AO95" s="211" t="str">
        <f t="shared" si="252"/>
        <v xml:space="preserve"> </v>
      </c>
      <c r="AP95" s="175">
        <f t="shared" si="193"/>
        <v>0</v>
      </c>
      <c r="AQ95" s="176" t="str">
        <f t="shared" si="194"/>
        <v xml:space="preserve"> </v>
      </c>
      <c r="AS95" s="172">
        <v>25</v>
      </c>
      <c r="AT95" s="224">
        <v>25</v>
      </c>
      <c r="AU95" s="173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4" t="str">
        <f t="shared" si="150"/>
        <v xml:space="preserve"> </v>
      </c>
      <c r="BA95" s="211" t="str">
        <f>IF(AW95=0," ",VLOOKUP(AW95,PROTOKOL!$A:$E,5,FALSE))</f>
        <v xml:space="preserve"> </v>
      </c>
      <c r="BB95" s="175"/>
      <c r="BC95" s="176" t="str">
        <f t="shared" si="195"/>
        <v xml:space="preserve"> </v>
      </c>
      <c r="BD95" s="216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4" t="str">
        <f t="shared" si="151"/>
        <v xml:space="preserve"> </v>
      </c>
      <c r="BJ95" s="175" t="str">
        <f>IF(BF95=0," ",VLOOKUP(BF95,PROTOKOL!$A:$E,5,FALSE))</f>
        <v xml:space="preserve"> </v>
      </c>
      <c r="BK95" s="211" t="str">
        <f t="shared" si="253"/>
        <v xml:space="preserve"> </v>
      </c>
      <c r="BL95" s="175">
        <f t="shared" si="196"/>
        <v>0</v>
      </c>
      <c r="BM95" s="176" t="str">
        <f t="shared" si="197"/>
        <v xml:space="preserve"> </v>
      </c>
      <c r="BO95" s="172">
        <v>25</v>
      </c>
      <c r="BP95" s="224">
        <v>25</v>
      </c>
      <c r="BQ95" s="173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4" t="str">
        <f t="shared" si="152"/>
        <v xml:space="preserve"> </v>
      </c>
      <c r="BW95" s="211" t="str">
        <f>IF(BS95=0," ",VLOOKUP(BS95,PROTOKOL!$A:$E,5,FALSE))</f>
        <v xml:space="preserve"> </v>
      </c>
      <c r="BX95" s="175"/>
      <c r="BY95" s="176" t="str">
        <f t="shared" si="198"/>
        <v xml:space="preserve"> </v>
      </c>
      <c r="BZ95" s="216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4" t="str">
        <f t="shared" si="153"/>
        <v xml:space="preserve"> </v>
      </c>
      <c r="CF95" s="175" t="str">
        <f>IF(CB95=0," ",VLOOKUP(CB95,PROTOKOL!$A:$E,5,FALSE))</f>
        <v xml:space="preserve"> </v>
      </c>
      <c r="CG95" s="211" t="str">
        <f t="shared" si="254"/>
        <v xml:space="preserve"> </v>
      </c>
      <c r="CH95" s="175">
        <f t="shared" si="199"/>
        <v>0</v>
      </c>
      <c r="CI95" s="176" t="str">
        <f t="shared" si="200"/>
        <v xml:space="preserve"> </v>
      </c>
      <c r="CK95" s="172">
        <v>25</v>
      </c>
      <c r="CL95" s="224">
        <v>25</v>
      </c>
      <c r="CM95" s="173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4" t="str">
        <f t="shared" si="154"/>
        <v xml:space="preserve"> </v>
      </c>
      <c r="CS95" s="211" t="str">
        <f>IF(CO95=0," ",VLOOKUP(CO95,PROTOKOL!$A:$E,5,FALSE))</f>
        <v xml:space="preserve"> </v>
      </c>
      <c r="CT95" s="175"/>
      <c r="CU95" s="176" t="str">
        <f t="shared" si="201"/>
        <v xml:space="preserve"> </v>
      </c>
      <c r="CV95" s="216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4" t="str">
        <f t="shared" si="155"/>
        <v xml:space="preserve"> </v>
      </c>
      <c r="DB95" s="175" t="str">
        <f>IF(CX95=0," ",VLOOKUP(CX95,PROTOKOL!$A:$E,5,FALSE))</f>
        <v xml:space="preserve"> </v>
      </c>
      <c r="DC95" s="211" t="str">
        <f t="shared" si="255"/>
        <v xml:space="preserve"> </v>
      </c>
      <c r="DD95" s="175">
        <f t="shared" si="202"/>
        <v>0</v>
      </c>
      <c r="DE95" s="176" t="str">
        <f t="shared" si="203"/>
        <v xml:space="preserve"> </v>
      </c>
      <c r="DG95" s="172">
        <v>25</v>
      </c>
      <c r="DH95" s="224">
        <v>25</v>
      </c>
      <c r="DI95" s="173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4" t="str">
        <f t="shared" si="156"/>
        <v xml:space="preserve"> </v>
      </c>
      <c r="DO95" s="211" t="str">
        <f>IF(DK95=0," ",VLOOKUP(DK95,PROTOKOL!$A:$E,5,FALSE))</f>
        <v xml:space="preserve"> </v>
      </c>
      <c r="DP95" s="175"/>
      <c r="DQ95" s="176" t="str">
        <f t="shared" si="204"/>
        <v xml:space="preserve"> </v>
      </c>
      <c r="DR95" s="216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4" t="str">
        <f t="shared" si="157"/>
        <v xml:space="preserve"> </v>
      </c>
      <c r="DX95" s="175" t="str">
        <f>IF(DT95=0," ",VLOOKUP(DT95,PROTOKOL!$A:$E,5,FALSE))</f>
        <v xml:space="preserve"> </v>
      </c>
      <c r="DY95" s="211" t="str">
        <f t="shared" si="256"/>
        <v xml:space="preserve"> </v>
      </c>
      <c r="DZ95" s="175">
        <f t="shared" si="205"/>
        <v>0</v>
      </c>
      <c r="EA95" s="176" t="str">
        <f t="shared" si="206"/>
        <v xml:space="preserve"> </v>
      </c>
      <c r="EC95" s="172">
        <v>25</v>
      </c>
      <c r="ED95" s="224">
        <v>25</v>
      </c>
      <c r="EE95" s="173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4" t="str">
        <f t="shared" si="158"/>
        <v xml:space="preserve"> </v>
      </c>
      <c r="EK95" s="211" t="str">
        <f>IF(EG95=0," ",VLOOKUP(EG95,PROTOKOL!$A:$E,5,FALSE))</f>
        <v xml:space="preserve"> </v>
      </c>
      <c r="EL95" s="175"/>
      <c r="EM95" s="176" t="str">
        <f t="shared" si="207"/>
        <v xml:space="preserve"> </v>
      </c>
      <c r="EN95" s="216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4" t="str">
        <f t="shared" si="159"/>
        <v xml:space="preserve"> </v>
      </c>
      <c r="ET95" s="175" t="str">
        <f>IF(EP95=0," ",VLOOKUP(EP95,PROTOKOL!$A:$E,5,FALSE))</f>
        <v xml:space="preserve"> </v>
      </c>
      <c r="EU95" s="211" t="str">
        <f t="shared" si="257"/>
        <v xml:space="preserve"> </v>
      </c>
      <c r="EV95" s="175">
        <f t="shared" si="208"/>
        <v>0</v>
      </c>
      <c r="EW95" s="176" t="str">
        <f t="shared" si="209"/>
        <v xml:space="preserve"> </v>
      </c>
      <c r="EY95" s="172">
        <v>25</v>
      </c>
      <c r="EZ95" s="224">
        <v>25</v>
      </c>
      <c r="FA95" s="173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4" t="str">
        <f t="shared" si="160"/>
        <v xml:space="preserve"> </v>
      </c>
      <c r="FG95" s="211" t="str">
        <f>IF(FC95=0," ",VLOOKUP(FC95,PROTOKOL!$A:$E,5,FALSE))</f>
        <v xml:space="preserve"> </v>
      </c>
      <c r="FH95" s="175"/>
      <c r="FI95" s="176" t="str">
        <f t="shared" si="210"/>
        <v xml:space="preserve"> </v>
      </c>
      <c r="FJ95" s="216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4" t="str">
        <f t="shared" si="161"/>
        <v xml:space="preserve"> </v>
      </c>
      <c r="FP95" s="175" t="str">
        <f>IF(FL95=0," ",VLOOKUP(FL95,PROTOKOL!$A:$E,5,FALSE))</f>
        <v xml:space="preserve"> </v>
      </c>
      <c r="FQ95" s="211" t="str">
        <f t="shared" si="258"/>
        <v xml:space="preserve"> </v>
      </c>
      <c r="FR95" s="175">
        <f t="shared" si="211"/>
        <v>0</v>
      </c>
      <c r="FS95" s="176" t="str">
        <f t="shared" si="212"/>
        <v xml:space="preserve"> </v>
      </c>
      <c r="FU95" s="172">
        <v>25</v>
      </c>
      <c r="FV95" s="224">
        <v>25</v>
      </c>
      <c r="FW95" s="173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4" t="str">
        <f t="shared" si="162"/>
        <v xml:space="preserve"> </v>
      </c>
      <c r="GC95" s="211" t="str">
        <f>IF(FY95=0," ",VLOOKUP(FY95,PROTOKOL!$A:$E,5,FALSE))</f>
        <v xml:space="preserve"> </v>
      </c>
      <c r="GD95" s="175"/>
      <c r="GE95" s="176" t="str">
        <f t="shared" si="213"/>
        <v xml:space="preserve"> </v>
      </c>
      <c r="GF95" s="216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4" t="str">
        <f t="shared" si="163"/>
        <v xml:space="preserve"> </v>
      </c>
      <c r="GL95" s="175" t="str">
        <f>IF(GH95=0," ",VLOOKUP(GH95,PROTOKOL!$A:$E,5,FALSE))</f>
        <v xml:space="preserve"> </v>
      </c>
      <c r="GM95" s="211" t="str">
        <f t="shared" si="259"/>
        <v xml:space="preserve"> </v>
      </c>
      <c r="GN95" s="175">
        <f t="shared" si="214"/>
        <v>0</v>
      </c>
      <c r="GO95" s="176" t="str">
        <f t="shared" si="215"/>
        <v xml:space="preserve"> </v>
      </c>
      <c r="GQ95" s="172">
        <v>25</v>
      </c>
      <c r="GR95" s="224">
        <v>25</v>
      </c>
      <c r="GS95" s="173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4" t="str">
        <f t="shared" si="164"/>
        <v xml:space="preserve"> </v>
      </c>
      <c r="GY95" s="211" t="str">
        <f>IF(GU95=0," ",VLOOKUP(GU95,PROTOKOL!$A:$E,5,FALSE))</f>
        <v xml:space="preserve"> </v>
      </c>
      <c r="GZ95" s="175"/>
      <c r="HA95" s="176" t="str">
        <f t="shared" si="216"/>
        <v xml:space="preserve"> </v>
      </c>
      <c r="HB95" s="216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4" t="str">
        <f t="shared" si="165"/>
        <v xml:space="preserve"> </v>
      </c>
      <c r="HH95" s="175" t="str">
        <f>IF(HD95=0," ",VLOOKUP(HD95,PROTOKOL!$A:$E,5,FALSE))</f>
        <v xml:space="preserve"> </v>
      </c>
      <c r="HI95" s="211" t="str">
        <f t="shared" si="260"/>
        <v xml:space="preserve"> </v>
      </c>
      <c r="HJ95" s="175">
        <f t="shared" si="217"/>
        <v>0</v>
      </c>
      <c r="HK95" s="176" t="str">
        <f t="shared" si="218"/>
        <v xml:space="preserve"> </v>
      </c>
      <c r="HM95" s="172">
        <v>25</v>
      </c>
      <c r="HN95" s="224">
        <v>25</v>
      </c>
      <c r="HO95" s="173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4" t="str">
        <f t="shared" si="166"/>
        <v xml:space="preserve"> </v>
      </c>
      <c r="HU95" s="211" t="str">
        <f>IF(HQ95=0," ",VLOOKUP(HQ95,PROTOKOL!$A:$E,5,FALSE))</f>
        <v xml:space="preserve"> </v>
      </c>
      <c r="HV95" s="175"/>
      <c r="HW95" s="176" t="str">
        <f t="shared" si="219"/>
        <v xml:space="preserve"> </v>
      </c>
      <c r="HX95" s="216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4" t="str">
        <f t="shared" si="167"/>
        <v xml:space="preserve"> </v>
      </c>
      <c r="ID95" s="175" t="str">
        <f>IF(HZ95=0," ",VLOOKUP(HZ95,PROTOKOL!$A:$E,5,FALSE))</f>
        <v xml:space="preserve"> </v>
      </c>
      <c r="IE95" s="211" t="str">
        <f t="shared" si="261"/>
        <v xml:space="preserve"> </v>
      </c>
      <c r="IF95" s="175">
        <f t="shared" si="220"/>
        <v>0</v>
      </c>
      <c r="IG95" s="176" t="str">
        <f t="shared" si="221"/>
        <v xml:space="preserve"> </v>
      </c>
      <c r="II95" s="172">
        <v>25</v>
      </c>
      <c r="IJ95" s="224">
        <v>25</v>
      </c>
      <c r="IK95" s="173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4" t="str">
        <f t="shared" si="168"/>
        <v xml:space="preserve"> </v>
      </c>
      <c r="IQ95" s="211" t="str">
        <f>IF(IM95=0," ",VLOOKUP(IM95,PROTOKOL!$A:$E,5,FALSE))</f>
        <v xml:space="preserve"> </v>
      </c>
      <c r="IR95" s="175"/>
      <c r="IS95" s="176" t="str">
        <f t="shared" si="222"/>
        <v xml:space="preserve"> </v>
      </c>
      <c r="IT95" s="216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4" t="str">
        <f t="shared" si="169"/>
        <v xml:space="preserve"> </v>
      </c>
      <c r="IZ95" s="175" t="str">
        <f>IF(IV95=0," ",VLOOKUP(IV95,PROTOKOL!$A:$E,5,FALSE))</f>
        <v xml:space="preserve"> </v>
      </c>
      <c r="JA95" s="211" t="str">
        <f t="shared" si="262"/>
        <v xml:space="preserve"> </v>
      </c>
      <c r="JB95" s="175">
        <f t="shared" si="223"/>
        <v>0</v>
      </c>
      <c r="JC95" s="176" t="str">
        <f t="shared" si="224"/>
        <v xml:space="preserve"> </v>
      </c>
      <c r="JE95" s="172">
        <v>25</v>
      </c>
      <c r="JF95" s="224">
        <v>25</v>
      </c>
      <c r="JG95" s="173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4" t="str">
        <f t="shared" si="170"/>
        <v xml:space="preserve"> </v>
      </c>
      <c r="JM95" s="211" t="str">
        <f>IF(JI95=0," ",VLOOKUP(JI95,PROTOKOL!$A:$E,5,FALSE))</f>
        <v xml:space="preserve"> </v>
      </c>
      <c r="JN95" s="175"/>
      <c r="JO95" s="176" t="str">
        <f t="shared" si="225"/>
        <v xml:space="preserve"> </v>
      </c>
      <c r="JP95" s="216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4" t="str">
        <f t="shared" si="171"/>
        <v xml:space="preserve"> </v>
      </c>
      <c r="JV95" s="175" t="str">
        <f>IF(JR95=0," ",VLOOKUP(JR95,PROTOKOL!$A:$E,5,FALSE))</f>
        <v xml:space="preserve"> </v>
      </c>
      <c r="JW95" s="211" t="str">
        <f t="shared" si="263"/>
        <v xml:space="preserve"> </v>
      </c>
      <c r="JX95" s="175">
        <f t="shared" si="226"/>
        <v>0</v>
      </c>
      <c r="JY95" s="176" t="str">
        <f t="shared" si="227"/>
        <v xml:space="preserve"> </v>
      </c>
      <c r="KA95" s="172">
        <v>25</v>
      </c>
      <c r="KB95" s="224">
        <v>25</v>
      </c>
      <c r="KC95" s="173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4" t="str">
        <f t="shared" si="172"/>
        <v xml:space="preserve"> </v>
      </c>
      <c r="KI95" s="211" t="str">
        <f>IF(KE95=0," ",VLOOKUP(KE95,PROTOKOL!$A:$E,5,FALSE))</f>
        <v xml:space="preserve"> </v>
      </c>
      <c r="KJ95" s="175"/>
      <c r="KK95" s="176" t="str">
        <f t="shared" si="228"/>
        <v xml:space="preserve"> </v>
      </c>
      <c r="KL95" s="216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4" t="str">
        <f t="shared" si="173"/>
        <v xml:space="preserve"> </v>
      </c>
      <c r="KR95" s="175" t="str">
        <f>IF(KN95=0," ",VLOOKUP(KN95,PROTOKOL!$A:$E,5,FALSE))</f>
        <v xml:space="preserve"> </v>
      </c>
      <c r="KS95" s="211" t="str">
        <f t="shared" si="264"/>
        <v xml:space="preserve"> </v>
      </c>
      <c r="KT95" s="175">
        <f t="shared" si="229"/>
        <v>0</v>
      </c>
      <c r="KU95" s="176" t="str">
        <f t="shared" si="230"/>
        <v xml:space="preserve"> </v>
      </c>
      <c r="KW95" s="172">
        <v>25</v>
      </c>
      <c r="KX95" s="224">
        <v>25</v>
      </c>
      <c r="KY95" s="173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4" t="str">
        <f t="shared" si="174"/>
        <v xml:space="preserve"> </v>
      </c>
      <c r="LE95" s="211" t="str">
        <f>IF(LA95=0," ",VLOOKUP(LA95,PROTOKOL!$A:$E,5,FALSE))</f>
        <v xml:space="preserve"> </v>
      </c>
      <c r="LF95" s="175"/>
      <c r="LG95" s="176" t="str">
        <f t="shared" si="231"/>
        <v xml:space="preserve"> </v>
      </c>
      <c r="LH95" s="216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4" t="str">
        <f t="shared" si="175"/>
        <v xml:space="preserve"> </v>
      </c>
      <c r="LN95" s="175" t="str">
        <f>IF(LJ95=0," ",VLOOKUP(LJ95,PROTOKOL!$A:$E,5,FALSE))</f>
        <v xml:space="preserve"> </v>
      </c>
      <c r="LO95" s="211" t="str">
        <f t="shared" si="265"/>
        <v xml:space="preserve"> </v>
      </c>
      <c r="LP95" s="175">
        <f t="shared" si="232"/>
        <v>0</v>
      </c>
      <c r="LQ95" s="176" t="str">
        <f t="shared" si="233"/>
        <v xml:space="preserve"> </v>
      </c>
      <c r="LS95" s="172">
        <v>25</v>
      </c>
      <c r="LT95" s="224">
        <v>25</v>
      </c>
      <c r="LU95" s="173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4" t="str">
        <f t="shared" si="176"/>
        <v xml:space="preserve"> </v>
      </c>
      <c r="MA95" s="211" t="str">
        <f>IF(LW95=0," ",VLOOKUP(LW95,PROTOKOL!$A:$E,5,FALSE))</f>
        <v xml:space="preserve"> </v>
      </c>
      <c r="MB95" s="175"/>
      <c r="MC95" s="176" t="str">
        <f t="shared" si="234"/>
        <v xml:space="preserve"> </v>
      </c>
      <c r="MD95" s="216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4" t="str">
        <f t="shared" si="177"/>
        <v xml:space="preserve"> </v>
      </c>
      <c r="MJ95" s="175" t="str">
        <f>IF(MF95=0," ",VLOOKUP(MF95,PROTOKOL!$A:$E,5,FALSE))</f>
        <v xml:space="preserve"> </v>
      </c>
      <c r="MK95" s="211" t="str">
        <f t="shared" si="266"/>
        <v xml:space="preserve"> </v>
      </c>
      <c r="ML95" s="175">
        <f t="shared" si="235"/>
        <v>0</v>
      </c>
      <c r="MM95" s="176" t="str">
        <f t="shared" si="236"/>
        <v xml:space="preserve"> </v>
      </c>
      <c r="MO95" s="172">
        <v>25</v>
      </c>
      <c r="MP95" s="224">
        <v>25</v>
      </c>
      <c r="MQ95" s="173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4" t="str">
        <f t="shared" si="178"/>
        <v xml:space="preserve"> </v>
      </c>
      <c r="MW95" s="211" t="str">
        <f>IF(MS95=0," ",VLOOKUP(MS95,PROTOKOL!$A:$E,5,FALSE))</f>
        <v xml:space="preserve"> </v>
      </c>
      <c r="MX95" s="175"/>
      <c r="MY95" s="176" t="str">
        <f t="shared" si="237"/>
        <v xml:space="preserve"> </v>
      </c>
      <c r="MZ95" s="216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4" t="str">
        <f t="shared" si="179"/>
        <v xml:space="preserve"> </v>
      </c>
      <c r="NF95" s="175" t="str">
        <f>IF(NB95=0," ",VLOOKUP(NB95,PROTOKOL!$A:$E,5,FALSE))</f>
        <v xml:space="preserve"> </v>
      </c>
      <c r="NG95" s="211" t="str">
        <f t="shared" si="267"/>
        <v xml:space="preserve"> </v>
      </c>
      <c r="NH95" s="175">
        <f t="shared" si="238"/>
        <v>0</v>
      </c>
      <c r="NI95" s="176" t="str">
        <f t="shared" si="239"/>
        <v xml:space="preserve"> </v>
      </c>
      <c r="NK95" s="172">
        <v>25</v>
      </c>
      <c r="NL95" s="224">
        <v>25</v>
      </c>
      <c r="NM95" s="173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4" t="str">
        <f t="shared" si="180"/>
        <v xml:space="preserve"> </v>
      </c>
      <c r="NS95" s="211" t="str">
        <f>IF(NO95=0," ",VLOOKUP(NO95,PROTOKOL!$A:$E,5,FALSE))</f>
        <v xml:space="preserve"> </v>
      </c>
      <c r="NT95" s="175"/>
      <c r="NU95" s="176" t="str">
        <f t="shared" si="240"/>
        <v xml:space="preserve"> </v>
      </c>
      <c r="NV95" s="216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4" t="str">
        <f t="shared" si="181"/>
        <v xml:space="preserve"> </v>
      </c>
      <c r="OB95" s="175" t="str">
        <f>IF(NX95=0," ",VLOOKUP(NX95,PROTOKOL!$A:$E,5,FALSE))</f>
        <v xml:space="preserve"> </v>
      </c>
      <c r="OC95" s="211" t="str">
        <f t="shared" si="268"/>
        <v xml:space="preserve"> </v>
      </c>
      <c r="OD95" s="175">
        <f t="shared" si="241"/>
        <v>0</v>
      </c>
      <c r="OE95" s="176" t="str">
        <f t="shared" si="242"/>
        <v xml:space="preserve"> </v>
      </c>
      <c r="OG95" s="172">
        <v>25</v>
      </c>
      <c r="OH95" s="224">
        <v>25</v>
      </c>
      <c r="OI95" s="173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4" t="str">
        <f t="shared" si="182"/>
        <v xml:space="preserve"> </v>
      </c>
      <c r="OO95" s="211" t="str">
        <f>IF(OK95=0," ",VLOOKUP(OK95,PROTOKOL!$A:$E,5,FALSE))</f>
        <v xml:space="preserve"> </v>
      </c>
      <c r="OP95" s="175"/>
      <c r="OQ95" s="176" t="str">
        <f t="shared" si="243"/>
        <v xml:space="preserve"> </v>
      </c>
      <c r="OR95" s="216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4" t="str">
        <f t="shared" si="183"/>
        <v xml:space="preserve"> </v>
      </c>
      <c r="OX95" s="175" t="str">
        <f>IF(OT95=0," ",VLOOKUP(OT95,PROTOKOL!$A:$E,5,FALSE))</f>
        <v xml:space="preserve"> </v>
      </c>
      <c r="OY95" s="211" t="str">
        <f t="shared" si="269"/>
        <v xml:space="preserve"> </v>
      </c>
      <c r="OZ95" s="175">
        <f t="shared" si="244"/>
        <v>0</v>
      </c>
      <c r="PA95" s="176" t="str">
        <f t="shared" si="245"/>
        <v xml:space="preserve"> </v>
      </c>
      <c r="PC95" s="172">
        <v>25</v>
      </c>
      <c r="PD95" s="224">
        <v>25</v>
      </c>
      <c r="PE95" s="173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4" t="str">
        <f t="shared" si="184"/>
        <v xml:space="preserve"> </v>
      </c>
      <c r="PK95" s="211" t="str">
        <f>IF(PG95=0," ",VLOOKUP(PG95,PROTOKOL!$A:$E,5,FALSE))</f>
        <v xml:space="preserve"> </v>
      </c>
      <c r="PL95" s="175"/>
      <c r="PM95" s="176" t="str">
        <f t="shared" si="246"/>
        <v xml:space="preserve"> </v>
      </c>
      <c r="PN95" s="216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4" t="str">
        <f t="shared" si="185"/>
        <v xml:space="preserve"> </v>
      </c>
      <c r="PT95" s="175" t="str">
        <f>IF(PP95=0," ",VLOOKUP(PP95,PROTOKOL!$A:$E,5,FALSE))</f>
        <v xml:space="preserve"> </v>
      </c>
      <c r="PU95" s="211" t="str">
        <f t="shared" si="270"/>
        <v xml:space="preserve"> </v>
      </c>
      <c r="PV95" s="175">
        <f t="shared" si="247"/>
        <v>0</v>
      </c>
      <c r="PW95" s="176" t="str">
        <f t="shared" si="248"/>
        <v xml:space="preserve"> </v>
      </c>
      <c r="PY95" s="172">
        <v>25</v>
      </c>
      <c r="PZ95" s="224">
        <v>25</v>
      </c>
      <c r="QA95" s="173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4" t="str">
        <f t="shared" si="186"/>
        <v xml:space="preserve"> </v>
      </c>
      <c r="QG95" s="211" t="str">
        <f>IF(QC95=0," ",VLOOKUP(QC95,PROTOKOL!$A:$E,5,FALSE))</f>
        <v xml:space="preserve"> </v>
      </c>
      <c r="QH95" s="175"/>
      <c r="QI95" s="176" t="str">
        <f t="shared" si="249"/>
        <v xml:space="preserve"> </v>
      </c>
      <c r="QJ95" s="216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4" t="str">
        <f t="shared" si="187"/>
        <v xml:space="preserve"> </v>
      </c>
      <c r="QP95" s="175" t="str">
        <f>IF(QL95=0," ",VLOOKUP(QL95,PROTOKOL!$A:$E,5,FALSE))</f>
        <v xml:space="preserve"> </v>
      </c>
      <c r="QQ95" s="211" t="str">
        <f t="shared" si="271"/>
        <v xml:space="preserve"> </v>
      </c>
      <c r="QR95" s="175">
        <f t="shared" si="250"/>
        <v>0</v>
      </c>
      <c r="QS95" s="176" t="str">
        <f t="shared" si="251"/>
        <v xml:space="preserve"> </v>
      </c>
    </row>
    <row r="96" spans="1:461" ht="13.8">
      <c r="A96" s="172">
        <v>25</v>
      </c>
      <c r="B96" s="225"/>
      <c r="C96" s="173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4" t="str">
        <f t="shared" si="146"/>
        <v xml:space="preserve"> </v>
      </c>
      <c r="I96" s="211" t="str">
        <f>IF(E96=0," ",VLOOKUP(E96,PROTOKOL!$A:$E,5,FALSE))</f>
        <v xml:space="preserve"> </v>
      </c>
      <c r="J96" s="175"/>
      <c r="K96" s="176" t="str">
        <f t="shared" si="188"/>
        <v xml:space="preserve"> </v>
      </c>
      <c r="L96" s="216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4" t="str">
        <f t="shared" si="147"/>
        <v xml:space="preserve"> </v>
      </c>
      <c r="R96" s="175" t="str">
        <f>IF(N96=0," ",VLOOKUP(N96,PROTOKOL!$A:$E,5,FALSE))</f>
        <v xml:space="preserve"> </v>
      </c>
      <c r="S96" s="211" t="str">
        <f t="shared" si="189"/>
        <v xml:space="preserve"> </v>
      </c>
      <c r="T96" s="175">
        <f t="shared" si="190"/>
        <v>0</v>
      </c>
      <c r="U96" s="176" t="str">
        <f t="shared" si="191"/>
        <v xml:space="preserve"> </v>
      </c>
      <c r="W96" s="172">
        <v>25</v>
      </c>
      <c r="X96" s="225"/>
      <c r="Y96" s="173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4" t="str">
        <f t="shared" si="148"/>
        <v xml:space="preserve"> </v>
      </c>
      <c r="AE96" s="211" t="str">
        <f>IF(AA96=0," ",VLOOKUP(AA96,PROTOKOL!$A:$E,5,FALSE))</f>
        <v xml:space="preserve"> </v>
      </c>
      <c r="AF96" s="175"/>
      <c r="AG96" s="176" t="str">
        <f t="shared" si="192"/>
        <v xml:space="preserve"> </v>
      </c>
      <c r="AH96" s="216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4" t="str">
        <f t="shared" si="149"/>
        <v xml:space="preserve"> </v>
      </c>
      <c r="AN96" s="175" t="str">
        <f>IF(AJ96=0," ",VLOOKUP(AJ96,PROTOKOL!$A:$E,5,FALSE))</f>
        <v xml:space="preserve"> </v>
      </c>
      <c r="AO96" s="211" t="str">
        <f t="shared" si="252"/>
        <v xml:space="preserve"> </v>
      </c>
      <c r="AP96" s="175">
        <f t="shared" si="193"/>
        <v>0</v>
      </c>
      <c r="AQ96" s="176" t="str">
        <f t="shared" si="194"/>
        <v xml:space="preserve"> </v>
      </c>
      <c r="AS96" s="172">
        <v>25</v>
      </c>
      <c r="AT96" s="225"/>
      <c r="AU96" s="173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4" t="str">
        <f t="shared" si="150"/>
        <v xml:space="preserve"> </v>
      </c>
      <c r="BA96" s="211" t="str">
        <f>IF(AW96=0," ",VLOOKUP(AW96,PROTOKOL!$A:$E,5,FALSE))</f>
        <v xml:space="preserve"> </v>
      </c>
      <c r="BB96" s="175"/>
      <c r="BC96" s="176" t="str">
        <f t="shared" si="195"/>
        <v xml:space="preserve"> </v>
      </c>
      <c r="BD96" s="216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4" t="str">
        <f t="shared" si="151"/>
        <v xml:space="preserve"> </v>
      </c>
      <c r="BJ96" s="175" t="str">
        <f>IF(BF96=0," ",VLOOKUP(BF96,PROTOKOL!$A:$E,5,FALSE))</f>
        <v xml:space="preserve"> </v>
      </c>
      <c r="BK96" s="211" t="str">
        <f t="shared" si="253"/>
        <v xml:space="preserve"> </v>
      </c>
      <c r="BL96" s="175">
        <f t="shared" si="196"/>
        <v>0</v>
      </c>
      <c r="BM96" s="176" t="str">
        <f t="shared" si="197"/>
        <v xml:space="preserve"> </v>
      </c>
      <c r="BO96" s="172">
        <v>25</v>
      </c>
      <c r="BP96" s="225"/>
      <c r="BQ96" s="173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4" t="str">
        <f t="shared" si="152"/>
        <v xml:space="preserve"> </v>
      </c>
      <c r="BW96" s="211" t="str">
        <f>IF(BS96=0," ",VLOOKUP(BS96,PROTOKOL!$A:$E,5,FALSE))</f>
        <v xml:space="preserve"> </v>
      </c>
      <c r="BX96" s="175"/>
      <c r="BY96" s="176" t="str">
        <f t="shared" si="198"/>
        <v xml:space="preserve"> </v>
      </c>
      <c r="BZ96" s="216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4" t="str">
        <f t="shared" si="153"/>
        <v xml:space="preserve"> </v>
      </c>
      <c r="CF96" s="175" t="str">
        <f>IF(CB96=0," ",VLOOKUP(CB96,PROTOKOL!$A:$E,5,FALSE))</f>
        <v xml:space="preserve"> </v>
      </c>
      <c r="CG96" s="211" t="str">
        <f t="shared" si="254"/>
        <v xml:space="preserve"> </v>
      </c>
      <c r="CH96" s="175">
        <f t="shared" si="199"/>
        <v>0</v>
      </c>
      <c r="CI96" s="176" t="str">
        <f t="shared" si="200"/>
        <v xml:space="preserve"> </v>
      </c>
      <c r="CK96" s="172">
        <v>25</v>
      </c>
      <c r="CL96" s="225"/>
      <c r="CM96" s="173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4" t="str">
        <f t="shared" si="154"/>
        <v xml:space="preserve"> </v>
      </c>
      <c r="CS96" s="211" t="str">
        <f>IF(CO96=0," ",VLOOKUP(CO96,PROTOKOL!$A:$E,5,FALSE))</f>
        <v xml:space="preserve"> </v>
      </c>
      <c r="CT96" s="175"/>
      <c r="CU96" s="176" t="str">
        <f t="shared" si="201"/>
        <v xml:space="preserve"> </v>
      </c>
      <c r="CV96" s="216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4" t="str">
        <f t="shared" si="155"/>
        <v xml:space="preserve"> </v>
      </c>
      <c r="DB96" s="175" t="str">
        <f>IF(CX96=0," ",VLOOKUP(CX96,PROTOKOL!$A:$E,5,FALSE))</f>
        <v xml:space="preserve"> </v>
      </c>
      <c r="DC96" s="211" t="str">
        <f t="shared" si="255"/>
        <v xml:space="preserve"> </v>
      </c>
      <c r="DD96" s="175">
        <f t="shared" si="202"/>
        <v>0</v>
      </c>
      <c r="DE96" s="176" t="str">
        <f t="shared" si="203"/>
        <v xml:space="preserve"> </v>
      </c>
      <c r="DG96" s="172">
        <v>25</v>
      </c>
      <c r="DH96" s="225"/>
      <c r="DI96" s="173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4" t="str">
        <f t="shared" si="156"/>
        <v xml:space="preserve"> </v>
      </c>
      <c r="DO96" s="211" t="str">
        <f>IF(DK96=0," ",VLOOKUP(DK96,PROTOKOL!$A:$E,5,FALSE))</f>
        <v xml:space="preserve"> </v>
      </c>
      <c r="DP96" s="175"/>
      <c r="DQ96" s="176" t="str">
        <f t="shared" si="204"/>
        <v xml:space="preserve"> </v>
      </c>
      <c r="DR96" s="216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4" t="str">
        <f t="shared" si="157"/>
        <v xml:space="preserve"> </v>
      </c>
      <c r="DX96" s="175" t="str">
        <f>IF(DT96=0," ",VLOOKUP(DT96,PROTOKOL!$A:$E,5,FALSE))</f>
        <v xml:space="preserve"> </v>
      </c>
      <c r="DY96" s="211" t="str">
        <f t="shared" si="256"/>
        <v xml:space="preserve"> </v>
      </c>
      <c r="DZ96" s="175">
        <f t="shared" si="205"/>
        <v>0</v>
      </c>
      <c r="EA96" s="176" t="str">
        <f t="shared" si="206"/>
        <v xml:space="preserve"> </v>
      </c>
      <c r="EC96" s="172">
        <v>25</v>
      </c>
      <c r="ED96" s="225"/>
      <c r="EE96" s="173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4" t="str">
        <f t="shared" si="158"/>
        <v xml:space="preserve"> </v>
      </c>
      <c r="EK96" s="211" t="str">
        <f>IF(EG96=0," ",VLOOKUP(EG96,PROTOKOL!$A:$E,5,FALSE))</f>
        <v xml:space="preserve"> </v>
      </c>
      <c r="EL96" s="175"/>
      <c r="EM96" s="176" t="str">
        <f t="shared" si="207"/>
        <v xml:space="preserve"> </v>
      </c>
      <c r="EN96" s="216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4" t="str">
        <f t="shared" si="159"/>
        <v xml:space="preserve"> </v>
      </c>
      <c r="ET96" s="175" t="str">
        <f>IF(EP96=0," ",VLOOKUP(EP96,PROTOKOL!$A:$E,5,FALSE))</f>
        <v xml:space="preserve"> </v>
      </c>
      <c r="EU96" s="211" t="str">
        <f t="shared" si="257"/>
        <v xml:space="preserve"> </v>
      </c>
      <c r="EV96" s="175">
        <f t="shared" si="208"/>
        <v>0</v>
      </c>
      <c r="EW96" s="176" t="str">
        <f t="shared" si="209"/>
        <v xml:space="preserve"> </v>
      </c>
      <c r="EY96" s="172">
        <v>25</v>
      </c>
      <c r="EZ96" s="225"/>
      <c r="FA96" s="173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4" t="str">
        <f t="shared" si="160"/>
        <v xml:space="preserve"> </v>
      </c>
      <c r="FG96" s="211" t="str">
        <f>IF(FC96=0," ",VLOOKUP(FC96,PROTOKOL!$A:$E,5,FALSE))</f>
        <v xml:space="preserve"> </v>
      </c>
      <c r="FH96" s="175"/>
      <c r="FI96" s="176" t="str">
        <f t="shared" si="210"/>
        <v xml:space="preserve"> </v>
      </c>
      <c r="FJ96" s="216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4" t="str">
        <f t="shared" si="161"/>
        <v xml:space="preserve"> </v>
      </c>
      <c r="FP96" s="175" t="str">
        <f>IF(FL96=0," ",VLOOKUP(FL96,PROTOKOL!$A:$E,5,FALSE))</f>
        <v xml:space="preserve"> </v>
      </c>
      <c r="FQ96" s="211" t="str">
        <f t="shared" si="258"/>
        <v xml:space="preserve"> </v>
      </c>
      <c r="FR96" s="175">
        <f t="shared" si="211"/>
        <v>0</v>
      </c>
      <c r="FS96" s="176" t="str">
        <f t="shared" si="212"/>
        <v xml:space="preserve"> </v>
      </c>
      <c r="FU96" s="172">
        <v>25</v>
      </c>
      <c r="FV96" s="225"/>
      <c r="FW96" s="173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4" t="str">
        <f t="shared" si="162"/>
        <v xml:space="preserve"> </v>
      </c>
      <c r="GC96" s="211" t="str">
        <f>IF(FY96=0," ",VLOOKUP(FY96,PROTOKOL!$A:$E,5,FALSE))</f>
        <v xml:space="preserve"> </v>
      </c>
      <c r="GD96" s="175"/>
      <c r="GE96" s="176" t="str">
        <f t="shared" si="213"/>
        <v xml:space="preserve"> </v>
      </c>
      <c r="GF96" s="216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4" t="str">
        <f t="shared" si="163"/>
        <v xml:space="preserve"> </v>
      </c>
      <c r="GL96" s="175" t="str">
        <f>IF(GH96=0," ",VLOOKUP(GH96,PROTOKOL!$A:$E,5,FALSE))</f>
        <v xml:space="preserve"> </v>
      </c>
      <c r="GM96" s="211" t="str">
        <f t="shared" si="259"/>
        <v xml:space="preserve"> </v>
      </c>
      <c r="GN96" s="175">
        <f t="shared" si="214"/>
        <v>0</v>
      </c>
      <c r="GO96" s="176" t="str">
        <f t="shared" si="215"/>
        <v xml:space="preserve"> </v>
      </c>
      <c r="GQ96" s="172">
        <v>25</v>
      </c>
      <c r="GR96" s="225"/>
      <c r="GS96" s="173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4" t="str">
        <f t="shared" si="164"/>
        <v xml:space="preserve"> </v>
      </c>
      <c r="GY96" s="211" t="str">
        <f>IF(GU96=0," ",VLOOKUP(GU96,PROTOKOL!$A:$E,5,FALSE))</f>
        <v xml:space="preserve"> </v>
      </c>
      <c r="GZ96" s="175"/>
      <c r="HA96" s="176" t="str">
        <f t="shared" si="216"/>
        <v xml:space="preserve"> </v>
      </c>
      <c r="HB96" s="216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4" t="str">
        <f t="shared" si="165"/>
        <v xml:space="preserve"> </v>
      </c>
      <c r="HH96" s="175" t="str">
        <f>IF(HD96=0," ",VLOOKUP(HD96,PROTOKOL!$A:$E,5,FALSE))</f>
        <v xml:space="preserve"> </v>
      </c>
      <c r="HI96" s="211" t="str">
        <f t="shared" si="260"/>
        <v xml:space="preserve"> </v>
      </c>
      <c r="HJ96" s="175">
        <f t="shared" si="217"/>
        <v>0</v>
      </c>
      <c r="HK96" s="176" t="str">
        <f t="shared" si="218"/>
        <v xml:space="preserve"> </v>
      </c>
      <c r="HM96" s="172">
        <v>25</v>
      </c>
      <c r="HN96" s="225"/>
      <c r="HO96" s="173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4" t="str">
        <f t="shared" si="166"/>
        <v xml:space="preserve"> </v>
      </c>
      <c r="HU96" s="211" t="str">
        <f>IF(HQ96=0," ",VLOOKUP(HQ96,PROTOKOL!$A:$E,5,FALSE))</f>
        <v xml:space="preserve"> </v>
      </c>
      <c r="HV96" s="175"/>
      <c r="HW96" s="176" t="str">
        <f t="shared" si="219"/>
        <v xml:space="preserve"> </v>
      </c>
      <c r="HX96" s="216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4" t="str">
        <f t="shared" si="167"/>
        <v xml:space="preserve"> </v>
      </c>
      <c r="ID96" s="175" t="str">
        <f>IF(HZ96=0," ",VLOOKUP(HZ96,PROTOKOL!$A:$E,5,FALSE))</f>
        <v xml:space="preserve"> </v>
      </c>
      <c r="IE96" s="211" t="str">
        <f t="shared" si="261"/>
        <v xml:space="preserve"> </v>
      </c>
      <c r="IF96" s="175">
        <f t="shared" si="220"/>
        <v>0</v>
      </c>
      <c r="IG96" s="176" t="str">
        <f t="shared" si="221"/>
        <v xml:space="preserve"> </v>
      </c>
      <c r="II96" s="172">
        <v>25</v>
      </c>
      <c r="IJ96" s="225"/>
      <c r="IK96" s="173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4" t="str">
        <f t="shared" si="168"/>
        <v xml:space="preserve"> </v>
      </c>
      <c r="IQ96" s="211" t="str">
        <f>IF(IM96=0," ",VLOOKUP(IM96,PROTOKOL!$A:$E,5,FALSE))</f>
        <v xml:space="preserve"> </v>
      </c>
      <c r="IR96" s="175"/>
      <c r="IS96" s="176" t="str">
        <f t="shared" si="222"/>
        <v xml:space="preserve"> </v>
      </c>
      <c r="IT96" s="216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4" t="str">
        <f t="shared" si="169"/>
        <v xml:space="preserve"> </v>
      </c>
      <c r="IZ96" s="175" t="str">
        <f>IF(IV96=0," ",VLOOKUP(IV96,PROTOKOL!$A:$E,5,FALSE))</f>
        <v xml:space="preserve"> </v>
      </c>
      <c r="JA96" s="211" t="str">
        <f t="shared" si="262"/>
        <v xml:space="preserve"> </v>
      </c>
      <c r="JB96" s="175">
        <f t="shared" si="223"/>
        <v>0</v>
      </c>
      <c r="JC96" s="176" t="str">
        <f t="shared" si="224"/>
        <v xml:space="preserve"> </v>
      </c>
      <c r="JE96" s="172">
        <v>25</v>
      </c>
      <c r="JF96" s="225"/>
      <c r="JG96" s="173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4" t="str">
        <f t="shared" si="170"/>
        <v xml:space="preserve"> </v>
      </c>
      <c r="JM96" s="211" t="str">
        <f>IF(JI96=0," ",VLOOKUP(JI96,PROTOKOL!$A:$E,5,FALSE))</f>
        <v xml:space="preserve"> </v>
      </c>
      <c r="JN96" s="175"/>
      <c r="JO96" s="176" t="str">
        <f t="shared" si="225"/>
        <v xml:space="preserve"> </v>
      </c>
      <c r="JP96" s="216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4" t="str">
        <f t="shared" si="171"/>
        <v xml:space="preserve"> </v>
      </c>
      <c r="JV96" s="175" t="str">
        <f>IF(JR96=0," ",VLOOKUP(JR96,PROTOKOL!$A:$E,5,FALSE))</f>
        <v xml:space="preserve"> </v>
      </c>
      <c r="JW96" s="211" t="str">
        <f t="shared" si="263"/>
        <v xml:space="preserve"> </v>
      </c>
      <c r="JX96" s="175">
        <f t="shared" si="226"/>
        <v>0</v>
      </c>
      <c r="JY96" s="176" t="str">
        <f t="shared" si="227"/>
        <v xml:space="preserve"> </v>
      </c>
      <c r="KA96" s="172">
        <v>25</v>
      </c>
      <c r="KB96" s="225"/>
      <c r="KC96" s="173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4" t="str">
        <f t="shared" si="172"/>
        <v xml:space="preserve"> </v>
      </c>
      <c r="KI96" s="211" t="str">
        <f>IF(KE96=0," ",VLOOKUP(KE96,PROTOKOL!$A:$E,5,FALSE))</f>
        <v xml:space="preserve"> </v>
      </c>
      <c r="KJ96" s="175"/>
      <c r="KK96" s="176" t="str">
        <f t="shared" si="228"/>
        <v xml:space="preserve"> </v>
      </c>
      <c r="KL96" s="216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4" t="str">
        <f t="shared" si="173"/>
        <v xml:space="preserve"> </v>
      </c>
      <c r="KR96" s="175" t="str">
        <f>IF(KN96=0," ",VLOOKUP(KN96,PROTOKOL!$A:$E,5,FALSE))</f>
        <v xml:space="preserve"> </v>
      </c>
      <c r="KS96" s="211" t="str">
        <f t="shared" si="264"/>
        <v xml:space="preserve"> </v>
      </c>
      <c r="KT96" s="175">
        <f t="shared" si="229"/>
        <v>0</v>
      </c>
      <c r="KU96" s="176" t="str">
        <f t="shared" si="230"/>
        <v xml:space="preserve"> </v>
      </c>
      <c r="KW96" s="172">
        <v>25</v>
      </c>
      <c r="KX96" s="225"/>
      <c r="KY96" s="173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4" t="str">
        <f t="shared" si="174"/>
        <v xml:space="preserve"> </v>
      </c>
      <c r="LE96" s="211" t="str">
        <f>IF(LA96=0," ",VLOOKUP(LA96,PROTOKOL!$A:$E,5,FALSE))</f>
        <v xml:space="preserve"> </v>
      </c>
      <c r="LF96" s="175"/>
      <c r="LG96" s="176" t="str">
        <f t="shared" si="231"/>
        <v xml:space="preserve"> </v>
      </c>
      <c r="LH96" s="216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4" t="str">
        <f t="shared" si="175"/>
        <v xml:space="preserve"> </v>
      </c>
      <c r="LN96" s="175" t="str">
        <f>IF(LJ96=0," ",VLOOKUP(LJ96,PROTOKOL!$A:$E,5,FALSE))</f>
        <v xml:space="preserve"> </v>
      </c>
      <c r="LO96" s="211" t="str">
        <f t="shared" si="265"/>
        <v xml:space="preserve"> </v>
      </c>
      <c r="LP96" s="175">
        <f t="shared" si="232"/>
        <v>0</v>
      </c>
      <c r="LQ96" s="176" t="str">
        <f t="shared" si="233"/>
        <v xml:space="preserve"> </v>
      </c>
      <c r="LS96" s="172">
        <v>25</v>
      </c>
      <c r="LT96" s="225"/>
      <c r="LU96" s="173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4" t="str">
        <f t="shared" si="176"/>
        <v xml:space="preserve"> </v>
      </c>
      <c r="MA96" s="211" t="str">
        <f>IF(LW96=0," ",VLOOKUP(LW96,PROTOKOL!$A:$E,5,FALSE))</f>
        <v xml:space="preserve"> </v>
      </c>
      <c r="MB96" s="175"/>
      <c r="MC96" s="176" t="str">
        <f t="shared" si="234"/>
        <v xml:space="preserve"> </v>
      </c>
      <c r="MD96" s="216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4" t="str">
        <f t="shared" si="177"/>
        <v xml:space="preserve"> </v>
      </c>
      <c r="MJ96" s="175" t="str">
        <f>IF(MF96=0," ",VLOOKUP(MF96,PROTOKOL!$A:$E,5,FALSE))</f>
        <v xml:space="preserve"> </v>
      </c>
      <c r="MK96" s="211" t="str">
        <f t="shared" si="266"/>
        <v xml:space="preserve"> </v>
      </c>
      <c r="ML96" s="175">
        <f t="shared" si="235"/>
        <v>0</v>
      </c>
      <c r="MM96" s="176" t="str">
        <f t="shared" si="236"/>
        <v xml:space="preserve"> </v>
      </c>
      <c r="MO96" s="172">
        <v>25</v>
      </c>
      <c r="MP96" s="225"/>
      <c r="MQ96" s="173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4" t="str">
        <f t="shared" si="178"/>
        <v xml:space="preserve"> </v>
      </c>
      <c r="MW96" s="211" t="str">
        <f>IF(MS96=0," ",VLOOKUP(MS96,PROTOKOL!$A:$E,5,FALSE))</f>
        <v xml:space="preserve"> </v>
      </c>
      <c r="MX96" s="175"/>
      <c r="MY96" s="176" t="str">
        <f t="shared" si="237"/>
        <v xml:space="preserve"> </v>
      </c>
      <c r="MZ96" s="216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4" t="str">
        <f t="shared" si="179"/>
        <v xml:space="preserve"> </v>
      </c>
      <c r="NF96" s="175" t="str">
        <f>IF(NB96=0," ",VLOOKUP(NB96,PROTOKOL!$A:$E,5,FALSE))</f>
        <v xml:space="preserve"> </v>
      </c>
      <c r="NG96" s="211" t="str">
        <f t="shared" si="267"/>
        <v xml:space="preserve"> </v>
      </c>
      <c r="NH96" s="175">
        <f t="shared" si="238"/>
        <v>0</v>
      </c>
      <c r="NI96" s="176" t="str">
        <f t="shared" si="239"/>
        <v xml:space="preserve"> </v>
      </c>
      <c r="NK96" s="172">
        <v>25</v>
      </c>
      <c r="NL96" s="225"/>
      <c r="NM96" s="173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4" t="str">
        <f t="shared" si="180"/>
        <v xml:space="preserve"> </v>
      </c>
      <c r="NS96" s="211" t="str">
        <f>IF(NO96=0," ",VLOOKUP(NO96,PROTOKOL!$A:$E,5,FALSE))</f>
        <v xml:space="preserve"> </v>
      </c>
      <c r="NT96" s="175"/>
      <c r="NU96" s="176" t="str">
        <f t="shared" si="240"/>
        <v xml:space="preserve"> </v>
      </c>
      <c r="NV96" s="216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4" t="str">
        <f t="shared" si="181"/>
        <v xml:space="preserve"> </v>
      </c>
      <c r="OB96" s="175" t="str">
        <f>IF(NX96=0," ",VLOOKUP(NX96,PROTOKOL!$A:$E,5,FALSE))</f>
        <v xml:space="preserve"> </v>
      </c>
      <c r="OC96" s="211" t="str">
        <f t="shared" si="268"/>
        <v xml:space="preserve"> </v>
      </c>
      <c r="OD96" s="175">
        <f t="shared" si="241"/>
        <v>0</v>
      </c>
      <c r="OE96" s="176" t="str">
        <f t="shared" si="242"/>
        <v xml:space="preserve"> </v>
      </c>
      <c r="OG96" s="172">
        <v>25</v>
      </c>
      <c r="OH96" s="225"/>
      <c r="OI96" s="173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4" t="str">
        <f t="shared" si="182"/>
        <v xml:space="preserve"> </v>
      </c>
      <c r="OO96" s="211" t="str">
        <f>IF(OK96=0," ",VLOOKUP(OK96,PROTOKOL!$A:$E,5,FALSE))</f>
        <v xml:space="preserve"> </v>
      </c>
      <c r="OP96" s="175"/>
      <c r="OQ96" s="176" t="str">
        <f t="shared" si="243"/>
        <v xml:space="preserve"> </v>
      </c>
      <c r="OR96" s="216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4" t="str">
        <f t="shared" si="183"/>
        <v xml:space="preserve"> </v>
      </c>
      <c r="OX96" s="175" t="str">
        <f>IF(OT96=0," ",VLOOKUP(OT96,PROTOKOL!$A:$E,5,FALSE))</f>
        <v xml:space="preserve"> </v>
      </c>
      <c r="OY96" s="211" t="str">
        <f t="shared" si="269"/>
        <v xml:space="preserve"> </v>
      </c>
      <c r="OZ96" s="175">
        <f t="shared" si="244"/>
        <v>0</v>
      </c>
      <c r="PA96" s="176" t="str">
        <f t="shared" si="245"/>
        <v xml:space="preserve"> </v>
      </c>
      <c r="PC96" s="172">
        <v>25</v>
      </c>
      <c r="PD96" s="225"/>
      <c r="PE96" s="173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4" t="str">
        <f t="shared" si="184"/>
        <v xml:space="preserve"> </v>
      </c>
      <c r="PK96" s="211" t="str">
        <f>IF(PG96=0," ",VLOOKUP(PG96,PROTOKOL!$A:$E,5,FALSE))</f>
        <v xml:space="preserve"> </v>
      </c>
      <c r="PL96" s="175"/>
      <c r="PM96" s="176" t="str">
        <f t="shared" si="246"/>
        <v xml:space="preserve"> </v>
      </c>
      <c r="PN96" s="216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4" t="str">
        <f t="shared" si="185"/>
        <v xml:space="preserve"> </v>
      </c>
      <c r="PT96" s="175" t="str">
        <f>IF(PP96=0," ",VLOOKUP(PP96,PROTOKOL!$A:$E,5,FALSE))</f>
        <v xml:space="preserve"> </v>
      </c>
      <c r="PU96" s="211" t="str">
        <f t="shared" si="270"/>
        <v xml:space="preserve"> </v>
      </c>
      <c r="PV96" s="175">
        <f t="shared" si="247"/>
        <v>0</v>
      </c>
      <c r="PW96" s="176" t="str">
        <f t="shared" si="248"/>
        <v xml:space="preserve"> </v>
      </c>
      <c r="PY96" s="172">
        <v>25</v>
      </c>
      <c r="PZ96" s="225"/>
      <c r="QA96" s="173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4" t="str">
        <f t="shared" si="186"/>
        <v xml:space="preserve"> </v>
      </c>
      <c r="QG96" s="211" t="str">
        <f>IF(QC96=0," ",VLOOKUP(QC96,PROTOKOL!$A:$E,5,FALSE))</f>
        <v xml:space="preserve"> </v>
      </c>
      <c r="QH96" s="175"/>
      <c r="QI96" s="176" t="str">
        <f t="shared" si="249"/>
        <v xml:space="preserve"> </v>
      </c>
      <c r="QJ96" s="216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4" t="str">
        <f t="shared" si="187"/>
        <v xml:space="preserve"> </v>
      </c>
      <c r="QP96" s="175" t="str">
        <f>IF(QL96=0," ",VLOOKUP(QL96,PROTOKOL!$A:$E,5,FALSE))</f>
        <v xml:space="preserve"> </v>
      </c>
      <c r="QQ96" s="211" t="str">
        <f t="shared" si="271"/>
        <v xml:space="preserve"> </v>
      </c>
      <c r="QR96" s="175">
        <f t="shared" si="250"/>
        <v>0</v>
      </c>
      <c r="QS96" s="176" t="str">
        <f t="shared" si="251"/>
        <v xml:space="preserve"> </v>
      </c>
    </row>
    <row r="97" spans="1:461" ht="13.8">
      <c r="A97" s="172">
        <v>25</v>
      </c>
      <c r="B97" s="226"/>
      <c r="C97" s="173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4" t="str">
        <f t="shared" si="146"/>
        <v xml:space="preserve"> </v>
      </c>
      <c r="I97" s="211" t="str">
        <f>IF(E97=0," ",VLOOKUP(E97,PROTOKOL!$A:$E,5,FALSE))</f>
        <v xml:space="preserve"> </v>
      </c>
      <c r="J97" s="175"/>
      <c r="K97" s="176" t="str">
        <f t="shared" si="188"/>
        <v xml:space="preserve"> </v>
      </c>
      <c r="L97" s="216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4" t="str">
        <f t="shared" si="147"/>
        <v xml:space="preserve"> </v>
      </c>
      <c r="R97" s="175" t="str">
        <f>IF(N97=0," ",VLOOKUP(N97,PROTOKOL!$A:$E,5,FALSE))</f>
        <v xml:space="preserve"> </v>
      </c>
      <c r="S97" s="211" t="str">
        <f t="shared" si="189"/>
        <v xml:space="preserve"> </v>
      </c>
      <c r="T97" s="175">
        <f t="shared" si="190"/>
        <v>0</v>
      </c>
      <c r="U97" s="176" t="str">
        <f t="shared" si="191"/>
        <v xml:space="preserve"> </v>
      </c>
      <c r="W97" s="172">
        <v>25</v>
      </c>
      <c r="X97" s="226"/>
      <c r="Y97" s="173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4" t="str">
        <f t="shared" si="148"/>
        <v xml:space="preserve"> </v>
      </c>
      <c r="AE97" s="211" t="str">
        <f>IF(AA97=0," ",VLOOKUP(AA97,PROTOKOL!$A:$E,5,FALSE))</f>
        <v xml:space="preserve"> </v>
      </c>
      <c r="AF97" s="175"/>
      <c r="AG97" s="176" t="str">
        <f t="shared" si="192"/>
        <v xml:space="preserve"> </v>
      </c>
      <c r="AH97" s="216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4" t="str">
        <f t="shared" si="149"/>
        <v xml:space="preserve"> </v>
      </c>
      <c r="AN97" s="175" t="str">
        <f>IF(AJ97=0," ",VLOOKUP(AJ97,PROTOKOL!$A:$E,5,FALSE))</f>
        <v xml:space="preserve"> </v>
      </c>
      <c r="AO97" s="211" t="str">
        <f t="shared" si="252"/>
        <v xml:space="preserve"> </v>
      </c>
      <c r="AP97" s="175">
        <f t="shared" si="193"/>
        <v>0</v>
      </c>
      <c r="AQ97" s="176" t="str">
        <f t="shared" si="194"/>
        <v xml:space="preserve"> </v>
      </c>
      <c r="AS97" s="172">
        <v>25</v>
      </c>
      <c r="AT97" s="226"/>
      <c r="AU97" s="173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4" t="str">
        <f t="shared" si="150"/>
        <v xml:space="preserve"> </v>
      </c>
      <c r="BA97" s="211" t="str">
        <f>IF(AW97=0," ",VLOOKUP(AW97,PROTOKOL!$A:$E,5,FALSE))</f>
        <v xml:space="preserve"> </v>
      </c>
      <c r="BB97" s="175"/>
      <c r="BC97" s="176" t="str">
        <f t="shared" si="195"/>
        <v xml:space="preserve"> </v>
      </c>
      <c r="BD97" s="216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4" t="str">
        <f t="shared" si="151"/>
        <v xml:space="preserve"> </v>
      </c>
      <c r="BJ97" s="175" t="str">
        <f>IF(BF97=0," ",VLOOKUP(BF97,PROTOKOL!$A:$E,5,FALSE))</f>
        <v xml:space="preserve"> </v>
      </c>
      <c r="BK97" s="211" t="str">
        <f t="shared" si="253"/>
        <v xml:space="preserve"> </v>
      </c>
      <c r="BL97" s="175">
        <f t="shared" si="196"/>
        <v>0</v>
      </c>
      <c r="BM97" s="176" t="str">
        <f t="shared" si="197"/>
        <v xml:space="preserve"> </v>
      </c>
      <c r="BO97" s="172">
        <v>25</v>
      </c>
      <c r="BP97" s="226"/>
      <c r="BQ97" s="173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4" t="str">
        <f t="shared" si="152"/>
        <v xml:space="preserve"> </v>
      </c>
      <c r="BW97" s="211" t="str">
        <f>IF(BS97=0," ",VLOOKUP(BS97,PROTOKOL!$A:$E,5,FALSE))</f>
        <v xml:space="preserve"> </v>
      </c>
      <c r="BX97" s="175"/>
      <c r="BY97" s="176" t="str">
        <f t="shared" si="198"/>
        <v xml:space="preserve"> </v>
      </c>
      <c r="BZ97" s="216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4" t="str">
        <f t="shared" si="153"/>
        <v xml:space="preserve"> </v>
      </c>
      <c r="CF97" s="175" t="str">
        <f>IF(CB97=0," ",VLOOKUP(CB97,PROTOKOL!$A:$E,5,FALSE))</f>
        <v xml:space="preserve"> </v>
      </c>
      <c r="CG97" s="211" t="str">
        <f t="shared" si="254"/>
        <v xml:space="preserve"> </v>
      </c>
      <c r="CH97" s="175">
        <f t="shared" si="199"/>
        <v>0</v>
      </c>
      <c r="CI97" s="176" t="str">
        <f t="shared" si="200"/>
        <v xml:space="preserve"> </v>
      </c>
      <c r="CK97" s="172">
        <v>25</v>
      </c>
      <c r="CL97" s="226"/>
      <c r="CM97" s="173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4" t="str">
        <f t="shared" si="154"/>
        <v xml:space="preserve"> </v>
      </c>
      <c r="CS97" s="211" t="str">
        <f>IF(CO97=0," ",VLOOKUP(CO97,PROTOKOL!$A:$E,5,FALSE))</f>
        <v xml:space="preserve"> </v>
      </c>
      <c r="CT97" s="175"/>
      <c r="CU97" s="176" t="str">
        <f t="shared" si="201"/>
        <v xml:space="preserve"> </v>
      </c>
      <c r="CV97" s="216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4" t="str">
        <f t="shared" si="155"/>
        <v xml:space="preserve"> </v>
      </c>
      <c r="DB97" s="175" t="str">
        <f>IF(CX97=0," ",VLOOKUP(CX97,PROTOKOL!$A:$E,5,FALSE))</f>
        <v xml:space="preserve"> </v>
      </c>
      <c r="DC97" s="211" t="str">
        <f t="shared" si="255"/>
        <v xml:space="preserve"> </v>
      </c>
      <c r="DD97" s="175">
        <f t="shared" si="202"/>
        <v>0</v>
      </c>
      <c r="DE97" s="176" t="str">
        <f t="shared" si="203"/>
        <v xml:space="preserve"> </v>
      </c>
      <c r="DG97" s="172">
        <v>25</v>
      </c>
      <c r="DH97" s="226"/>
      <c r="DI97" s="173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4" t="str">
        <f t="shared" si="156"/>
        <v xml:space="preserve"> </v>
      </c>
      <c r="DO97" s="211" t="str">
        <f>IF(DK97=0," ",VLOOKUP(DK97,PROTOKOL!$A:$E,5,FALSE))</f>
        <v xml:space="preserve"> </v>
      </c>
      <c r="DP97" s="175"/>
      <c r="DQ97" s="176" t="str">
        <f t="shared" si="204"/>
        <v xml:space="preserve"> </v>
      </c>
      <c r="DR97" s="216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4" t="str">
        <f t="shared" si="157"/>
        <v xml:space="preserve"> </v>
      </c>
      <c r="DX97" s="175" t="str">
        <f>IF(DT97=0," ",VLOOKUP(DT97,PROTOKOL!$A:$E,5,FALSE))</f>
        <v xml:space="preserve"> </v>
      </c>
      <c r="DY97" s="211" t="str">
        <f t="shared" si="256"/>
        <v xml:space="preserve"> </v>
      </c>
      <c r="DZ97" s="175">
        <f t="shared" si="205"/>
        <v>0</v>
      </c>
      <c r="EA97" s="176" t="str">
        <f t="shared" si="206"/>
        <v xml:space="preserve"> </v>
      </c>
      <c r="EC97" s="172">
        <v>25</v>
      </c>
      <c r="ED97" s="226"/>
      <c r="EE97" s="173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4" t="str">
        <f t="shared" si="158"/>
        <v xml:space="preserve"> </v>
      </c>
      <c r="EK97" s="211" t="str">
        <f>IF(EG97=0," ",VLOOKUP(EG97,PROTOKOL!$A:$E,5,FALSE))</f>
        <v xml:space="preserve"> </v>
      </c>
      <c r="EL97" s="175"/>
      <c r="EM97" s="176" t="str">
        <f t="shared" si="207"/>
        <v xml:space="preserve"> </v>
      </c>
      <c r="EN97" s="216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4" t="str">
        <f t="shared" si="159"/>
        <v xml:space="preserve"> </v>
      </c>
      <c r="ET97" s="175" t="str">
        <f>IF(EP97=0," ",VLOOKUP(EP97,PROTOKOL!$A:$E,5,FALSE))</f>
        <v xml:space="preserve"> </v>
      </c>
      <c r="EU97" s="211" t="str">
        <f t="shared" si="257"/>
        <v xml:space="preserve"> </v>
      </c>
      <c r="EV97" s="175">
        <f t="shared" si="208"/>
        <v>0</v>
      </c>
      <c r="EW97" s="176" t="str">
        <f t="shared" si="209"/>
        <v xml:space="preserve"> </v>
      </c>
      <c r="EY97" s="172">
        <v>25</v>
      </c>
      <c r="EZ97" s="226"/>
      <c r="FA97" s="173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4" t="str">
        <f t="shared" si="160"/>
        <v xml:space="preserve"> </v>
      </c>
      <c r="FG97" s="211" t="str">
        <f>IF(FC97=0," ",VLOOKUP(FC97,PROTOKOL!$A:$E,5,FALSE))</f>
        <v xml:space="preserve"> </v>
      </c>
      <c r="FH97" s="175"/>
      <c r="FI97" s="176" t="str">
        <f t="shared" si="210"/>
        <v xml:space="preserve"> </v>
      </c>
      <c r="FJ97" s="216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4" t="str">
        <f t="shared" si="161"/>
        <v xml:space="preserve"> </v>
      </c>
      <c r="FP97" s="175" t="str">
        <f>IF(FL97=0," ",VLOOKUP(FL97,PROTOKOL!$A:$E,5,FALSE))</f>
        <v xml:space="preserve"> </v>
      </c>
      <c r="FQ97" s="211" t="str">
        <f t="shared" si="258"/>
        <v xml:space="preserve"> </v>
      </c>
      <c r="FR97" s="175">
        <f t="shared" si="211"/>
        <v>0</v>
      </c>
      <c r="FS97" s="176" t="str">
        <f t="shared" si="212"/>
        <v xml:space="preserve"> </v>
      </c>
      <c r="FU97" s="172">
        <v>25</v>
      </c>
      <c r="FV97" s="226"/>
      <c r="FW97" s="173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4" t="str">
        <f t="shared" si="162"/>
        <v xml:space="preserve"> </v>
      </c>
      <c r="GC97" s="211" t="str">
        <f>IF(FY97=0," ",VLOOKUP(FY97,PROTOKOL!$A:$E,5,FALSE))</f>
        <v xml:space="preserve"> </v>
      </c>
      <c r="GD97" s="175"/>
      <c r="GE97" s="176" t="str">
        <f t="shared" si="213"/>
        <v xml:space="preserve"> </v>
      </c>
      <c r="GF97" s="216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4" t="str">
        <f t="shared" si="163"/>
        <v xml:space="preserve"> </v>
      </c>
      <c r="GL97" s="175" t="str">
        <f>IF(GH97=0," ",VLOOKUP(GH97,PROTOKOL!$A:$E,5,FALSE))</f>
        <v xml:space="preserve"> </v>
      </c>
      <c r="GM97" s="211" t="str">
        <f t="shared" si="259"/>
        <v xml:space="preserve"> </v>
      </c>
      <c r="GN97" s="175">
        <f t="shared" si="214"/>
        <v>0</v>
      </c>
      <c r="GO97" s="176" t="str">
        <f t="shared" si="215"/>
        <v xml:space="preserve"> </v>
      </c>
      <c r="GQ97" s="172">
        <v>25</v>
      </c>
      <c r="GR97" s="226"/>
      <c r="GS97" s="173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4" t="str">
        <f t="shared" si="164"/>
        <v xml:space="preserve"> </v>
      </c>
      <c r="GY97" s="211" t="str">
        <f>IF(GU97=0," ",VLOOKUP(GU97,PROTOKOL!$A:$E,5,FALSE))</f>
        <v xml:space="preserve"> </v>
      </c>
      <c r="GZ97" s="175"/>
      <c r="HA97" s="176" t="str">
        <f t="shared" si="216"/>
        <v xml:space="preserve"> </v>
      </c>
      <c r="HB97" s="216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4" t="str">
        <f t="shared" si="165"/>
        <v xml:space="preserve"> </v>
      </c>
      <c r="HH97" s="175" t="str">
        <f>IF(HD97=0," ",VLOOKUP(HD97,PROTOKOL!$A:$E,5,FALSE))</f>
        <v xml:space="preserve"> </v>
      </c>
      <c r="HI97" s="211" t="str">
        <f t="shared" si="260"/>
        <v xml:space="preserve"> </v>
      </c>
      <c r="HJ97" s="175">
        <f t="shared" si="217"/>
        <v>0</v>
      </c>
      <c r="HK97" s="176" t="str">
        <f t="shared" si="218"/>
        <v xml:space="preserve"> </v>
      </c>
      <c r="HM97" s="172">
        <v>25</v>
      </c>
      <c r="HN97" s="226"/>
      <c r="HO97" s="173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4" t="str">
        <f t="shared" si="166"/>
        <v xml:space="preserve"> </v>
      </c>
      <c r="HU97" s="211" t="str">
        <f>IF(HQ97=0," ",VLOOKUP(HQ97,PROTOKOL!$A:$E,5,FALSE))</f>
        <v xml:space="preserve"> </v>
      </c>
      <c r="HV97" s="175"/>
      <c r="HW97" s="176" t="str">
        <f t="shared" si="219"/>
        <v xml:space="preserve"> </v>
      </c>
      <c r="HX97" s="216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4" t="str">
        <f t="shared" si="167"/>
        <v xml:space="preserve"> </v>
      </c>
      <c r="ID97" s="175" t="str">
        <f>IF(HZ97=0," ",VLOOKUP(HZ97,PROTOKOL!$A:$E,5,FALSE))</f>
        <v xml:space="preserve"> </v>
      </c>
      <c r="IE97" s="211" t="str">
        <f t="shared" si="261"/>
        <v xml:space="preserve"> </v>
      </c>
      <c r="IF97" s="175">
        <f t="shared" si="220"/>
        <v>0</v>
      </c>
      <c r="IG97" s="176" t="str">
        <f t="shared" si="221"/>
        <v xml:space="preserve"> </v>
      </c>
      <c r="II97" s="172">
        <v>25</v>
      </c>
      <c r="IJ97" s="226"/>
      <c r="IK97" s="173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4" t="str">
        <f t="shared" si="168"/>
        <v xml:space="preserve"> </v>
      </c>
      <c r="IQ97" s="211" t="str">
        <f>IF(IM97=0," ",VLOOKUP(IM97,PROTOKOL!$A:$E,5,FALSE))</f>
        <v xml:space="preserve"> </v>
      </c>
      <c r="IR97" s="175"/>
      <c r="IS97" s="176" t="str">
        <f t="shared" si="222"/>
        <v xml:space="preserve"> </v>
      </c>
      <c r="IT97" s="216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4" t="str">
        <f t="shared" si="169"/>
        <v xml:space="preserve"> </v>
      </c>
      <c r="IZ97" s="175" t="str">
        <f>IF(IV97=0," ",VLOOKUP(IV97,PROTOKOL!$A:$E,5,FALSE))</f>
        <v xml:space="preserve"> </v>
      </c>
      <c r="JA97" s="211" t="str">
        <f t="shared" si="262"/>
        <v xml:space="preserve"> </v>
      </c>
      <c r="JB97" s="175">
        <f t="shared" si="223"/>
        <v>0</v>
      </c>
      <c r="JC97" s="176" t="str">
        <f t="shared" si="224"/>
        <v xml:space="preserve"> </v>
      </c>
      <c r="JE97" s="172">
        <v>25</v>
      </c>
      <c r="JF97" s="226"/>
      <c r="JG97" s="173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4" t="str">
        <f t="shared" si="170"/>
        <v xml:space="preserve"> </v>
      </c>
      <c r="JM97" s="211" t="str">
        <f>IF(JI97=0," ",VLOOKUP(JI97,PROTOKOL!$A:$E,5,FALSE))</f>
        <v xml:space="preserve"> </v>
      </c>
      <c r="JN97" s="175"/>
      <c r="JO97" s="176" t="str">
        <f t="shared" si="225"/>
        <v xml:space="preserve"> </v>
      </c>
      <c r="JP97" s="216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4" t="str">
        <f t="shared" si="171"/>
        <v xml:space="preserve"> </v>
      </c>
      <c r="JV97" s="175" t="str">
        <f>IF(JR97=0," ",VLOOKUP(JR97,PROTOKOL!$A:$E,5,FALSE))</f>
        <v xml:space="preserve"> </v>
      </c>
      <c r="JW97" s="211" t="str">
        <f t="shared" si="263"/>
        <v xml:space="preserve"> </v>
      </c>
      <c r="JX97" s="175">
        <f t="shared" si="226"/>
        <v>0</v>
      </c>
      <c r="JY97" s="176" t="str">
        <f t="shared" si="227"/>
        <v xml:space="preserve"> </v>
      </c>
      <c r="KA97" s="172">
        <v>25</v>
      </c>
      <c r="KB97" s="226"/>
      <c r="KC97" s="173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4" t="str">
        <f t="shared" si="172"/>
        <v xml:space="preserve"> </v>
      </c>
      <c r="KI97" s="211" t="str">
        <f>IF(KE97=0," ",VLOOKUP(KE97,PROTOKOL!$A:$E,5,FALSE))</f>
        <v xml:space="preserve"> </v>
      </c>
      <c r="KJ97" s="175"/>
      <c r="KK97" s="176" t="str">
        <f t="shared" si="228"/>
        <v xml:space="preserve"> </v>
      </c>
      <c r="KL97" s="216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4" t="str">
        <f t="shared" si="173"/>
        <v xml:space="preserve"> </v>
      </c>
      <c r="KR97" s="175" t="str">
        <f>IF(KN97=0," ",VLOOKUP(KN97,PROTOKOL!$A:$E,5,FALSE))</f>
        <v xml:space="preserve"> </v>
      </c>
      <c r="KS97" s="211" t="str">
        <f t="shared" si="264"/>
        <v xml:space="preserve"> </v>
      </c>
      <c r="KT97" s="175">
        <f t="shared" si="229"/>
        <v>0</v>
      </c>
      <c r="KU97" s="176" t="str">
        <f t="shared" si="230"/>
        <v xml:space="preserve"> </v>
      </c>
      <c r="KW97" s="172">
        <v>25</v>
      </c>
      <c r="KX97" s="226"/>
      <c r="KY97" s="173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4" t="str">
        <f t="shared" si="174"/>
        <v xml:space="preserve"> </v>
      </c>
      <c r="LE97" s="211" t="str">
        <f>IF(LA97=0," ",VLOOKUP(LA97,PROTOKOL!$A:$E,5,FALSE))</f>
        <v xml:space="preserve"> </v>
      </c>
      <c r="LF97" s="175"/>
      <c r="LG97" s="176" t="str">
        <f t="shared" si="231"/>
        <v xml:space="preserve"> </v>
      </c>
      <c r="LH97" s="216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4" t="str">
        <f t="shared" si="175"/>
        <v xml:space="preserve"> </v>
      </c>
      <c r="LN97" s="175" t="str">
        <f>IF(LJ97=0," ",VLOOKUP(LJ97,PROTOKOL!$A:$E,5,FALSE))</f>
        <v xml:space="preserve"> </v>
      </c>
      <c r="LO97" s="211" t="str">
        <f t="shared" si="265"/>
        <v xml:space="preserve"> </v>
      </c>
      <c r="LP97" s="175">
        <f t="shared" si="232"/>
        <v>0</v>
      </c>
      <c r="LQ97" s="176" t="str">
        <f t="shared" si="233"/>
        <v xml:space="preserve"> </v>
      </c>
      <c r="LS97" s="172">
        <v>25</v>
      </c>
      <c r="LT97" s="226"/>
      <c r="LU97" s="173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4" t="str">
        <f t="shared" si="176"/>
        <v xml:space="preserve"> </v>
      </c>
      <c r="MA97" s="211" t="str">
        <f>IF(LW97=0," ",VLOOKUP(LW97,PROTOKOL!$A:$E,5,FALSE))</f>
        <v xml:space="preserve"> </v>
      </c>
      <c r="MB97" s="175"/>
      <c r="MC97" s="176" t="str">
        <f t="shared" si="234"/>
        <v xml:space="preserve"> </v>
      </c>
      <c r="MD97" s="216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4" t="str">
        <f t="shared" si="177"/>
        <v xml:space="preserve"> </v>
      </c>
      <c r="MJ97" s="175" t="str">
        <f>IF(MF97=0," ",VLOOKUP(MF97,PROTOKOL!$A:$E,5,FALSE))</f>
        <v xml:space="preserve"> </v>
      </c>
      <c r="MK97" s="211" t="str">
        <f t="shared" si="266"/>
        <v xml:space="preserve"> </v>
      </c>
      <c r="ML97" s="175">
        <f t="shared" si="235"/>
        <v>0</v>
      </c>
      <c r="MM97" s="176" t="str">
        <f t="shared" si="236"/>
        <v xml:space="preserve"> </v>
      </c>
      <c r="MO97" s="172">
        <v>25</v>
      </c>
      <c r="MP97" s="226"/>
      <c r="MQ97" s="173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4" t="str">
        <f t="shared" si="178"/>
        <v xml:space="preserve"> </v>
      </c>
      <c r="MW97" s="211" t="str">
        <f>IF(MS97=0," ",VLOOKUP(MS97,PROTOKOL!$A:$E,5,FALSE))</f>
        <v xml:space="preserve"> </v>
      </c>
      <c r="MX97" s="175"/>
      <c r="MY97" s="176" t="str">
        <f t="shared" si="237"/>
        <v xml:space="preserve"> </v>
      </c>
      <c r="MZ97" s="216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4" t="str">
        <f t="shared" si="179"/>
        <v xml:space="preserve"> </v>
      </c>
      <c r="NF97" s="175" t="str">
        <f>IF(NB97=0," ",VLOOKUP(NB97,PROTOKOL!$A:$E,5,FALSE))</f>
        <v xml:space="preserve"> </v>
      </c>
      <c r="NG97" s="211" t="str">
        <f t="shared" si="267"/>
        <v xml:space="preserve"> </v>
      </c>
      <c r="NH97" s="175">
        <f t="shared" si="238"/>
        <v>0</v>
      </c>
      <c r="NI97" s="176" t="str">
        <f t="shared" si="239"/>
        <v xml:space="preserve"> </v>
      </c>
      <c r="NK97" s="172">
        <v>25</v>
      </c>
      <c r="NL97" s="226"/>
      <c r="NM97" s="173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4" t="str">
        <f t="shared" si="180"/>
        <v xml:space="preserve"> </v>
      </c>
      <c r="NS97" s="211" t="str">
        <f>IF(NO97=0," ",VLOOKUP(NO97,PROTOKOL!$A:$E,5,FALSE))</f>
        <v xml:space="preserve"> </v>
      </c>
      <c r="NT97" s="175"/>
      <c r="NU97" s="176" t="str">
        <f t="shared" si="240"/>
        <v xml:space="preserve"> </v>
      </c>
      <c r="NV97" s="216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4" t="str">
        <f t="shared" si="181"/>
        <v xml:space="preserve"> </v>
      </c>
      <c r="OB97" s="175" t="str">
        <f>IF(NX97=0," ",VLOOKUP(NX97,PROTOKOL!$A:$E,5,FALSE))</f>
        <v xml:space="preserve"> </v>
      </c>
      <c r="OC97" s="211" t="str">
        <f t="shared" si="268"/>
        <v xml:space="preserve"> </v>
      </c>
      <c r="OD97" s="175">
        <f t="shared" si="241"/>
        <v>0</v>
      </c>
      <c r="OE97" s="176" t="str">
        <f t="shared" si="242"/>
        <v xml:space="preserve"> </v>
      </c>
      <c r="OG97" s="172">
        <v>25</v>
      </c>
      <c r="OH97" s="226"/>
      <c r="OI97" s="173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4" t="str">
        <f t="shared" si="182"/>
        <v xml:space="preserve"> </v>
      </c>
      <c r="OO97" s="211" t="str">
        <f>IF(OK97=0," ",VLOOKUP(OK97,PROTOKOL!$A:$E,5,FALSE))</f>
        <v xml:space="preserve"> </v>
      </c>
      <c r="OP97" s="175"/>
      <c r="OQ97" s="176" t="str">
        <f t="shared" si="243"/>
        <v xml:space="preserve"> </v>
      </c>
      <c r="OR97" s="216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4" t="str">
        <f t="shared" si="183"/>
        <v xml:space="preserve"> </v>
      </c>
      <c r="OX97" s="175" t="str">
        <f>IF(OT97=0," ",VLOOKUP(OT97,PROTOKOL!$A:$E,5,FALSE))</f>
        <v xml:space="preserve"> </v>
      </c>
      <c r="OY97" s="211" t="str">
        <f t="shared" si="269"/>
        <v xml:space="preserve"> </v>
      </c>
      <c r="OZ97" s="175">
        <f t="shared" si="244"/>
        <v>0</v>
      </c>
      <c r="PA97" s="176" t="str">
        <f t="shared" si="245"/>
        <v xml:space="preserve"> </v>
      </c>
      <c r="PC97" s="172">
        <v>25</v>
      </c>
      <c r="PD97" s="226"/>
      <c r="PE97" s="173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4" t="str">
        <f t="shared" si="184"/>
        <v xml:space="preserve"> </v>
      </c>
      <c r="PK97" s="211" t="str">
        <f>IF(PG97=0," ",VLOOKUP(PG97,PROTOKOL!$A:$E,5,FALSE))</f>
        <v xml:space="preserve"> </v>
      </c>
      <c r="PL97" s="175"/>
      <c r="PM97" s="176" t="str">
        <f t="shared" si="246"/>
        <v xml:space="preserve"> </v>
      </c>
      <c r="PN97" s="216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4" t="str">
        <f t="shared" si="185"/>
        <v xml:space="preserve"> </v>
      </c>
      <c r="PT97" s="175" t="str">
        <f>IF(PP97=0," ",VLOOKUP(PP97,PROTOKOL!$A:$E,5,FALSE))</f>
        <v xml:space="preserve"> </v>
      </c>
      <c r="PU97" s="211" t="str">
        <f t="shared" si="270"/>
        <v xml:space="preserve"> </v>
      </c>
      <c r="PV97" s="175">
        <f t="shared" si="247"/>
        <v>0</v>
      </c>
      <c r="PW97" s="176" t="str">
        <f t="shared" si="248"/>
        <v xml:space="preserve"> </v>
      </c>
      <c r="PY97" s="172">
        <v>25</v>
      </c>
      <c r="PZ97" s="226"/>
      <c r="QA97" s="173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4" t="str">
        <f t="shared" si="186"/>
        <v xml:space="preserve"> </v>
      </c>
      <c r="QG97" s="211" t="str">
        <f>IF(QC97=0," ",VLOOKUP(QC97,PROTOKOL!$A:$E,5,FALSE))</f>
        <v xml:space="preserve"> </v>
      </c>
      <c r="QH97" s="175"/>
      <c r="QI97" s="176" t="str">
        <f t="shared" si="249"/>
        <v xml:space="preserve"> </v>
      </c>
      <c r="QJ97" s="216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4" t="str">
        <f t="shared" si="187"/>
        <v xml:space="preserve"> </v>
      </c>
      <c r="QP97" s="175" t="str">
        <f>IF(QL97=0," ",VLOOKUP(QL97,PROTOKOL!$A:$E,5,FALSE))</f>
        <v xml:space="preserve"> </v>
      </c>
      <c r="QQ97" s="211" t="str">
        <f t="shared" si="271"/>
        <v xml:space="preserve"> </v>
      </c>
      <c r="QR97" s="175">
        <f t="shared" si="250"/>
        <v>0</v>
      </c>
      <c r="QS97" s="176" t="str">
        <f t="shared" si="251"/>
        <v xml:space="preserve"> </v>
      </c>
    </row>
    <row r="98" spans="1:461" ht="13.8">
      <c r="A98" s="172">
        <v>26</v>
      </c>
      <c r="B98" s="224">
        <v>26</v>
      </c>
      <c r="C98" s="173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4" t="str">
        <f t="shared" si="146"/>
        <v xml:space="preserve"> </v>
      </c>
      <c r="I98" s="211" t="str">
        <f>IF(E98=0," ",VLOOKUP(E98,PROTOKOL!$A:$E,5,FALSE))</f>
        <v xml:space="preserve"> </v>
      </c>
      <c r="J98" s="175"/>
      <c r="K98" s="176" t="str">
        <f t="shared" si="188"/>
        <v xml:space="preserve"> </v>
      </c>
      <c r="L98" s="216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4" t="str">
        <f t="shared" si="147"/>
        <v xml:space="preserve"> </v>
      </c>
      <c r="R98" s="175" t="str">
        <f>IF(N98=0," ",VLOOKUP(N98,PROTOKOL!$A:$E,5,FALSE))</f>
        <v xml:space="preserve"> </v>
      </c>
      <c r="S98" s="211" t="str">
        <f t="shared" si="189"/>
        <v xml:space="preserve"> </v>
      </c>
      <c r="T98" s="175">
        <f t="shared" si="190"/>
        <v>0</v>
      </c>
      <c r="U98" s="176" t="str">
        <f t="shared" si="191"/>
        <v xml:space="preserve"> </v>
      </c>
      <c r="W98" s="172">
        <v>26</v>
      </c>
      <c r="X98" s="224">
        <v>26</v>
      </c>
      <c r="Y98" s="173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4" t="str">
        <f t="shared" si="148"/>
        <v xml:space="preserve"> </v>
      </c>
      <c r="AE98" s="211" t="str">
        <f>IF(AA98=0," ",VLOOKUP(AA98,PROTOKOL!$A:$E,5,FALSE))</f>
        <v xml:space="preserve"> </v>
      </c>
      <c r="AF98" s="175"/>
      <c r="AG98" s="176" t="str">
        <f t="shared" si="192"/>
        <v xml:space="preserve"> </v>
      </c>
      <c r="AH98" s="216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4" t="str">
        <f t="shared" si="149"/>
        <v xml:space="preserve"> </v>
      </c>
      <c r="AN98" s="175" t="str">
        <f>IF(AJ98=0," ",VLOOKUP(AJ98,PROTOKOL!$A:$E,5,FALSE))</f>
        <v xml:space="preserve"> </v>
      </c>
      <c r="AO98" s="211" t="str">
        <f t="shared" si="252"/>
        <v xml:space="preserve"> </v>
      </c>
      <c r="AP98" s="175">
        <f t="shared" si="193"/>
        <v>0</v>
      </c>
      <c r="AQ98" s="176" t="str">
        <f t="shared" si="194"/>
        <v xml:space="preserve"> </v>
      </c>
      <c r="AS98" s="172">
        <v>26</v>
      </c>
      <c r="AT98" s="224">
        <v>26</v>
      </c>
      <c r="AU98" s="173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4" t="str">
        <f t="shared" si="150"/>
        <v xml:space="preserve"> </v>
      </c>
      <c r="BA98" s="211" t="str">
        <f>IF(AW98=0," ",VLOOKUP(AW98,PROTOKOL!$A:$E,5,FALSE))</f>
        <v xml:space="preserve"> </v>
      </c>
      <c r="BB98" s="175"/>
      <c r="BC98" s="176" t="str">
        <f t="shared" si="195"/>
        <v xml:space="preserve"> </v>
      </c>
      <c r="BD98" s="216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4" t="str">
        <f t="shared" si="151"/>
        <v xml:space="preserve"> </v>
      </c>
      <c r="BJ98" s="175" t="str">
        <f>IF(BF98=0," ",VLOOKUP(BF98,PROTOKOL!$A:$E,5,FALSE))</f>
        <v xml:space="preserve"> </v>
      </c>
      <c r="BK98" s="211" t="str">
        <f t="shared" si="253"/>
        <v xml:space="preserve"> </v>
      </c>
      <c r="BL98" s="175">
        <f t="shared" si="196"/>
        <v>0</v>
      </c>
      <c r="BM98" s="176" t="str">
        <f t="shared" si="197"/>
        <v xml:space="preserve"> </v>
      </c>
      <c r="BO98" s="172">
        <v>26</v>
      </c>
      <c r="BP98" s="224">
        <v>26</v>
      </c>
      <c r="BQ98" s="173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4" t="str">
        <f t="shared" si="152"/>
        <v xml:space="preserve"> </v>
      </c>
      <c r="BW98" s="211" t="str">
        <f>IF(BS98=0," ",VLOOKUP(BS98,PROTOKOL!$A:$E,5,FALSE))</f>
        <v xml:space="preserve"> </v>
      </c>
      <c r="BX98" s="175"/>
      <c r="BY98" s="176" t="str">
        <f t="shared" si="198"/>
        <v xml:space="preserve"> </v>
      </c>
      <c r="BZ98" s="216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4" t="str">
        <f t="shared" si="153"/>
        <v xml:space="preserve"> </v>
      </c>
      <c r="CF98" s="175" t="str">
        <f>IF(CB98=0," ",VLOOKUP(CB98,PROTOKOL!$A:$E,5,FALSE))</f>
        <v xml:space="preserve"> </v>
      </c>
      <c r="CG98" s="211" t="str">
        <f t="shared" si="254"/>
        <v xml:space="preserve"> </v>
      </c>
      <c r="CH98" s="175">
        <f t="shared" si="199"/>
        <v>0</v>
      </c>
      <c r="CI98" s="176" t="str">
        <f t="shared" si="200"/>
        <v xml:space="preserve"> </v>
      </c>
      <c r="CK98" s="172">
        <v>26</v>
      </c>
      <c r="CL98" s="224">
        <v>26</v>
      </c>
      <c r="CM98" s="173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4" t="str">
        <f t="shared" si="154"/>
        <v xml:space="preserve"> </v>
      </c>
      <c r="CS98" s="211" t="str">
        <f>IF(CO98=0," ",VLOOKUP(CO98,PROTOKOL!$A:$E,5,FALSE))</f>
        <v xml:space="preserve"> </v>
      </c>
      <c r="CT98" s="175"/>
      <c r="CU98" s="176" t="str">
        <f t="shared" si="201"/>
        <v xml:space="preserve"> </v>
      </c>
      <c r="CV98" s="216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4" t="str">
        <f t="shared" si="155"/>
        <v xml:space="preserve"> </v>
      </c>
      <c r="DB98" s="175" t="str">
        <f>IF(CX98=0," ",VLOOKUP(CX98,PROTOKOL!$A:$E,5,FALSE))</f>
        <v xml:space="preserve"> </v>
      </c>
      <c r="DC98" s="211" t="str">
        <f t="shared" si="255"/>
        <v xml:space="preserve"> </v>
      </c>
      <c r="DD98" s="175">
        <f t="shared" si="202"/>
        <v>0</v>
      </c>
      <c r="DE98" s="176" t="str">
        <f t="shared" si="203"/>
        <v xml:space="preserve"> </v>
      </c>
      <c r="DG98" s="172">
        <v>26</v>
      </c>
      <c r="DH98" s="224">
        <v>26</v>
      </c>
      <c r="DI98" s="173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4" t="str">
        <f t="shared" si="156"/>
        <v xml:space="preserve"> </v>
      </c>
      <c r="DO98" s="211" t="str">
        <f>IF(DK98=0," ",VLOOKUP(DK98,PROTOKOL!$A:$E,5,FALSE))</f>
        <v xml:space="preserve"> </v>
      </c>
      <c r="DP98" s="175"/>
      <c r="DQ98" s="176" t="str">
        <f t="shared" si="204"/>
        <v xml:space="preserve"> </v>
      </c>
      <c r="DR98" s="216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4" t="str">
        <f t="shared" si="157"/>
        <v xml:space="preserve"> </v>
      </c>
      <c r="DX98" s="175" t="str">
        <f>IF(DT98=0," ",VLOOKUP(DT98,PROTOKOL!$A:$E,5,FALSE))</f>
        <v xml:space="preserve"> </v>
      </c>
      <c r="DY98" s="211" t="str">
        <f t="shared" si="256"/>
        <v xml:space="preserve"> </v>
      </c>
      <c r="DZ98" s="175">
        <f t="shared" si="205"/>
        <v>0</v>
      </c>
      <c r="EA98" s="176" t="str">
        <f t="shared" si="206"/>
        <v xml:space="preserve"> </v>
      </c>
      <c r="EC98" s="172">
        <v>26</v>
      </c>
      <c r="ED98" s="224">
        <v>26</v>
      </c>
      <c r="EE98" s="173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4" t="str">
        <f t="shared" si="158"/>
        <v xml:space="preserve"> </v>
      </c>
      <c r="EK98" s="211" t="str">
        <f>IF(EG98=0," ",VLOOKUP(EG98,PROTOKOL!$A:$E,5,FALSE))</f>
        <v xml:space="preserve"> </v>
      </c>
      <c r="EL98" s="175"/>
      <c r="EM98" s="176" t="str">
        <f t="shared" si="207"/>
        <v xml:space="preserve"> </v>
      </c>
      <c r="EN98" s="216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4" t="str">
        <f t="shared" si="159"/>
        <v xml:space="preserve"> </v>
      </c>
      <c r="ET98" s="175" t="str">
        <f>IF(EP98=0," ",VLOOKUP(EP98,PROTOKOL!$A:$E,5,FALSE))</f>
        <v xml:space="preserve"> </v>
      </c>
      <c r="EU98" s="211" t="str">
        <f t="shared" si="257"/>
        <v xml:space="preserve"> </v>
      </c>
      <c r="EV98" s="175">
        <f t="shared" si="208"/>
        <v>0</v>
      </c>
      <c r="EW98" s="176" t="str">
        <f t="shared" si="209"/>
        <v xml:space="preserve"> </v>
      </c>
      <c r="EY98" s="172">
        <v>26</v>
      </c>
      <c r="EZ98" s="224">
        <v>26</v>
      </c>
      <c r="FA98" s="173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4" t="str">
        <f t="shared" si="160"/>
        <v xml:space="preserve"> </v>
      </c>
      <c r="FG98" s="211" t="str">
        <f>IF(FC98=0," ",VLOOKUP(FC98,PROTOKOL!$A:$E,5,FALSE))</f>
        <v xml:space="preserve"> </v>
      </c>
      <c r="FH98" s="175"/>
      <c r="FI98" s="176" t="str">
        <f t="shared" si="210"/>
        <v xml:space="preserve"> </v>
      </c>
      <c r="FJ98" s="216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4" t="str">
        <f t="shared" si="161"/>
        <v xml:space="preserve"> </v>
      </c>
      <c r="FP98" s="175" t="str">
        <f>IF(FL98=0," ",VLOOKUP(FL98,PROTOKOL!$A:$E,5,FALSE))</f>
        <v xml:space="preserve"> </v>
      </c>
      <c r="FQ98" s="211" t="str">
        <f t="shared" si="258"/>
        <v xml:space="preserve"> </v>
      </c>
      <c r="FR98" s="175">
        <f t="shared" si="211"/>
        <v>0</v>
      </c>
      <c r="FS98" s="176" t="str">
        <f t="shared" si="212"/>
        <v xml:space="preserve"> </v>
      </c>
      <c r="FU98" s="172">
        <v>26</v>
      </c>
      <c r="FV98" s="224">
        <v>26</v>
      </c>
      <c r="FW98" s="173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4" t="str">
        <f t="shared" si="162"/>
        <v xml:space="preserve"> </v>
      </c>
      <c r="GC98" s="211" t="str">
        <f>IF(FY98=0," ",VLOOKUP(FY98,PROTOKOL!$A:$E,5,FALSE))</f>
        <v xml:space="preserve"> </v>
      </c>
      <c r="GD98" s="175"/>
      <c r="GE98" s="176" t="str">
        <f t="shared" si="213"/>
        <v xml:space="preserve"> </v>
      </c>
      <c r="GF98" s="216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4" t="str">
        <f t="shared" si="163"/>
        <v xml:space="preserve"> </v>
      </c>
      <c r="GL98" s="175" t="str">
        <f>IF(GH98=0," ",VLOOKUP(GH98,PROTOKOL!$A:$E,5,FALSE))</f>
        <v xml:space="preserve"> </v>
      </c>
      <c r="GM98" s="211" t="str">
        <f t="shared" si="259"/>
        <v xml:space="preserve"> </v>
      </c>
      <c r="GN98" s="175">
        <f t="shared" si="214"/>
        <v>0</v>
      </c>
      <c r="GO98" s="176" t="str">
        <f t="shared" si="215"/>
        <v xml:space="preserve"> </v>
      </c>
      <c r="GQ98" s="172">
        <v>26</v>
      </c>
      <c r="GR98" s="224">
        <v>26</v>
      </c>
      <c r="GS98" s="173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4" t="str">
        <f t="shared" si="164"/>
        <v xml:space="preserve"> </v>
      </c>
      <c r="GY98" s="211" t="str">
        <f>IF(GU98=0," ",VLOOKUP(GU98,PROTOKOL!$A:$E,5,FALSE))</f>
        <v xml:space="preserve"> </v>
      </c>
      <c r="GZ98" s="175"/>
      <c r="HA98" s="176" t="str">
        <f t="shared" si="216"/>
        <v xml:space="preserve"> </v>
      </c>
      <c r="HB98" s="216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4" t="str">
        <f t="shared" si="165"/>
        <v xml:space="preserve"> </v>
      </c>
      <c r="HH98" s="175" t="str">
        <f>IF(HD98=0," ",VLOOKUP(HD98,PROTOKOL!$A:$E,5,FALSE))</f>
        <v xml:space="preserve"> </v>
      </c>
      <c r="HI98" s="211" t="str">
        <f t="shared" si="260"/>
        <v xml:space="preserve"> </v>
      </c>
      <c r="HJ98" s="175">
        <f t="shared" si="217"/>
        <v>0</v>
      </c>
      <c r="HK98" s="176" t="str">
        <f t="shared" si="218"/>
        <v xml:space="preserve"> </v>
      </c>
      <c r="HM98" s="172">
        <v>26</v>
      </c>
      <c r="HN98" s="224">
        <v>26</v>
      </c>
      <c r="HO98" s="173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4" t="str">
        <f t="shared" si="166"/>
        <v xml:space="preserve"> </v>
      </c>
      <c r="HU98" s="211" t="str">
        <f>IF(HQ98=0," ",VLOOKUP(HQ98,PROTOKOL!$A:$E,5,FALSE))</f>
        <v xml:space="preserve"> </v>
      </c>
      <c r="HV98" s="175"/>
      <c r="HW98" s="176" t="str">
        <f t="shared" si="219"/>
        <v xml:space="preserve"> </v>
      </c>
      <c r="HX98" s="216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4" t="str">
        <f t="shared" si="167"/>
        <v xml:space="preserve"> </v>
      </c>
      <c r="ID98" s="175" t="str">
        <f>IF(HZ98=0," ",VLOOKUP(HZ98,PROTOKOL!$A:$E,5,FALSE))</f>
        <v xml:space="preserve"> </v>
      </c>
      <c r="IE98" s="211" t="str">
        <f t="shared" si="261"/>
        <v xml:space="preserve"> </v>
      </c>
      <c r="IF98" s="175">
        <f t="shared" si="220"/>
        <v>0</v>
      </c>
      <c r="IG98" s="176" t="str">
        <f t="shared" si="221"/>
        <v xml:space="preserve"> </v>
      </c>
      <c r="II98" s="172">
        <v>26</v>
      </c>
      <c r="IJ98" s="224">
        <v>26</v>
      </c>
      <c r="IK98" s="173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4" t="str">
        <f t="shared" si="168"/>
        <v xml:space="preserve"> </v>
      </c>
      <c r="IQ98" s="211" t="str">
        <f>IF(IM98=0," ",VLOOKUP(IM98,PROTOKOL!$A:$E,5,FALSE))</f>
        <v xml:space="preserve"> </v>
      </c>
      <c r="IR98" s="175"/>
      <c r="IS98" s="176" t="str">
        <f t="shared" si="222"/>
        <v xml:space="preserve"> </v>
      </c>
      <c r="IT98" s="216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4" t="str">
        <f t="shared" si="169"/>
        <v xml:space="preserve"> </v>
      </c>
      <c r="IZ98" s="175" t="str">
        <f>IF(IV98=0," ",VLOOKUP(IV98,PROTOKOL!$A:$E,5,FALSE))</f>
        <v xml:space="preserve"> </v>
      </c>
      <c r="JA98" s="211" t="str">
        <f t="shared" si="262"/>
        <v xml:space="preserve"> </v>
      </c>
      <c r="JB98" s="175">
        <f t="shared" si="223"/>
        <v>0</v>
      </c>
      <c r="JC98" s="176" t="str">
        <f t="shared" si="224"/>
        <v xml:space="preserve"> </v>
      </c>
      <c r="JE98" s="172">
        <v>26</v>
      </c>
      <c r="JF98" s="224">
        <v>26</v>
      </c>
      <c r="JG98" s="173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4" t="str">
        <f t="shared" si="170"/>
        <v xml:space="preserve"> </v>
      </c>
      <c r="JM98" s="211" t="str">
        <f>IF(JI98=0," ",VLOOKUP(JI98,PROTOKOL!$A:$E,5,FALSE))</f>
        <v xml:space="preserve"> </v>
      </c>
      <c r="JN98" s="175"/>
      <c r="JO98" s="176" t="str">
        <f t="shared" si="225"/>
        <v xml:space="preserve"> </v>
      </c>
      <c r="JP98" s="216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4" t="str">
        <f t="shared" si="171"/>
        <v xml:space="preserve"> </v>
      </c>
      <c r="JV98" s="175" t="str">
        <f>IF(JR98=0," ",VLOOKUP(JR98,PROTOKOL!$A:$E,5,FALSE))</f>
        <v xml:space="preserve"> </v>
      </c>
      <c r="JW98" s="211" t="str">
        <f t="shared" si="263"/>
        <v xml:space="preserve"> </v>
      </c>
      <c r="JX98" s="175">
        <f t="shared" si="226"/>
        <v>0</v>
      </c>
      <c r="JY98" s="176" t="str">
        <f t="shared" si="227"/>
        <v xml:space="preserve"> </v>
      </c>
      <c r="KA98" s="172">
        <v>26</v>
      </c>
      <c r="KB98" s="224">
        <v>26</v>
      </c>
      <c r="KC98" s="173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4" t="str">
        <f t="shared" si="172"/>
        <v xml:space="preserve"> </v>
      </c>
      <c r="KI98" s="211" t="str">
        <f>IF(KE98=0," ",VLOOKUP(KE98,PROTOKOL!$A:$E,5,FALSE))</f>
        <v xml:space="preserve"> </v>
      </c>
      <c r="KJ98" s="175"/>
      <c r="KK98" s="176" t="str">
        <f t="shared" si="228"/>
        <v xml:space="preserve"> </v>
      </c>
      <c r="KL98" s="216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4" t="str">
        <f t="shared" si="173"/>
        <v xml:space="preserve"> </v>
      </c>
      <c r="KR98" s="175" t="str">
        <f>IF(KN98=0," ",VLOOKUP(KN98,PROTOKOL!$A:$E,5,FALSE))</f>
        <v xml:space="preserve"> </v>
      </c>
      <c r="KS98" s="211" t="str">
        <f t="shared" si="264"/>
        <v xml:space="preserve"> </v>
      </c>
      <c r="KT98" s="175">
        <f t="shared" si="229"/>
        <v>0</v>
      </c>
      <c r="KU98" s="176" t="str">
        <f t="shared" si="230"/>
        <v xml:space="preserve"> </v>
      </c>
      <c r="KW98" s="172">
        <v>26</v>
      </c>
      <c r="KX98" s="224">
        <v>26</v>
      </c>
      <c r="KY98" s="173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4" t="str">
        <f t="shared" si="174"/>
        <v xml:space="preserve"> </v>
      </c>
      <c r="LE98" s="211" t="str">
        <f>IF(LA98=0," ",VLOOKUP(LA98,PROTOKOL!$A:$E,5,FALSE))</f>
        <v xml:space="preserve"> </v>
      </c>
      <c r="LF98" s="175"/>
      <c r="LG98" s="176" t="str">
        <f t="shared" si="231"/>
        <v xml:space="preserve"> </v>
      </c>
      <c r="LH98" s="216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4" t="str">
        <f t="shared" si="175"/>
        <v xml:space="preserve"> </v>
      </c>
      <c r="LN98" s="175" t="str">
        <f>IF(LJ98=0," ",VLOOKUP(LJ98,PROTOKOL!$A:$E,5,FALSE))</f>
        <v xml:space="preserve"> </v>
      </c>
      <c r="LO98" s="211" t="str">
        <f t="shared" si="265"/>
        <v xml:space="preserve"> </v>
      </c>
      <c r="LP98" s="175">
        <f t="shared" si="232"/>
        <v>0</v>
      </c>
      <c r="LQ98" s="176" t="str">
        <f t="shared" si="233"/>
        <v xml:space="preserve"> </v>
      </c>
      <c r="LS98" s="172">
        <v>26</v>
      </c>
      <c r="LT98" s="224">
        <v>26</v>
      </c>
      <c r="LU98" s="173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4" t="str">
        <f t="shared" si="176"/>
        <v xml:space="preserve"> </v>
      </c>
      <c r="MA98" s="211" t="str">
        <f>IF(LW98=0," ",VLOOKUP(LW98,PROTOKOL!$A:$E,5,FALSE))</f>
        <v xml:space="preserve"> </v>
      </c>
      <c r="MB98" s="175"/>
      <c r="MC98" s="176" t="str">
        <f t="shared" si="234"/>
        <v xml:space="preserve"> </v>
      </c>
      <c r="MD98" s="216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4" t="str">
        <f t="shared" si="177"/>
        <v xml:space="preserve"> </v>
      </c>
      <c r="MJ98" s="175" t="str">
        <f>IF(MF98=0," ",VLOOKUP(MF98,PROTOKOL!$A:$E,5,FALSE))</f>
        <v xml:space="preserve"> </v>
      </c>
      <c r="MK98" s="211" t="str">
        <f t="shared" si="266"/>
        <v xml:space="preserve"> </v>
      </c>
      <c r="ML98" s="175">
        <f t="shared" si="235"/>
        <v>0</v>
      </c>
      <c r="MM98" s="176" t="str">
        <f t="shared" si="236"/>
        <v xml:space="preserve"> </v>
      </c>
      <c r="MO98" s="172">
        <v>26</v>
      </c>
      <c r="MP98" s="224">
        <v>26</v>
      </c>
      <c r="MQ98" s="173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4" t="str">
        <f t="shared" si="178"/>
        <v xml:space="preserve"> </v>
      </c>
      <c r="MW98" s="211" t="str">
        <f>IF(MS98=0," ",VLOOKUP(MS98,PROTOKOL!$A:$E,5,FALSE))</f>
        <v xml:space="preserve"> </v>
      </c>
      <c r="MX98" s="175"/>
      <c r="MY98" s="176" t="str">
        <f t="shared" si="237"/>
        <v xml:space="preserve"> </v>
      </c>
      <c r="MZ98" s="216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4" t="str">
        <f t="shared" si="179"/>
        <v xml:space="preserve"> </v>
      </c>
      <c r="NF98" s="175" t="str">
        <f>IF(NB98=0," ",VLOOKUP(NB98,PROTOKOL!$A:$E,5,FALSE))</f>
        <v xml:space="preserve"> </v>
      </c>
      <c r="NG98" s="211" t="str">
        <f t="shared" si="267"/>
        <v xml:space="preserve"> </v>
      </c>
      <c r="NH98" s="175">
        <f t="shared" si="238"/>
        <v>0</v>
      </c>
      <c r="NI98" s="176" t="str">
        <f t="shared" si="239"/>
        <v xml:space="preserve"> </v>
      </c>
      <c r="NK98" s="172">
        <v>26</v>
      </c>
      <c r="NL98" s="224">
        <v>26</v>
      </c>
      <c r="NM98" s="173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4" t="str">
        <f t="shared" si="180"/>
        <v xml:space="preserve"> </v>
      </c>
      <c r="NS98" s="211" t="str">
        <f>IF(NO98=0," ",VLOOKUP(NO98,PROTOKOL!$A:$E,5,FALSE))</f>
        <v xml:space="preserve"> </v>
      </c>
      <c r="NT98" s="175"/>
      <c r="NU98" s="176" t="str">
        <f t="shared" si="240"/>
        <v xml:space="preserve"> </v>
      </c>
      <c r="NV98" s="216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4" t="str">
        <f t="shared" si="181"/>
        <v xml:space="preserve"> </v>
      </c>
      <c r="OB98" s="175" t="str">
        <f>IF(NX98=0," ",VLOOKUP(NX98,PROTOKOL!$A:$E,5,FALSE))</f>
        <v xml:space="preserve"> </v>
      </c>
      <c r="OC98" s="211" t="str">
        <f t="shared" si="268"/>
        <v xml:space="preserve"> </v>
      </c>
      <c r="OD98" s="175">
        <f t="shared" si="241"/>
        <v>0</v>
      </c>
      <c r="OE98" s="176" t="str">
        <f t="shared" si="242"/>
        <v xml:space="preserve"> </v>
      </c>
      <c r="OG98" s="172">
        <v>26</v>
      </c>
      <c r="OH98" s="224">
        <v>26</v>
      </c>
      <c r="OI98" s="173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4" t="str">
        <f t="shared" si="182"/>
        <v xml:space="preserve"> </v>
      </c>
      <c r="OO98" s="211" t="str">
        <f>IF(OK98=0," ",VLOOKUP(OK98,PROTOKOL!$A:$E,5,FALSE))</f>
        <v xml:space="preserve"> </v>
      </c>
      <c r="OP98" s="175"/>
      <c r="OQ98" s="176" t="str">
        <f t="shared" si="243"/>
        <v xml:space="preserve"> </v>
      </c>
      <c r="OR98" s="216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4" t="str">
        <f t="shared" si="183"/>
        <v xml:space="preserve"> </v>
      </c>
      <c r="OX98" s="175" t="str">
        <f>IF(OT98=0," ",VLOOKUP(OT98,PROTOKOL!$A:$E,5,FALSE))</f>
        <v xml:space="preserve"> </v>
      </c>
      <c r="OY98" s="211" t="str">
        <f t="shared" si="269"/>
        <v xml:space="preserve"> </v>
      </c>
      <c r="OZ98" s="175">
        <f t="shared" si="244"/>
        <v>0</v>
      </c>
      <c r="PA98" s="176" t="str">
        <f t="shared" si="245"/>
        <v xml:space="preserve"> </v>
      </c>
      <c r="PC98" s="172">
        <v>26</v>
      </c>
      <c r="PD98" s="224">
        <v>26</v>
      </c>
      <c r="PE98" s="173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4" t="str">
        <f t="shared" si="184"/>
        <v xml:space="preserve"> </v>
      </c>
      <c r="PK98" s="211" t="str">
        <f>IF(PG98=0," ",VLOOKUP(PG98,PROTOKOL!$A:$E,5,FALSE))</f>
        <v xml:space="preserve"> </v>
      </c>
      <c r="PL98" s="175"/>
      <c r="PM98" s="176" t="str">
        <f t="shared" si="246"/>
        <v xml:space="preserve"> </v>
      </c>
      <c r="PN98" s="216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4" t="str">
        <f t="shared" si="185"/>
        <v xml:space="preserve"> </v>
      </c>
      <c r="PT98" s="175" t="str">
        <f>IF(PP98=0," ",VLOOKUP(PP98,PROTOKOL!$A:$E,5,FALSE))</f>
        <v xml:space="preserve"> </v>
      </c>
      <c r="PU98" s="211" t="str">
        <f t="shared" si="270"/>
        <v xml:space="preserve"> </v>
      </c>
      <c r="PV98" s="175">
        <f t="shared" si="247"/>
        <v>0</v>
      </c>
      <c r="PW98" s="176" t="str">
        <f t="shared" si="248"/>
        <v xml:space="preserve"> </v>
      </c>
      <c r="PY98" s="172">
        <v>26</v>
      </c>
      <c r="PZ98" s="224">
        <v>26</v>
      </c>
      <c r="QA98" s="173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4" t="str">
        <f t="shared" si="186"/>
        <v xml:space="preserve"> </v>
      </c>
      <c r="QG98" s="211" t="str">
        <f>IF(QC98=0," ",VLOOKUP(QC98,PROTOKOL!$A:$E,5,FALSE))</f>
        <v xml:space="preserve"> </v>
      </c>
      <c r="QH98" s="175"/>
      <c r="QI98" s="176" t="str">
        <f t="shared" si="249"/>
        <v xml:space="preserve"> </v>
      </c>
      <c r="QJ98" s="216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4" t="str">
        <f t="shared" si="187"/>
        <v xml:space="preserve"> </v>
      </c>
      <c r="QP98" s="175" t="str">
        <f>IF(QL98=0," ",VLOOKUP(QL98,PROTOKOL!$A:$E,5,FALSE))</f>
        <v xml:space="preserve"> </v>
      </c>
      <c r="QQ98" s="211" t="str">
        <f t="shared" si="271"/>
        <v xml:space="preserve"> </v>
      </c>
      <c r="QR98" s="175">
        <f t="shared" si="250"/>
        <v>0</v>
      </c>
      <c r="QS98" s="176" t="str">
        <f t="shared" si="251"/>
        <v xml:space="preserve"> </v>
      </c>
    </row>
    <row r="99" spans="1:461" ht="13.8">
      <c r="A99" s="172">
        <v>26</v>
      </c>
      <c r="B99" s="225"/>
      <c r="C99" s="173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4" t="str">
        <f t="shared" si="146"/>
        <v xml:space="preserve"> </v>
      </c>
      <c r="I99" s="211" t="str">
        <f>IF(E99=0," ",VLOOKUP(E99,PROTOKOL!$A:$E,5,FALSE))</f>
        <v xml:space="preserve"> </v>
      </c>
      <c r="J99" s="175"/>
      <c r="K99" s="176" t="str">
        <f t="shared" si="188"/>
        <v xml:space="preserve"> </v>
      </c>
      <c r="L99" s="216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4" t="str">
        <f t="shared" si="147"/>
        <v xml:space="preserve"> </v>
      </c>
      <c r="R99" s="175" t="str">
        <f>IF(N99=0," ",VLOOKUP(N99,PROTOKOL!$A:$E,5,FALSE))</f>
        <v xml:space="preserve"> </v>
      </c>
      <c r="S99" s="211" t="str">
        <f t="shared" si="189"/>
        <v xml:space="preserve"> </v>
      </c>
      <c r="T99" s="175">
        <f t="shared" si="190"/>
        <v>0</v>
      </c>
      <c r="U99" s="176" t="str">
        <f t="shared" si="191"/>
        <v xml:space="preserve"> </v>
      </c>
      <c r="W99" s="172">
        <v>26</v>
      </c>
      <c r="X99" s="225"/>
      <c r="Y99" s="173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4" t="str">
        <f t="shared" si="148"/>
        <v xml:space="preserve"> </v>
      </c>
      <c r="AE99" s="211" t="str">
        <f>IF(AA99=0," ",VLOOKUP(AA99,PROTOKOL!$A:$E,5,FALSE))</f>
        <v xml:space="preserve"> </v>
      </c>
      <c r="AF99" s="175"/>
      <c r="AG99" s="176" t="str">
        <f t="shared" si="192"/>
        <v xml:space="preserve"> </v>
      </c>
      <c r="AH99" s="216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4" t="str">
        <f t="shared" si="149"/>
        <v xml:space="preserve"> </v>
      </c>
      <c r="AN99" s="175" t="str">
        <f>IF(AJ99=0," ",VLOOKUP(AJ99,PROTOKOL!$A:$E,5,FALSE))</f>
        <v xml:space="preserve"> </v>
      </c>
      <c r="AO99" s="211" t="str">
        <f t="shared" si="252"/>
        <v xml:space="preserve"> </v>
      </c>
      <c r="AP99" s="175">
        <f t="shared" si="193"/>
        <v>0</v>
      </c>
      <c r="AQ99" s="176" t="str">
        <f t="shared" si="194"/>
        <v xml:space="preserve"> </v>
      </c>
      <c r="AS99" s="172">
        <v>26</v>
      </c>
      <c r="AT99" s="225"/>
      <c r="AU99" s="173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4" t="str">
        <f t="shared" si="150"/>
        <v xml:space="preserve"> </v>
      </c>
      <c r="BA99" s="211" t="str">
        <f>IF(AW99=0," ",VLOOKUP(AW99,PROTOKOL!$A:$E,5,FALSE))</f>
        <v xml:space="preserve"> </v>
      </c>
      <c r="BB99" s="175"/>
      <c r="BC99" s="176" t="str">
        <f t="shared" si="195"/>
        <v xml:space="preserve"> </v>
      </c>
      <c r="BD99" s="216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4" t="str">
        <f t="shared" si="151"/>
        <v xml:space="preserve"> </v>
      </c>
      <c r="BJ99" s="175" t="str">
        <f>IF(BF99=0," ",VLOOKUP(BF99,PROTOKOL!$A:$E,5,FALSE))</f>
        <v xml:space="preserve"> </v>
      </c>
      <c r="BK99" s="211" t="str">
        <f t="shared" si="253"/>
        <v xml:space="preserve"> </v>
      </c>
      <c r="BL99" s="175">
        <f t="shared" si="196"/>
        <v>0</v>
      </c>
      <c r="BM99" s="176" t="str">
        <f t="shared" si="197"/>
        <v xml:space="preserve"> </v>
      </c>
      <c r="BO99" s="172">
        <v>26</v>
      </c>
      <c r="BP99" s="225"/>
      <c r="BQ99" s="173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4" t="str">
        <f t="shared" si="152"/>
        <v xml:space="preserve"> </v>
      </c>
      <c r="BW99" s="211" t="str">
        <f>IF(BS99=0," ",VLOOKUP(BS99,PROTOKOL!$A:$E,5,FALSE))</f>
        <v xml:space="preserve"> </v>
      </c>
      <c r="BX99" s="175"/>
      <c r="BY99" s="176" t="str">
        <f t="shared" si="198"/>
        <v xml:space="preserve"> </v>
      </c>
      <c r="BZ99" s="216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4" t="str">
        <f t="shared" si="153"/>
        <v xml:space="preserve"> </v>
      </c>
      <c r="CF99" s="175" t="str">
        <f>IF(CB99=0," ",VLOOKUP(CB99,PROTOKOL!$A:$E,5,FALSE))</f>
        <v xml:space="preserve"> </v>
      </c>
      <c r="CG99" s="211" t="str">
        <f t="shared" si="254"/>
        <v xml:space="preserve"> </v>
      </c>
      <c r="CH99" s="175">
        <f t="shared" si="199"/>
        <v>0</v>
      </c>
      <c r="CI99" s="176" t="str">
        <f t="shared" si="200"/>
        <v xml:space="preserve"> </v>
      </c>
      <c r="CK99" s="172">
        <v>26</v>
      </c>
      <c r="CL99" s="225"/>
      <c r="CM99" s="173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4" t="str">
        <f t="shared" si="154"/>
        <v xml:space="preserve"> </v>
      </c>
      <c r="CS99" s="211" t="str">
        <f>IF(CO99=0," ",VLOOKUP(CO99,PROTOKOL!$A:$E,5,FALSE))</f>
        <v xml:space="preserve"> </v>
      </c>
      <c r="CT99" s="175"/>
      <c r="CU99" s="176" t="str">
        <f t="shared" si="201"/>
        <v xml:space="preserve"> </v>
      </c>
      <c r="CV99" s="216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4" t="str">
        <f t="shared" si="155"/>
        <v xml:space="preserve"> </v>
      </c>
      <c r="DB99" s="175" t="str">
        <f>IF(CX99=0," ",VLOOKUP(CX99,PROTOKOL!$A:$E,5,FALSE))</f>
        <v xml:space="preserve"> </v>
      </c>
      <c r="DC99" s="211" t="str">
        <f t="shared" si="255"/>
        <v xml:space="preserve"> </v>
      </c>
      <c r="DD99" s="175">
        <f t="shared" si="202"/>
        <v>0</v>
      </c>
      <c r="DE99" s="176" t="str">
        <f t="shared" si="203"/>
        <v xml:space="preserve"> </v>
      </c>
      <c r="DG99" s="172">
        <v>26</v>
      </c>
      <c r="DH99" s="225"/>
      <c r="DI99" s="173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4" t="str">
        <f t="shared" si="156"/>
        <v xml:space="preserve"> </v>
      </c>
      <c r="DO99" s="211" t="str">
        <f>IF(DK99=0," ",VLOOKUP(DK99,PROTOKOL!$A:$E,5,FALSE))</f>
        <v xml:space="preserve"> </v>
      </c>
      <c r="DP99" s="175"/>
      <c r="DQ99" s="176" t="str">
        <f t="shared" si="204"/>
        <v xml:space="preserve"> </v>
      </c>
      <c r="DR99" s="216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4" t="str">
        <f t="shared" si="157"/>
        <v xml:space="preserve"> </v>
      </c>
      <c r="DX99" s="175" t="str">
        <f>IF(DT99=0," ",VLOOKUP(DT99,PROTOKOL!$A:$E,5,FALSE))</f>
        <v xml:space="preserve"> </v>
      </c>
      <c r="DY99" s="211" t="str">
        <f t="shared" si="256"/>
        <v xml:space="preserve"> </v>
      </c>
      <c r="DZ99" s="175">
        <f t="shared" si="205"/>
        <v>0</v>
      </c>
      <c r="EA99" s="176" t="str">
        <f t="shared" si="206"/>
        <v xml:space="preserve"> </v>
      </c>
      <c r="EC99" s="172">
        <v>26</v>
      </c>
      <c r="ED99" s="225"/>
      <c r="EE99" s="173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4" t="str">
        <f t="shared" si="158"/>
        <v xml:space="preserve"> </v>
      </c>
      <c r="EK99" s="211" t="str">
        <f>IF(EG99=0," ",VLOOKUP(EG99,PROTOKOL!$A:$E,5,FALSE))</f>
        <v xml:space="preserve"> </v>
      </c>
      <c r="EL99" s="175"/>
      <c r="EM99" s="176" t="str">
        <f t="shared" si="207"/>
        <v xml:space="preserve"> </v>
      </c>
      <c r="EN99" s="216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4" t="str">
        <f t="shared" si="159"/>
        <v xml:space="preserve"> </v>
      </c>
      <c r="ET99" s="175" t="str">
        <f>IF(EP99=0," ",VLOOKUP(EP99,PROTOKOL!$A:$E,5,FALSE))</f>
        <v xml:space="preserve"> </v>
      </c>
      <c r="EU99" s="211" t="str">
        <f t="shared" si="257"/>
        <v xml:space="preserve"> </v>
      </c>
      <c r="EV99" s="175">
        <f t="shared" si="208"/>
        <v>0</v>
      </c>
      <c r="EW99" s="176" t="str">
        <f t="shared" si="209"/>
        <v xml:space="preserve"> </v>
      </c>
      <c r="EY99" s="172">
        <v>26</v>
      </c>
      <c r="EZ99" s="225"/>
      <c r="FA99" s="173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4" t="str">
        <f t="shared" si="160"/>
        <v xml:space="preserve"> </v>
      </c>
      <c r="FG99" s="211" t="str">
        <f>IF(FC99=0," ",VLOOKUP(FC99,PROTOKOL!$A:$E,5,FALSE))</f>
        <v xml:space="preserve"> </v>
      </c>
      <c r="FH99" s="175"/>
      <c r="FI99" s="176" t="str">
        <f t="shared" si="210"/>
        <v xml:space="preserve"> </v>
      </c>
      <c r="FJ99" s="216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4" t="str">
        <f t="shared" si="161"/>
        <v xml:space="preserve"> </v>
      </c>
      <c r="FP99" s="175" t="str">
        <f>IF(FL99=0," ",VLOOKUP(FL99,PROTOKOL!$A:$E,5,FALSE))</f>
        <v xml:space="preserve"> </v>
      </c>
      <c r="FQ99" s="211" t="str">
        <f t="shared" si="258"/>
        <v xml:space="preserve"> </v>
      </c>
      <c r="FR99" s="175">
        <f t="shared" si="211"/>
        <v>0</v>
      </c>
      <c r="FS99" s="176" t="str">
        <f t="shared" si="212"/>
        <v xml:space="preserve"> </v>
      </c>
      <c r="FU99" s="172">
        <v>26</v>
      </c>
      <c r="FV99" s="225"/>
      <c r="FW99" s="173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4" t="str">
        <f t="shared" si="162"/>
        <v xml:space="preserve"> </v>
      </c>
      <c r="GC99" s="211" t="str">
        <f>IF(FY99=0," ",VLOOKUP(FY99,PROTOKOL!$A:$E,5,FALSE))</f>
        <v xml:space="preserve"> </v>
      </c>
      <c r="GD99" s="175"/>
      <c r="GE99" s="176" t="str">
        <f t="shared" si="213"/>
        <v xml:space="preserve"> </v>
      </c>
      <c r="GF99" s="216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4" t="str">
        <f t="shared" si="163"/>
        <v xml:space="preserve"> </v>
      </c>
      <c r="GL99" s="175" t="str">
        <f>IF(GH99=0," ",VLOOKUP(GH99,PROTOKOL!$A:$E,5,FALSE))</f>
        <v xml:space="preserve"> </v>
      </c>
      <c r="GM99" s="211" t="str">
        <f t="shared" si="259"/>
        <v xml:space="preserve"> </v>
      </c>
      <c r="GN99" s="175">
        <f t="shared" si="214"/>
        <v>0</v>
      </c>
      <c r="GO99" s="176" t="str">
        <f t="shared" si="215"/>
        <v xml:space="preserve"> </v>
      </c>
      <c r="GQ99" s="172">
        <v>26</v>
      </c>
      <c r="GR99" s="225"/>
      <c r="GS99" s="173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4" t="str">
        <f t="shared" si="164"/>
        <v xml:space="preserve"> </v>
      </c>
      <c r="GY99" s="211" t="str">
        <f>IF(GU99=0," ",VLOOKUP(GU99,PROTOKOL!$A:$E,5,FALSE))</f>
        <v xml:space="preserve"> </v>
      </c>
      <c r="GZ99" s="175"/>
      <c r="HA99" s="176" t="str">
        <f t="shared" si="216"/>
        <v xml:space="preserve"> </v>
      </c>
      <c r="HB99" s="216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4" t="str">
        <f t="shared" si="165"/>
        <v xml:space="preserve"> </v>
      </c>
      <c r="HH99" s="175" t="str">
        <f>IF(HD99=0," ",VLOOKUP(HD99,PROTOKOL!$A:$E,5,FALSE))</f>
        <v xml:space="preserve"> </v>
      </c>
      <c r="HI99" s="211" t="str">
        <f t="shared" si="260"/>
        <v xml:space="preserve"> </v>
      </c>
      <c r="HJ99" s="175">
        <f t="shared" si="217"/>
        <v>0</v>
      </c>
      <c r="HK99" s="176" t="str">
        <f t="shared" si="218"/>
        <v xml:space="preserve"> </v>
      </c>
      <c r="HM99" s="172">
        <v>26</v>
      </c>
      <c r="HN99" s="225"/>
      <c r="HO99" s="173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4" t="str">
        <f t="shared" si="166"/>
        <v xml:space="preserve"> </v>
      </c>
      <c r="HU99" s="211" t="str">
        <f>IF(HQ99=0," ",VLOOKUP(HQ99,PROTOKOL!$A:$E,5,FALSE))</f>
        <v xml:space="preserve"> </v>
      </c>
      <c r="HV99" s="175"/>
      <c r="HW99" s="176" t="str">
        <f t="shared" si="219"/>
        <v xml:space="preserve"> </v>
      </c>
      <c r="HX99" s="216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4" t="str">
        <f t="shared" si="167"/>
        <v xml:space="preserve"> </v>
      </c>
      <c r="ID99" s="175" t="str">
        <f>IF(HZ99=0," ",VLOOKUP(HZ99,PROTOKOL!$A:$E,5,FALSE))</f>
        <v xml:space="preserve"> </v>
      </c>
      <c r="IE99" s="211" t="str">
        <f t="shared" si="261"/>
        <v xml:space="preserve"> </v>
      </c>
      <c r="IF99" s="175">
        <f t="shared" si="220"/>
        <v>0</v>
      </c>
      <c r="IG99" s="176" t="str">
        <f t="shared" si="221"/>
        <v xml:space="preserve"> </v>
      </c>
      <c r="II99" s="172">
        <v>26</v>
      </c>
      <c r="IJ99" s="225"/>
      <c r="IK99" s="173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4" t="str">
        <f t="shared" si="168"/>
        <v xml:space="preserve"> </v>
      </c>
      <c r="IQ99" s="211" t="str">
        <f>IF(IM99=0," ",VLOOKUP(IM99,PROTOKOL!$A:$E,5,FALSE))</f>
        <v xml:space="preserve"> </v>
      </c>
      <c r="IR99" s="175"/>
      <c r="IS99" s="176" t="str">
        <f t="shared" si="222"/>
        <v xml:space="preserve"> </v>
      </c>
      <c r="IT99" s="216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4" t="str">
        <f t="shared" si="169"/>
        <v xml:space="preserve"> </v>
      </c>
      <c r="IZ99" s="175" t="str">
        <f>IF(IV99=0," ",VLOOKUP(IV99,PROTOKOL!$A:$E,5,FALSE))</f>
        <v xml:space="preserve"> </v>
      </c>
      <c r="JA99" s="211" t="str">
        <f t="shared" si="262"/>
        <v xml:space="preserve"> </v>
      </c>
      <c r="JB99" s="175">
        <f t="shared" si="223"/>
        <v>0</v>
      </c>
      <c r="JC99" s="176" t="str">
        <f t="shared" si="224"/>
        <v xml:space="preserve"> </v>
      </c>
      <c r="JE99" s="172">
        <v>26</v>
      </c>
      <c r="JF99" s="225"/>
      <c r="JG99" s="173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4" t="str">
        <f t="shared" si="170"/>
        <v xml:space="preserve"> </v>
      </c>
      <c r="JM99" s="211" t="str">
        <f>IF(JI99=0," ",VLOOKUP(JI99,PROTOKOL!$A:$E,5,FALSE))</f>
        <v xml:space="preserve"> </v>
      </c>
      <c r="JN99" s="175"/>
      <c r="JO99" s="176" t="str">
        <f t="shared" si="225"/>
        <v xml:space="preserve"> </v>
      </c>
      <c r="JP99" s="216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4" t="str">
        <f t="shared" si="171"/>
        <v xml:space="preserve"> </v>
      </c>
      <c r="JV99" s="175" t="str">
        <f>IF(JR99=0," ",VLOOKUP(JR99,PROTOKOL!$A:$E,5,FALSE))</f>
        <v xml:space="preserve"> </v>
      </c>
      <c r="JW99" s="211" t="str">
        <f t="shared" si="263"/>
        <v xml:space="preserve"> </v>
      </c>
      <c r="JX99" s="175">
        <f t="shared" si="226"/>
        <v>0</v>
      </c>
      <c r="JY99" s="176" t="str">
        <f t="shared" si="227"/>
        <v xml:space="preserve"> </v>
      </c>
      <c r="KA99" s="172">
        <v>26</v>
      </c>
      <c r="KB99" s="225"/>
      <c r="KC99" s="173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4" t="str">
        <f t="shared" si="172"/>
        <v xml:space="preserve"> </v>
      </c>
      <c r="KI99" s="211" t="str">
        <f>IF(KE99=0," ",VLOOKUP(KE99,PROTOKOL!$A:$E,5,FALSE))</f>
        <v xml:space="preserve"> </v>
      </c>
      <c r="KJ99" s="175"/>
      <c r="KK99" s="176" t="str">
        <f t="shared" si="228"/>
        <v xml:space="preserve"> </v>
      </c>
      <c r="KL99" s="216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4" t="str">
        <f t="shared" si="173"/>
        <v xml:space="preserve"> </v>
      </c>
      <c r="KR99" s="175" t="str">
        <f>IF(KN99=0," ",VLOOKUP(KN99,PROTOKOL!$A:$E,5,FALSE))</f>
        <v xml:space="preserve"> </v>
      </c>
      <c r="KS99" s="211" t="str">
        <f t="shared" si="264"/>
        <v xml:space="preserve"> </v>
      </c>
      <c r="KT99" s="175">
        <f t="shared" si="229"/>
        <v>0</v>
      </c>
      <c r="KU99" s="176" t="str">
        <f t="shared" si="230"/>
        <v xml:space="preserve"> </v>
      </c>
      <c r="KW99" s="172">
        <v>26</v>
      </c>
      <c r="KX99" s="225"/>
      <c r="KY99" s="173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4" t="str">
        <f t="shared" si="174"/>
        <v xml:space="preserve"> </v>
      </c>
      <c r="LE99" s="211" t="str">
        <f>IF(LA99=0," ",VLOOKUP(LA99,PROTOKOL!$A:$E,5,FALSE))</f>
        <v xml:space="preserve"> </v>
      </c>
      <c r="LF99" s="175"/>
      <c r="LG99" s="176" t="str">
        <f t="shared" si="231"/>
        <v xml:space="preserve"> </v>
      </c>
      <c r="LH99" s="216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4" t="str">
        <f t="shared" si="175"/>
        <v xml:space="preserve"> </v>
      </c>
      <c r="LN99" s="175" t="str">
        <f>IF(LJ99=0," ",VLOOKUP(LJ99,PROTOKOL!$A:$E,5,FALSE))</f>
        <v xml:space="preserve"> </v>
      </c>
      <c r="LO99" s="211" t="str">
        <f t="shared" si="265"/>
        <v xml:space="preserve"> </v>
      </c>
      <c r="LP99" s="175">
        <f t="shared" si="232"/>
        <v>0</v>
      </c>
      <c r="LQ99" s="176" t="str">
        <f t="shared" si="233"/>
        <v xml:space="preserve"> </v>
      </c>
      <c r="LS99" s="172">
        <v>26</v>
      </c>
      <c r="LT99" s="225"/>
      <c r="LU99" s="173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4" t="str">
        <f t="shared" si="176"/>
        <v xml:space="preserve"> </v>
      </c>
      <c r="MA99" s="211" t="str">
        <f>IF(LW99=0," ",VLOOKUP(LW99,PROTOKOL!$A:$E,5,FALSE))</f>
        <v xml:space="preserve"> </v>
      </c>
      <c r="MB99" s="175"/>
      <c r="MC99" s="176" t="str">
        <f t="shared" si="234"/>
        <v xml:space="preserve"> </v>
      </c>
      <c r="MD99" s="216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4" t="str">
        <f t="shared" si="177"/>
        <v xml:space="preserve"> </v>
      </c>
      <c r="MJ99" s="175" t="str">
        <f>IF(MF99=0," ",VLOOKUP(MF99,PROTOKOL!$A:$E,5,FALSE))</f>
        <v xml:space="preserve"> </v>
      </c>
      <c r="MK99" s="211" t="str">
        <f t="shared" si="266"/>
        <v xml:space="preserve"> </v>
      </c>
      <c r="ML99" s="175">
        <f t="shared" si="235"/>
        <v>0</v>
      </c>
      <c r="MM99" s="176" t="str">
        <f t="shared" si="236"/>
        <v xml:space="preserve"> </v>
      </c>
      <c r="MO99" s="172">
        <v>26</v>
      </c>
      <c r="MP99" s="225"/>
      <c r="MQ99" s="173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4" t="str">
        <f t="shared" si="178"/>
        <v xml:space="preserve"> </v>
      </c>
      <c r="MW99" s="211" t="str">
        <f>IF(MS99=0," ",VLOOKUP(MS99,PROTOKOL!$A:$E,5,FALSE))</f>
        <v xml:space="preserve"> </v>
      </c>
      <c r="MX99" s="175"/>
      <c r="MY99" s="176" t="str">
        <f t="shared" si="237"/>
        <v xml:space="preserve"> </v>
      </c>
      <c r="MZ99" s="216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4" t="str">
        <f t="shared" si="179"/>
        <v xml:space="preserve"> </v>
      </c>
      <c r="NF99" s="175" t="str">
        <f>IF(NB99=0," ",VLOOKUP(NB99,PROTOKOL!$A:$E,5,FALSE))</f>
        <v xml:space="preserve"> </v>
      </c>
      <c r="NG99" s="211" t="str">
        <f t="shared" si="267"/>
        <v xml:space="preserve"> </v>
      </c>
      <c r="NH99" s="175">
        <f t="shared" si="238"/>
        <v>0</v>
      </c>
      <c r="NI99" s="176" t="str">
        <f t="shared" si="239"/>
        <v xml:space="preserve"> </v>
      </c>
      <c r="NK99" s="172">
        <v>26</v>
      </c>
      <c r="NL99" s="225"/>
      <c r="NM99" s="173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4" t="str">
        <f t="shared" si="180"/>
        <v xml:space="preserve"> </v>
      </c>
      <c r="NS99" s="211" t="str">
        <f>IF(NO99=0," ",VLOOKUP(NO99,PROTOKOL!$A:$E,5,FALSE))</f>
        <v xml:space="preserve"> </v>
      </c>
      <c r="NT99" s="175"/>
      <c r="NU99" s="176" t="str">
        <f t="shared" si="240"/>
        <v xml:space="preserve"> </v>
      </c>
      <c r="NV99" s="216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4" t="str">
        <f t="shared" si="181"/>
        <v xml:space="preserve"> </v>
      </c>
      <c r="OB99" s="175" t="str">
        <f>IF(NX99=0," ",VLOOKUP(NX99,PROTOKOL!$A:$E,5,FALSE))</f>
        <v xml:space="preserve"> </v>
      </c>
      <c r="OC99" s="211" t="str">
        <f t="shared" si="268"/>
        <v xml:space="preserve"> </v>
      </c>
      <c r="OD99" s="175">
        <f t="shared" si="241"/>
        <v>0</v>
      </c>
      <c r="OE99" s="176" t="str">
        <f t="shared" si="242"/>
        <v xml:space="preserve"> </v>
      </c>
      <c r="OG99" s="172">
        <v>26</v>
      </c>
      <c r="OH99" s="225"/>
      <c r="OI99" s="173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4" t="str">
        <f t="shared" si="182"/>
        <v xml:space="preserve"> </v>
      </c>
      <c r="OO99" s="211" t="str">
        <f>IF(OK99=0," ",VLOOKUP(OK99,PROTOKOL!$A:$E,5,FALSE))</f>
        <v xml:space="preserve"> </v>
      </c>
      <c r="OP99" s="175"/>
      <c r="OQ99" s="176" t="str">
        <f t="shared" si="243"/>
        <v xml:space="preserve"> </v>
      </c>
      <c r="OR99" s="216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4" t="str">
        <f t="shared" si="183"/>
        <v xml:space="preserve"> </v>
      </c>
      <c r="OX99" s="175" t="str">
        <f>IF(OT99=0," ",VLOOKUP(OT99,PROTOKOL!$A:$E,5,FALSE))</f>
        <v xml:space="preserve"> </v>
      </c>
      <c r="OY99" s="211" t="str">
        <f t="shared" si="269"/>
        <v xml:space="preserve"> </v>
      </c>
      <c r="OZ99" s="175">
        <f t="shared" si="244"/>
        <v>0</v>
      </c>
      <c r="PA99" s="176" t="str">
        <f t="shared" si="245"/>
        <v xml:space="preserve"> </v>
      </c>
      <c r="PC99" s="172">
        <v>26</v>
      </c>
      <c r="PD99" s="225"/>
      <c r="PE99" s="173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4" t="str">
        <f t="shared" si="184"/>
        <v xml:space="preserve"> </v>
      </c>
      <c r="PK99" s="211" t="str">
        <f>IF(PG99=0," ",VLOOKUP(PG99,PROTOKOL!$A:$E,5,FALSE))</f>
        <v xml:space="preserve"> </v>
      </c>
      <c r="PL99" s="175"/>
      <c r="PM99" s="176" t="str">
        <f t="shared" si="246"/>
        <v xml:space="preserve"> </v>
      </c>
      <c r="PN99" s="216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4" t="str">
        <f t="shared" si="185"/>
        <v xml:space="preserve"> </v>
      </c>
      <c r="PT99" s="175" t="str">
        <f>IF(PP99=0," ",VLOOKUP(PP99,PROTOKOL!$A:$E,5,FALSE))</f>
        <v xml:space="preserve"> </v>
      </c>
      <c r="PU99" s="211" t="str">
        <f t="shared" si="270"/>
        <v xml:space="preserve"> </v>
      </c>
      <c r="PV99" s="175">
        <f t="shared" si="247"/>
        <v>0</v>
      </c>
      <c r="PW99" s="176" t="str">
        <f t="shared" si="248"/>
        <v xml:space="preserve"> </v>
      </c>
      <c r="PY99" s="172">
        <v>26</v>
      </c>
      <c r="PZ99" s="225"/>
      <c r="QA99" s="173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4" t="str">
        <f t="shared" si="186"/>
        <v xml:space="preserve"> </v>
      </c>
      <c r="QG99" s="211" t="str">
        <f>IF(QC99=0," ",VLOOKUP(QC99,PROTOKOL!$A:$E,5,FALSE))</f>
        <v xml:space="preserve"> </v>
      </c>
      <c r="QH99" s="175"/>
      <c r="QI99" s="176" t="str">
        <f t="shared" si="249"/>
        <v xml:space="preserve"> </v>
      </c>
      <c r="QJ99" s="216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4" t="str">
        <f t="shared" si="187"/>
        <v xml:space="preserve"> </v>
      </c>
      <c r="QP99" s="175" t="str">
        <f>IF(QL99=0," ",VLOOKUP(QL99,PROTOKOL!$A:$E,5,FALSE))</f>
        <v xml:space="preserve"> </v>
      </c>
      <c r="QQ99" s="211" t="str">
        <f t="shared" si="271"/>
        <v xml:space="preserve"> </v>
      </c>
      <c r="QR99" s="175">
        <f t="shared" si="250"/>
        <v>0</v>
      </c>
      <c r="QS99" s="176" t="str">
        <f t="shared" si="251"/>
        <v xml:space="preserve"> </v>
      </c>
    </row>
    <row r="100" spans="1:461" ht="14.4" thickBot="1">
      <c r="A100" s="177">
        <v>26</v>
      </c>
      <c r="B100" s="227"/>
      <c r="C100" s="173" t="str">
        <f>IF(E100=0," ",VLOOKUP(E100,PROTOKOL!$A:$F,6,FALSE))</f>
        <v xml:space="preserve"> </v>
      </c>
      <c r="D100" s="178"/>
      <c r="E100" s="178"/>
      <c r="F100" s="178"/>
      <c r="G100" s="42" t="str">
        <f>IF(E100=0," ",(VLOOKUP(E100,PROTOKOL!$A$1:$E$29,2,FALSE))*F100)</f>
        <v xml:space="preserve"> </v>
      </c>
      <c r="H100" s="180" t="str">
        <f t="shared" si="146"/>
        <v xml:space="preserve"> </v>
      </c>
      <c r="I100" s="215" t="str">
        <f>IF(E100=0," ",VLOOKUP(E100,PROTOKOL!$A:$E,5,FALSE))</f>
        <v xml:space="preserve"> </v>
      </c>
      <c r="J100" s="181"/>
      <c r="K100" s="182" t="str">
        <f t="shared" si="188"/>
        <v xml:space="preserve"> </v>
      </c>
      <c r="L100" s="216" t="str">
        <f>IF(N100=0," ",VLOOKUP(N100,PROTOKOL!$A:$F,6,FALSE))</f>
        <v xml:space="preserve"> </v>
      </c>
      <c r="M100" s="178"/>
      <c r="N100" s="178"/>
      <c r="O100" s="178"/>
      <c r="P100" s="179" t="str">
        <f>IF(N100=0," ",(VLOOKUP(N100,PROTOKOL!$A$1:$E$29,2,FALSE))*O100)</f>
        <v xml:space="preserve"> </v>
      </c>
      <c r="Q100" s="180" t="str">
        <f t="shared" si="147"/>
        <v xml:space="preserve"> </v>
      </c>
      <c r="R100" s="181" t="str">
        <f>IF(N100=0," ",VLOOKUP(N100,PROTOKOL!$A:$E,5,FALSE))</f>
        <v xml:space="preserve"> </v>
      </c>
      <c r="S100" s="215" t="str">
        <f t="shared" si="189"/>
        <v xml:space="preserve"> </v>
      </c>
      <c r="T100" s="181">
        <f t="shared" si="190"/>
        <v>0</v>
      </c>
      <c r="U100" s="182" t="str">
        <f t="shared" si="191"/>
        <v xml:space="preserve"> </v>
      </c>
      <c r="W100" s="177">
        <v>26</v>
      </c>
      <c r="X100" s="227"/>
      <c r="Y100" s="173" t="str">
        <f>IF(AA100=0," ",VLOOKUP(AA100,PROTOKOL!$A:$F,6,FALSE))</f>
        <v xml:space="preserve"> </v>
      </c>
      <c r="Z100" s="178"/>
      <c r="AA100" s="178"/>
      <c r="AB100" s="178"/>
      <c r="AC100" s="42" t="str">
        <f>IF(AA100=0," ",(VLOOKUP(AA100,PROTOKOL!$A$1:$E$29,2,FALSE))*AB100)</f>
        <v xml:space="preserve"> </v>
      </c>
      <c r="AD100" s="180" t="str">
        <f t="shared" si="148"/>
        <v xml:space="preserve"> </v>
      </c>
      <c r="AE100" s="215" t="str">
        <f>IF(AA100=0," ",VLOOKUP(AA100,PROTOKOL!$A:$E,5,FALSE))</f>
        <v xml:space="preserve"> </v>
      </c>
      <c r="AF100" s="181"/>
      <c r="AG100" s="182" t="str">
        <f t="shared" si="192"/>
        <v xml:space="preserve"> </v>
      </c>
      <c r="AH100" s="216" t="str">
        <f>IF(AJ100=0," ",VLOOKUP(AJ100,PROTOKOL!$A:$F,6,FALSE))</f>
        <v xml:space="preserve"> </v>
      </c>
      <c r="AI100" s="178"/>
      <c r="AJ100" s="178"/>
      <c r="AK100" s="178"/>
      <c r="AL100" s="179" t="str">
        <f>IF(AJ100=0," ",(VLOOKUP(AJ100,PROTOKOL!$A$1:$E$29,2,FALSE))*AK100)</f>
        <v xml:space="preserve"> </v>
      </c>
      <c r="AM100" s="180" t="str">
        <f t="shared" si="149"/>
        <v xml:space="preserve"> </v>
      </c>
      <c r="AN100" s="181" t="str">
        <f>IF(AJ100=0," ",VLOOKUP(AJ100,PROTOKOL!$A:$E,5,FALSE))</f>
        <v xml:space="preserve"> </v>
      </c>
      <c r="AO100" s="215" t="str">
        <f t="shared" si="252"/>
        <v xml:space="preserve"> </v>
      </c>
      <c r="AP100" s="181">
        <f t="shared" si="193"/>
        <v>0</v>
      </c>
      <c r="AQ100" s="182" t="str">
        <f t="shared" si="194"/>
        <v xml:space="preserve"> </v>
      </c>
      <c r="AS100" s="177">
        <v>26</v>
      </c>
      <c r="AT100" s="227"/>
      <c r="AU100" s="173" t="str">
        <f>IF(AW100=0," ",VLOOKUP(AW100,PROTOKOL!$A:$F,6,FALSE))</f>
        <v xml:space="preserve"> </v>
      </c>
      <c r="AV100" s="178"/>
      <c r="AW100" s="178"/>
      <c r="AX100" s="178"/>
      <c r="AY100" s="42" t="str">
        <f>IF(AW100=0," ",(VLOOKUP(AW100,PROTOKOL!$A$1:$E$29,2,FALSE))*AX100)</f>
        <v xml:space="preserve"> </v>
      </c>
      <c r="AZ100" s="180" t="str">
        <f t="shared" si="150"/>
        <v xml:space="preserve"> </v>
      </c>
      <c r="BA100" s="215" t="str">
        <f>IF(AW100=0," ",VLOOKUP(AW100,PROTOKOL!$A:$E,5,FALSE))</f>
        <v xml:space="preserve"> </v>
      </c>
      <c r="BB100" s="181"/>
      <c r="BC100" s="182" t="str">
        <f t="shared" si="195"/>
        <v xml:space="preserve"> </v>
      </c>
      <c r="BD100" s="216" t="str">
        <f>IF(BF100=0," ",VLOOKUP(BF100,PROTOKOL!$A:$F,6,FALSE))</f>
        <v xml:space="preserve"> </v>
      </c>
      <c r="BE100" s="178"/>
      <c r="BF100" s="178"/>
      <c r="BG100" s="178"/>
      <c r="BH100" s="179" t="str">
        <f>IF(BF100=0," ",(VLOOKUP(BF100,PROTOKOL!$A$1:$E$29,2,FALSE))*BG100)</f>
        <v xml:space="preserve"> </v>
      </c>
      <c r="BI100" s="180" t="str">
        <f t="shared" si="151"/>
        <v xml:space="preserve"> </v>
      </c>
      <c r="BJ100" s="181" t="str">
        <f>IF(BF100=0," ",VLOOKUP(BF100,PROTOKOL!$A:$E,5,FALSE))</f>
        <v xml:space="preserve"> </v>
      </c>
      <c r="BK100" s="215" t="str">
        <f t="shared" si="253"/>
        <v xml:space="preserve"> </v>
      </c>
      <c r="BL100" s="181">
        <f t="shared" si="196"/>
        <v>0</v>
      </c>
      <c r="BM100" s="182" t="str">
        <f t="shared" si="197"/>
        <v xml:space="preserve"> </v>
      </c>
      <c r="BO100" s="177">
        <v>26</v>
      </c>
      <c r="BP100" s="227"/>
      <c r="BQ100" s="173" t="str">
        <f>IF(BS100=0," ",VLOOKUP(BS100,PROTOKOL!$A:$F,6,FALSE))</f>
        <v xml:space="preserve"> </v>
      </c>
      <c r="BR100" s="178"/>
      <c r="BS100" s="178"/>
      <c r="BT100" s="178"/>
      <c r="BU100" s="42" t="str">
        <f>IF(BS100=0," ",(VLOOKUP(BS100,PROTOKOL!$A$1:$E$29,2,FALSE))*BT100)</f>
        <v xml:space="preserve"> </v>
      </c>
      <c r="BV100" s="180" t="str">
        <f t="shared" si="152"/>
        <v xml:space="preserve"> </v>
      </c>
      <c r="BW100" s="215" t="str">
        <f>IF(BS100=0," ",VLOOKUP(BS100,PROTOKOL!$A:$E,5,FALSE))</f>
        <v xml:space="preserve"> </v>
      </c>
      <c r="BX100" s="181"/>
      <c r="BY100" s="182" t="str">
        <f t="shared" si="198"/>
        <v xml:space="preserve"> </v>
      </c>
      <c r="BZ100" s="216" t="str">
        <f>IF(CB100=0," ",VLOOKUP(CB100,PROTOKOL!$A:$F,6,FALSE))</f>
        <v xml:space="preserve"> </v>
      </c>
      <c r="CA100" s="178"/>
      <c r="CB100" s="178"/>
      <c r="CC100" s="178"/>
      <c r="CD100" s="179" t="str">
        <f>IF(CB100=0," ",(VLOOKUP(CB100,PROTOKOL!$A$1:$E$29,2,FALSE))*CC100)</f>
        <v xml:space="preserve"> </v>
      </c>
      <c r="CE100" s="180" t="str">
        <f t="shared" si="153"/>
        <v xml:space="preserve"> </v>
      </c>
      <c r="CF100" s="181" t="str">
        <f>IF(CB100=0," ",VLOOKUP(CB100,PROTOKOL!$A:$E,5,FALSE))</f>
        <v xml:space="preserve"> </v>
      </c>
      <c r="CG100" s="215" t="str">
        <f t="shared" si="254"/>
        <v xml:space="preserve"> </v>
      </c>
      <c r="CH100" s="181">
        <f t="shared" si="199"/>
        <v>0</v>
      </c>
      <c r="CI100" s="182" t="str">
        <f t="shared" si="200"/>
        <v xml:space="preserve"> </v>
      </c>
      <c r="CK100" s="177">
        <v>26</v>
      </c>
      <c r="CL100" s="227"/>
      <c r="CM100" s="173" t="str">
        <f>IF(CO100=0," ",VLOOKUP(CO100,PROTOKOL!$A:$F,6,FALSE))</f>
        <v xml:space="preserve"> </v>
      </c>
      <c r="CN100" s="178"/>
      <c r="CO100" s="178"/>
      <c r="CP100" s="178"/>
      <c r="CQ100" s="42" t="str">
        <f>IF(CO100=0," ",(VLOOKUP(CO100,PROTOKOL!$A$1:$E$29,2,FALSE))*CP100)</f>
        <v xml:space="preserve"> </v>
      </c>
      <c r="CR100" s="180" t="str">
        <f t="shared" si="154"/>
        <v xml:space="preserve"> </v>
      </c>
      <c r="CS100" s="215" t="str">
        <f>IF(CO100=0," ",VLOOKUP(CO100,PROTOKOL!$A:$E,5,FALSE))</f>
        <v xml:space="preserve"> </v>
      </c>
      <c r="CT100" s="181"/>
      <c r="CU100" s="182" t="str">
        <f t="shared" si="201"/>
        <v xml:space="preserve"> </v>
      </c>
      <c r="CV100" s="216" t="str">
        <f>IF(CX100=0," ",VLOOKUP(CX100,PROTOKOL!$A:$F,6,FALSE))</f>
        <v xml:space="preserve"> </v>
      </c>
      <c r="CW100" s="178"/>
      <c r="CX100" s="178"/>
      <c r="CY100" s="178"/>
      <c r="CZ100" s="179" t="str">
        <f>IF(CX100=0," ",(VLOOKUP(CX100,PROTOKOL!$A$1:$E$29,2,FALSE))*CY100)</f>
        <v xml:space="preserve"> </v>
      </c>
      <c r="DA100" s="180" t="str">
        <f t="shared" si="155"/>
        <v xml:space="preserve"> </v>
      </c>
      <c r="DB100" s="181" t="str">
        <f>IF(CX100=0," ",VLOOKUP(CX100,PROTOKOL!$A:$E,5,FALSE))</f>
        <v xml:space="preserve"> </v>
      </c>
      <c r="DC100" s="215" t="str">
        <f t="shared" si="255"/>
        <v xml:space="preserve"> </v>
      </c>
      <c r="DD100" s="181">
        <f t="shared" si="202"/>
        <v>0</v>
      </c>
      <c r="DE100" s="182" t="str">
        <f t="shared" si="203"/>
        <v xml:space="preserve"> </v>
      </c>
      <c r="DG100" s="177">
        <v>26</v>
      </c>
      <c r="DH100" s="227"/>
      <c r="DI100" s="173" t="str">
        <f>IF(DK100=0," ",VLOOKUP(DK100,PROTOKOL!$A:$F,6,FALSE))</f>
        <v xml:space="preserve"> </v>
      </c>
      <c r="DJ100" s="178"/>
      <c r="DK100" s="178"/>
      <c r="DL100" s="178"/>
      <c r="DM100" s="42" t="str">
        <f>IF(DK100=0," ",(VLOOKUP(DK100,PROTOKOL!$A$1:$E$29,2,FALSE))*DL100)</f>
        <v xml:space="preserve"> </v>
      </c>
      <c r="DN100" s="180" t="str">
        <f t="shared" si="156"/>
        <v xml:space="preserve"> </v>
      </c>
      <c r="DO100" s="215" t="str">
        <f>IF(DK100=0," ",VLOOKUP(DK100,PROTOKOL!$A:$E,5,FALSE))</f>
        <v xml:space="preserve"> </v>
      </c>
      <c r="DP100" s="181"/>
      <c r="DQ100" s="182" t="str">
        <f t="shared" si="204"/>
        <v xml:space="preserve"> </v>
      </c>
      <c r="DR100" s="216" t="str">
        <f>IF(DT100=0," ",VLOOKUP(DT100,PROTOKOL!$A:$F,6,FALSE))</f>
        <v xml:space="preserve"> </v>
      </c>
      <c r="DS100" s="178"/>
      <c r="DT100" s="178"/>
      <c r="DU100" s="178"/>
      <c r="DV100" s="179" t="str">
        <f>IF(DT100=0," ",(VLOOKUP(DT100,PROTOKOL!$A$1:$E$29,2,FALSE))*DU100)</f>
        <v xml:space="preserve"> </v>
      </c>
      <c r="DW100" s="180" t="str">
        <f t="shared" si="157"/>
        <v xml:space="preserve"> </v>
      </c>
      <c r="DX100" s="181" t="str">
        <f>IF(DT100=0," ",VLOOKUP(DT100,PROTOKOL!$A:$E,5,FALSE))</f>
        <v xml:space="preserve"> </v>
      </c>
      <c r="DY100" s="215" t="str">
        <f t="shared" si="256"/>
        <v xml:space="preserve"> </v>
      </c>
      <c r="DZ100" s="181">
        <f t="shared" si="205"/>
        <v>0</v>
      </c>
      <c r="EA100" s="182" t="str">
        <f t="shared" si="206"/>
        <v xml:space="preserve"> </v>
      </c>
      <c r="EC100" s="177">
        <v>26</v>
      </c>
      <c r="ED100" s="227"/>
      <c r="EE100" s="173" t="str">
        <f>IF(EG100=0," ",VLOOKUP(EG100,PROTOKOL!$A:$F,6,FALSE))</f>
        <v xml:space="preserve"> </v>
      </c>
      <c r="EF100" s="178"/>
      <c r="EG100" s="178"/>
      <c r="EH100" s="178"/>
      <c r="EI100" s="42" t="str">
        <f>IF(EG100=0," ",(VLOOKUP(EG100,PROTOKOL!$A$1:$E$29,2,FALSE))*EH100)</f>
        <v xml:space="preserve"> </v>
      </c>
      <c r="EJ100" s="180" t="str">
        <f t="shared" si="158"/>
        <v xml:space="preserve"> </v>
      </c>
      <c r="EK100" s="215" t="str">
        <f>IF(EG100=0," ",VLOOKUP(EG100,PROTOKOL!$A:$E,5,FALSE))</f>
        <v xml:space="preserve"> </v>
      </c>
      <c r="EL100" s="181"/>
      <c r="EM100" s="182" t="str">
        <f t="shared" si="207"/>
        <v xml:space="preserve"> </v>
      </c>
      <c r="EN100" s="216" t="str">
        <f>IF(EP100=0," ",VLOOKUP(EP100,PROTOKOL!$A:$F,6,FALSE))</f>
        <v xml:space="preserve"> </v>
      </c>
      <c r="EO100" s="178"/>
      <c r="EP100" s="178"/>
      <c r="EQ100" s="178"/>
      <c r="ER100" s="179" t="str">
        <f>IF(EP100=0," ",(VLOOKUP(EP100,PROTOKOL!$A$1:$E$29,2,FALSE))*EQ100)</f>
        <v xml:space="preserve"> </v>
      </c>
      <c r="ES100" s="180" t="str">
        <f t="shared" si="159"/>
        <v xml:space="preserve"> </v>
      </c>
      <c r="ET100" s="181" t="str">
        <f>IF(EP100=0," ",VLOOKUP(EP100,PROTOKOL!$A:$E,5,FALSE))</f>
        <v xml:space="preserve"> </v>
      </c>
      <c r="EU100" s="215" t="str">
        <f t="shared" si="257"/>
        <v xml:space="preserve"> </v>
      </c>
      <c r="EV100" s="181">
        <f t="shared" si="208"/>
        <v>0</v>
      </c>
      <c r="EW100" s="182" t="str">
        <f t="shared" si="209"/>
        <v xml:space="preserve"> </v>
      </c>
      <c r="EY100" s="177">
        <v>26</v>
      </c>
      <c r="EZ100" s="227"/>
      <c r="FA100" s="173" t="str">
        <f>IF(FC100=0," ",VLOOKUP(FC100,PROTOKOL!$A:$F,6,FALSE))</f>
        <v xml:space="preserve"> </v>
      </c>
      <c r="FB100" s="178"/>
      <c r="FC100" s="178"/>
      <c r="FD100" s="178"/>
      <c r="FE100" s="42" t="str">
        <f>IF(FC100=0," ",(VLOOKUP(FC100,PROTOKOL!$A$1:$E$29,2,FALSE))*FD100)</f>
        <v xml:space="preserve"> </v>
      </c>
      <c r="FF100" s="180" t="str">
        <f t="shared" si="160"/>
        <v xml:space="preserve"> </v>
      </c>
      <c r="FG100" s="215" t="str">
        <f>IF(FC100=0," ",VLOOKUP(FC100,PROTOKOL!$A:$E,5,FALSE))</f>
        <v xml:space="preserve"> </v>
      </c>
      <c r="FH100" s="181"/>
      <c r="FI100" s="182" t="str">
        <f t="shared" si="210"/>
        <v xml:space="preserve"> </v>
      </c>
      <c r="FJ100" s="216" t="str">
        <f>IF(FL100=0," ",VLOOKUP(FL100,PROTOKOL!$A:$F,6,FALSE))</f>
        <v xml:space="preserve"> </v>
      </c>
      <c r="FK100" s="178"/>
      <c r="FL100" s="178"/>
      <c r="FM100" s="178"/>
      <c r="FN100" s="179" t="str">
        <f>IF(FL100=0," ",(VLOOKUP(FL100,PROTOKOL!$A$1:$E$29,2,FALSE))*FM100)</f>
        <v xml:space="preserve"> </v>
      </c>
      <c r="FO100" s="180" t="str">
        <f t="shared" si="161"/>
        <v xml:space="preserve"> </v>
      </c>
      <c r="FP100" s="181" t="str">
        <f>IF(FL100=0," ",VLOOKUP(FL100,PROTOKOL!$A:$E,5,FALSE))</f>
        <v xml:space="preserve"> </v>
      </c>
      <c r="FQ100" s="215" t="str">
        <f t="shared" si="258"/>
        <v xml:space="preserve"> </v>
      </c>
      <c r="FR100" s="181">
        <f t="shared" si="211"/>
        <v>0</v>
      </c>
      <c r="FS100" s="182" t="str">
        <f t="shared" si="212"/>
        <v xml:space="preserve"> </v>
      </c>
      <c r="FU100" s="177">
        <v>26</v>
      </c>
      <c r="FV100" s="227"/>
      <c r="FW100" s="173" t="str">
        <f>IF(FY100=0," ",VLOOKUP(FY100,PROTOKOL!$A:$F,6,FALSE))</f>
        <v xml:space="preserve"> </v>
      </c>
      <c r="FX100" s="178"/>
      <c r="FY100" s="178"/>
      <c r="FZ100" s="178"/>
      <c r="GA100" s="42" t="str">
        <f>IF(FY100=0," ",(VLOOKUP(FY100,PROTOKOL!$A$1:$E$29,2,FALSE))*FZ100)</f>
        <v xml:space="preserve"> </v>
      </c>
      <c r="GB100" s="180" t="str">
        <f t="shared" si="162"/>
        <v xml:space="preserve"> </v>
      </c>
      <c r="GC100" s="215" t="str">
        <f>IF(FY100=0," ",VLOOKUP(FY100,PROTOKOL!$A:$E,5,FALSE))</f>
        <v xml:space="preserve"> </v>
      </c>
      <c r="GD100" s="181"/>
      <c r="GE100" s="182" t="str">
        <f t="shared" si="213"/>
        <v xml:space="preserve"> </v>
      </c>
      <c r="GF100" s="216" t="str">
        <f>IF(GH100=0," ",VLOOKUP(GH100,PROTOKOL!$A:$F,6,FALSE))</f>
        <v xml:space="preserve"> </v>
      </c>
      <c r="GG100" s="178"/>
      <c r="GH100" s="178"/>
      <c r="GI100" s="178"/>
      <c r="GJ100" s="179" t="str">
        <f>IF(GH100=0," ",(VLOOKUP(GH100,PROTOKOL!$A$1:$E$29,2,FALSE))*GI100)</f>
        <v xml:space="preserve"> </v>
      </c>
      <c r="GK100" s="180" t="str">
        <f t="shared" si="163"/>
        <v xml:space="preserve"> </v>
      </c>
      <c r="GL100" s="181" t="str">
        <f>IF(GH100=0," ",VLOOKUP(GH100,PROTOKOL!$A:$E,5,FALSE))</f>
        <v xml:space="preserve"> </v>
      </c>
      <c r="GM100" s="215" t="str">
        <f t="shared" si="259"/>
        <v xml:space="preserve"> </v>
      </c>
      <c r="GN100" s="181">
        <f t="shared" si="214"/>
        <v>0</v>
      </c>
      <c r="GO100" s="182" t="str">
        <f t="shared" si="215"/>
        <v xml:space="preserve"> </v>
      </c>
      <c r="GQ100" s="177">
        <v>26</v>
      </c>
      <c r="GR100" s="227"/>
      <c r="GS100" s="173" t="str">
        <f>IF(GU100=0," ",VLOOKUP(GU100,PROTOKOL!$A:$F,6,FALSE))</f>
        <v xml:space="preserve"> </v>
      </c>
      <c r="GT100" s="178"/>
      <c r="GU100" s="178"/>
      <c r="GV100" s="178"/>
      <c r="GW100" s="42" t="str">
        <f>IF(GU100=0," ",(VLOOKUP(GU100,PROTOKOL!$A$1:$E$29,2,FALSE))*GV100)</f>
        <v xml:space="preserve"> </v>
      </c>
      <c r="GX100" s="180" t="str">
        <f t="shared" si="164"/>
        <v xml:space="preserve"> </v>
      </c>
      <c r="GY100" s="215" t="str">
        <f>IF(GU100=0," ",VLOOKUP(GU100,PROTOKOL!$A:$E,5,FALSE))</f>
        <v xml:space="preserve"> </v>
      </c>
      <c r="GZ100" s="181"/>
      <c r="HA100" s="182" t="str">
        <f t="shared" si="216"/>
        <v xml:space="preserve"> </v>
      </c>
      <c r="HB100" s="216" t="str">
        <f>IF(HD100=0," ",VLOOKUP(HD100,PROTOKOL!$A:$F,6,FALSE))</f>
        <v xml:space="preserve"> </v>
      </c>
      <c r="HC100" s="178"/>
      <c r="HD100" s="178"/>
      <c r="HE100" s="178"/>
      <c r="HF100" s="179" t="str">
        <f>IF(HD100=0," ",(VLOOKUP(HD100,PROTOKOL!$A$1:$E$29,2,FALSE))*HE100)</f>
        <v xml:space="preserve"> </v>
      </c>
      <c r="HG100" s="180" t="str">
        <f t="shared" si="165"/>
        <v xml:space="preserve"> </v>
      </c>
      <c r="HH100" s="181" t="str">
        <f>IF(HD100=0," ",VLOOKUP(HD100,PROTOKOL!$A:$E,5,FALSE))</f>
        <v xml:space="preserve"> </v>
      </c>
      <c r="HI100" s="215" t="str">
        <f t="shared" si="260"/>
        <v xml:space="preserve"> </v>
      </c>
      <c r="HJ100" s="181">
        <f t="shared" si="217"/>
        <v>0</v>
      </c>
      <c r="HK100" s="182" t="str">
        <f t="shared" si="218"/>
        <v xml:space="preserve"> </v>
      </c>
      <c r="HM100" s="177">
        <v>26</v>
      </c>
      <c r="HN100" s="227"/>
      <c r="HO100" s="173" t="str">
        <f>IF(HQ100=0," ",VLOOKUP(HQ100,PROTOKOL!$A:$F,6,FALSE))</f>
        <v xml:space="preserve"> </v>
      </c>
      <c r="HP100" s="178"/>
      <c r="HQ100" s="178"/>
      <c r="HR100" s="178"/>
      <c r="HS100" s="42" t="str">
        <f>IF(HQ100=0," ",(VLOOKUP(HQ100,PROTOKOL!$A$1:$E$29,2,FALSE))*HR100)</f>
        <v xml:space="preserve"> </v>
      </c>
      <c r="HT100" s="180" t="str">
        <f t="shared" si="166"/>
        <v xml:space="preserve"> </v>
      </c>
      <c r="HU100" s="215" t="str">
        <f>IF(HQ100=0," ",VLOOKUP(HQ100,PROTOKOL!$A:$E,5,FALSE))</f>
        <v xml:space="preserve"> </v>
      </c>
      <c r="HV100" s="181"/>
      <c r="HW100" s="182" t="str">
        <f t="shared" si="219"/>
        <v xml:space="preserve"> </v>
      </c>
      <c r="HX100" s="216" t="str">
        <f>IF(HZ100=0," ",VLOOKUP(HZ100,PROTOKOL!$A:$F,6,FALSE))</f>
        <v xml:space="preserve"> </v>
      </c>
      <c r="HY100" s="178"/>
      <c r="HZ100" s="178"/>
      <c r="IA100" s="178"/>
      <c r="IB100" s="179" t="str">
        <f>IF(HZ100=0," ",(VLOOKUP(HZ100,PROTOKOL!$A$1:$E$29,2,FALSE))*IA100)</f>
        <v xml:space="preserve"> </v>
      </c>
      <c r="IC100" s="180" t="str">
        <f t="shared" si="167"/>
        <v xml:space="preserve"> </v>
      </c>
      <c r="ID100" s="181" t="str">
        <f>IF(HZ100=0," ",VLOOKUP(HZ100,PROTOKOL!$A:$E,5,FALSE))</f>
        <v xml:space="preserve"> </v>
      </c>
      <c r="IE100" s="215" t="str">
        <f t="shared" si="261"/>
        <v xml:space="preserve"> </v>
      </c>
      <c r="IF100" s="181">
        <f t="shared" si="220"/>
        <v>0</v>
      </c>
      <c r="IG100" s="182" t="str">
        <f t="shared" si="221"/>
        <v xml:space="preserve"> </v>
      </c>
      <c r="II100" s="177">
        <v>26</v>
      </c>
      <c r="IJ100" s="227"/>
      <c r="IK100" s="173" t="str">
        <f>IF(IM100=0," ",VLOOKUP(IM100,PROTOKOL!$A:$F,6,FALSE))</f>
        <v xml:space="preserve"> </v>
      </c>
      <c r="IL100" s="178"/>
      <c r="IM100" s="178"/>
      <c r="IN100" s="178"/>
      <c r="IO100" s="42" t="str">
        <f>IF(IM100=0," ",(VLOOKUP(IM100,PROTOKOL!$A$1:$E$29,2,FALSE))*IN100)</f>
        <v xml:space="preserve"> </v>
      </c>
      <c r="IP100" s="180" t="str">
        <f t="shared" si="168"/>
        <v xml:space="preserve"> </v>
      </c>
      <c r="IQ100" s="215" t="str">
        <f>IF(IM100=0," ",VLOOKUP(IM100,PROTOKOL!$A:$E,5,FALSE))</f>
        <v xml:space="preserve"> </v>
      </c>
      <c r="IR100" s="181"/>
      <c r="IS100" s="182" t="str">
        <f t="shared" si="222"/>
        <v xml:space="preserve"> </v>
      </c>
      <c r="IT100" s="216" t="str">
        <f>IF(IV100=0," ",VLOOKUP(IV100,PROTOKOL!$A:$F,6,FALSE))</f>
        <v xml:space="preserve"> </v>
      </c>
      <c r="IU100" s="178"/>
      <c r="IV100" s="178"/>
      <c r="IW100" s="178"/>
      <c r="IX100" s="179" t="str">
        <f>IF(IV100=0," ",(VLOOKUP(IV100,PROTOKOL!$A$1:$E$29,2,FALSE))*IW100)</f>
        <v xml:space="preserve"> </v>
      </c>
      <c r="IY100" s="180" t="str">
        <f t="shared" si="169"/>
        <v xml:space="preserve"> </v>
      </c>
      <c r="IZ100" s="181" t="str">
        <f>IF(IV100=0," ",VLOOKUP(IV100,PROTOKOL!$A:$E,5,FALSE))</f>
        <v xml:space="preserve"> </v>
      </c>
      <c r="JA100" s="215" t="str">
        <f t="shared" si="262"/>
        <v xml:space="preserve"> </v>
      </c>
      <c r="JB100" s="181">
        <f t="shared" si="223"/>
        <v>0</v>
      </c>
      <c r="JC100" s="182" t="str">
        <f t="shared" si="224"/>
        <v xml:space="preserve"> </v>
      </c>
      <c r="JE100" s="177">
        <v>26</v>
      </c>
      <c r="JF100" s="227"/>
      <c r="JG100" s="173" t="str">
        <f>IF(JI100=0," ",VLOOKUP(JI100,PROTOKOL!$A:$F,6,FALSE))</f>
        <v xml:space="preserve"> </v>
      </c>
      <c r="JH100" s="178"/>
      <c r="JI100" s="178"/>
      <c r="JJ100" s="178"/>
      <c r="JK100" s="42" t="str">
        <f>IF(JI100=0," ",(VLOOKUP(JI100,PROTOKOL!$A$1:$E$29,2,FALSE))*JJ100)</f>
        <v xml:space="preserve"> </v>
      </c>
      <c r="JL100" s="180" t="str">
        <f t="shared" si="170"/>
        <v xml:space="preserve"> </v>
      </c>
      <c r="JM100" s="215" t="str">
        <f>IF(JI100=0," ",VLOOKUP(JI100,PROTOKOL!$A:$E,5,FALSE))</f>
        <v xml:space="preserve"> </v>
      </c>
      <c r="JN100" s="181"/>
      <c r="JO100" s="182" t="str">
        <f t="shared" si="225"/>
        <v xml:space="preserve"> </v>
      </c>
      <c r="JP100" s="216" t="str">
        <f>IF(JR100=0," ",VLOOKUP(JR100,PROTOKOL!$A:$F,6,FALSE))</f>
        <v xml:space="preserve"> </v>
      </c>
      <c r="JQ100" s="178"/>
      <c r="JR100" s="178"/>
      <c r="JS100" s="178"/>
      <c r="JT100" s="179" t="str">
        <f>IF(JR100=0," ",(VLOOKUP(JR100,PROTOKOL!$A$1:$E$29,2,FALSE))*JS100)</f>
        <v xml:space="preserve"> </v>
      </c>
      <c r="JU100" s="180" t="str">
        <f t="shared" si="171"/>
        <v xml:space="preserve"> </v>
      </c>
      <c r="JV100" s="181" t="str">
        <f>IF(JR100=0," ",VLOOKUP(JR100,PROTOKOL!$A:$E,5,FALSE))</f>
        <v xml:space="preserve"> </v>
      </c>
      <c r="JW100" s="215" t="str">
        <f t="shared" si="263"/>
        <v xml:space="preserve"> </v>
      </c>
      <c r="JX100" s="181">
        <f t="shared" si="226"/>
        <v>0</v>
      </c>
      <c r="JY100" s="182" t="str">
        <f t="shared" si="227"/>
        <v xml:space="preserve"> </v>
      </c>
      <c r="KA100" s="177">
        <v>26</v>
      </c>
      <c r="KB100" s="227"/>
      <c r="KC100" s="173" t="str">
        <f>IF(KE100=0," ",VLOOKUP(KE100,PROTOKOL!$A:$F,6,FALSE))</f>
        <v xml:space="preserve"> </v>
      </c>
      <c r="KD100" s="178"/>
      <c r="KE100" s="178"/>
      <c r="KF100" s="178"/>
      <c r="KG100" s="42" t="str">
        <f>IF(KE100=0," ",(VLOOKUP(KE100,PROTOKOL!$A$1:$E$29,2,FALSE))*KF100)</f>
        <v xml:space="preserve"> </v>
      </c>
      <c r="KH100" s="180" t="str">
        <f t="shared" si="172"/>
        <v xml:space="preserve"> </v>
      </c>
      <c r="KI100" s="215" t="str">
        <f>IF(KE100=0," ",VLOOKUP(KE100,PROTOKOL!$A:$E,5,FALSE))</f>
        <v xml:space="preserve"> </v>
      </c>
      <c r="KJ100" s="181"/>
      <c r="KK100" s="182" t="str">
        <f t="shared" si="228"/>
        <v xml:space="preserve"> </v>
      </c>
      <c r="KL100" s="216" t="str">
        <f>IF(KN100=0," ",VLOOKUP(KN100,PROTOKOL!$A:$F,6,FALSE))</f>
        <v xml:space="preserve"> </v>
      </c>
      <c r="KM100" s="178"/>
      <c r="KN100" s="178"/>
      <c r="KO100" s="178"/>
      <c r="KP100" s="179" t="str">
        <f>IF(KN100=0," ",(VLOOKUP(KN100,PROTOKOL!$A$1:$E$29,2,FALSE))*KO100)</f>
        <v xml:space="preserve"> </v>
      </c>
      <c r="KQ100" s="180" t="str">
        <f t="shared" si="173"/>
        <v xml:space="preserve"> </v>
      </c>
      <c r="KR100" s="181" t="str">
        <f>IF(KN100=0," ",VLOOKUP(KN100,PROTOKOL!$A:$E,5,FALSE))</f>
        <v xml:space="preserve"> </v>
      </c>
      <c r="KS100" s="215" t="str">
        <f t="shared" si="264"/>
        <v xml:space="preserve"> </v>
      </c>
      <c r="KT100" s="181">
        <f t="shared" si="229"/>
        <v>0</v>
      </c>
      <c r="KU100" s="182" t="str">
        <f t="shared" si="230"/>
        <v xml:space="preserve"> </v>
      </c>
      <c r="KW100" s="177">
        <v>26</v>
      </c>
      <c r="KX100" s="227"/>
      <c r="KY100" s="173" t="str">
        <f>IF(LA100=0," ",VLOOKUP(LA100,PROTOKOL!$A:$F,6,FALSE))</f>
        <v xml:space="preserve"> </v>
      </c>
      <c r="KZ100" s="178"/>
      <c r="LA100" s="178"/>
      <c r="LB100" s="178"/>
      <c r="LC100" s="42" t="str">
        <f>IF(LA100=0," ",(VLOOKUP(LA100,PROTOKOL!$A$1:$E$29,2,FALSE))*LB100)</f>
        <v xml:space="preserve"> </v>
      </c>
      <c r="LD100" s="180" t="str">
        <f t="shared" si="174"/>
        <v xml:space="preserve"> </v>
      </c>
      <c r="LE100" s="215" t="str">
        <f>IF(LA100=0," ",VLOOKUP(LA100,PROTOKOL!$A:$E,5,FALSE))</f>
        <v xml:space="preserve"> </v>
      </c>
      <c r="LF100" s="181"/>
      <c r="LG100" s="182" t="str">
        <f t="shared" si="231"/>
        <v xml:space="preserve"> </v>
      </c>
      <c r="LH100" s="216" t="str">
        <f>IF(LJ100=0," ",VLOOKUP(LJ100,PROTOKOL!$A:$F,6,FALSE))</f>
        <v xml:space="preserve"> </v>
      </c>
      <c r="LI100" s="178"/>
      <c r="LJ100" s="178"/>
      <c r="LK100" s="178"/>
      <c r="LL100" s="179" t="str">
        <f>IF(LJ100=0," ",(VLOOKUP(LJ100,PROTOKOL!$A$1:$E$29,2,FALSE))*LK100)</f>
        <v xml:space="preserve"> </v>
      </c>
      <c r="LM100" s="180" t="str">
        <f t="shared" si="175"/>
        <v xml:space="preserve"> </v>
      </c>
      <c r="LN100" s="181" t="str">
        <f>IF(LJ100=0," ",VLOOKUP(LJ100,PROTOKOL!$A:$E,5,FALSE))</f>
        <v xml:space="preserve"> </v>
      </c>
      <c r="LO100" s="215" t="str">
        <f t="shared" si="265"/>
        <v xml:space="preserve"> </v>
      </c>
      <c r="LP100" s="181">
        <f t="shared" si="232"/>
        <v>0</v>
      </c>
      <c r="LQ100" s="182" t="str">
        <f t="shared" si="233"/>
        <v xml:space="preserve"> </v>
      </c>
      <c r="LS100" s="177">
        <v>26</v>
      </c>
      <c r="LT100" s="227"/>
      <c r="LU100" s="173" t="str">
        <f>IF(LW100=0," ",VLOOKUP(LW100,PROTOKOL!$A:$F,6,FALSE))</f>
        <v xml:space="preserve"> </v>
      </c>
      <c r="LV100" s="178"/>
      <c r="LW100" s="178"/>
      <c r="LX100" s="178"/>
      <c r="LY100" s="42" t="str">
        <f>IF(LW100=0," ",(VLOOKUP(LW100,PROTOKOL!$A$1:$E$29,2,FALSE))*LX100)</f>
        <v xml:space="preserve"> </v>
      </c>
      <c r="LZ100" s="180" t="str">
        <f t="shared" si="176"/>
        <v xml:space="preserve"> </v>
      </c>
      <c r="MA100" s="215" t="str">
        <f>IF(LW100=0," ",VLOOKUP(LW100,PROTOKOL!$A:$E,5,FALSE))</f>
        <v xml:space="preserve"> </v>
      </c>
      <c r="MB100" s="181"/>
      <c r="MC100" s="182" t="str">
        <f t="shared" si="234"/>
        <v xml:space="preserve"> </v>
      </c>
      <c r="MD100" s="216" t="str">
        <f>IF(MF100=0," ",VLOOKUP(MF100,PROTOKOL!$A:$F,6,FALSE))</f>
        <v xml:space="preserve"> </v>
      </c>
      <c r="ME100" s="178"/>
      <c r="MF100" s="178"/>
      <c r="MG100" s="178"/>
      <c r="MH100" s="179" t="str">
        <f>IF(MF100=0," ",(VLOOKUP(MF100,PROTOKOL!$A$1:$E$29,2,FALSE))*MG100)</f>
        <v xml:space="preserve"> </v>
      </c>
      <c r="MI100" s="180" t="str">
        <f t="shared" si="177"/>
        <v xml:space="preserve"> </v>
      </c>
      <c r="MJ100" s="181" t="str">
        <f>IF(MF100=0," ",VLOOKUP(MF100,PROTOKOL!$A:$E,5,FALSE))</f>
        <v xml:space="preserve"> </v>
      </c>
      <c r="MK100" s="215" t="str">
        <f t="shared" si="266"/>
        <v xml:space="preserve"> </v>
      </c>
      <c r="ML100" s="181">
        <f t="shared" si="235"/>
        <v>0</v>
      </c>
      <c r="MM100" s="182" t="str">
        <f t="shared" si="236"/>
        <v xml:space="preserve"> </v>
      </c>
      <c r="MO100" s="177">
        <v>26</v>
      </c>
      <c r="MP100" s="227"/>
      <c r="MQ100" s="173" t="str">
        <f>IF(MS100=0," ",VLOOKUP(MS100,PROTOKOL!$A:$F,6,FALSE))</f>
        <v xml:space="preserve"> </v>
      </c>
      <c r="MR100" s="178"/>
      <c r="MS100" s="178"/>
      <c r="MT100" s="178"/>
      <c r="MU100" s="42" t="str">
        <f>IF(MS100=0," ",(VLOOKUP(MS100,PROTOKOL!$A$1:$E$29,2,FALSE))*MT100)</f>
        <v xml:space="preserve"> </v>
      </c>
      <c r="MV100" s="180" t="str">
        <f t="shared" si="178"/>
        <v xml:space="preserve"> </v>
      </c>
      <c r="MW100" s="215" t="str">
        <f>IF(MS100=0," ",VLOOKUP(MS100,PROTOKOL!$A:$E,5,FALSE))</f>
        <v xml:space="preserve"> </v>
      </c>
      <c r="MX100" s="181"/>
      <c r="MY100" s="182" t="str">
        <f t="shared" si="237"/>
        <v xml:space="preserve"> </v>
      </c>
      <c r="MZ100" s="216" t="str">
        <f>IF(NB100=0," ",VLOOKUP(NB100,PROTOKOL!$A:$F,6,FALSE))</f>
        <v xml:space="preserve"> </v>
      </c>
      <c r="NA100" s="178"/>
      <c r="NB100" s="178"/>
      <c r="NC100" s="178"/>
      <c r="ND100" s="179" t="str">
        <f>IF(NB100=0," ",(VLOOKUP(NB100,PROTOKOL!$A$1:$E$29,2,FALSE))*NC100)</f>
        <v xml:space="preserve"> </v>
      </c>
      <c r="NE100" s="180" t="str">
        <f t="shared" si="179"/>
        <v xml:space="preserve"> </v>
      </c>
      <c r="NF100" s="181" t="str">
        <f>IF(NB100=0," ",VLOOKUP(NB100,PROTOKOL!$A:$E,5,FALSE))</f>
        <v xml:space="preserve"> </v>
      </c>
      <c r="NG100" s="215" t="str">
        <f t="shared" si="267"/>
        <v xml:space="preserve"> </v>
      </c>
      <c r="NH100" s="181">
        <f t="shared" si="238"/>
        <v>0</v>
      </c>
      <c r="NI100" s="182" t="str">
        <f t="shared" si="239"/>
        <v xml:space="preserve"> </v>
      </c>
      <c r="NK100" s="177">
        <v>26</v>
      </c>
      <c r="NL100" s="227"/>
      <c r="NM100" s="173" t="str">
        <f>IF(NO100=0," ",VLOOKUP(NO100,PROTOKOL!$A:$F,6,FALSE))</f>
        <v xml:space="preserve"> </v>
      </c>
      <c r="NN100" s="178"/>
      <c r="NO100" s="178"/>
      <c r="NP100" s="178"/>
      <c r="NQ100" s="42" t="str">
        <f>IF(NO100=0," ",(VLOOKUP(NO100,PROTOKOL!$A$1:$E$29,2,FALSE))*NP100)</f>
        <v xml:space="preserve"> </v>
      </c>
      <c r="NR100" s="180" t="str">
        <f t="shared" si="180"/>
        <v xml:space="preserve"> </v>
      </c>
      <c r="NS100" s="215" t="str">
        <f>IF(NO100=0," ",VLOOKUP(NO100,PROTOKOL!$A:$E,5,FALSE))</f>
        <v xml:space="preserve"> </v>
      </c>
      <c r="NT100" s="181"/>
      <c r="NU100" s="182" t="str">
        <f t="shared" si="240"/>
        <v xml:space="preserve"> </v>
      </c>
      <c r="NV100" s="216" t="str">
        <f>IF(NX100=0," ",VLOOKUP(NX100,PROTOKOL!$A:$F,6,FALSE))</f>
        <v xml:space="preserve"> </v>
      </c>
      <c r="NW100" s="178"/>
      <c r="NX100" s="178"/>
      <c r="NY100" s="178"/>
      <c r="NZ100" s="179" t="str">
        <f>IF(NX100=0," ",(VLOOKUP(NX100,PROTOKOL!$A$1:$E$29,2,FALSE))*NY100)</f>
        <v xml:space="preserve"> </v>
      </c>
      <c r="OA100" s="180" t="str">
        <f t="shared" si="181"/>
        <v xml:space="preserve"> </v>
      </c>
      <c r="OB100" s="181" t="str">
        <f>IF(NX100=0," ",VLOOKUP(NX100,PROTOKOL!$A:$E,5,FALSE))</f>
        <v xml:space="preserve"> </v>
      </c>
      <c r="OC100" s="215" t="str">
        <f t="shared" si="268"/>
        <v xml:space="preserve"> </v>
      </c>
      <c r="OD100" s="181">
        <f t="shared" si="241"/>
        <v>0</v>
      </c>
      <c r="OE100" s="182" t="str">
        <f t="shared" si="242"/>
        <v xml:space="preserve"> </v>
      </c>
      <c r="OG100" s="177">
        <v>26</v>
      </c>
      <c r="OH100" s="227"/>
      <c r="OI100" s="173" t="str">
        <f>IF(OK100=0," ",VLOOKUP(OK100,PROTOKOL!$A:$F,6,FALSE))</f>
        <v xml:space="preserve"> </v>
      </c>
      <c r="OJ100" s="178"/>
      <c r="OK100" s="178"/>
      <c r="OL100" s="178"/>
      <c r="OM100" s="42" t="str">
        <f>IF(OK100=0," ",(VLOOKUP(OK100,PROTOKOL!$A$1:$E$29,2,FALSE))*OL100)</f>
        <v xml:space="preserve"> </v>
      </c>
      <c r="ON100" s="180" t="str">
        <f t="shared" si="182"/>
        <v xml:space="preserve"> </v>
      </c>
      <c r="OO100" s="215" t="str">
        <f>IF(OK100=0," ",VLOOKUP(OK100,PROTOKOL!$A:$E,5,FALSE))</f>
        <v xml:space="preserve"> </v>
      </c>
      <c r="OP100" s="181"/>
      <c r="OQ100" s="182" t="str">
        <f t="shared" si="243"/>
        <v xml:space="preserve"> </v>
      </c>
      <c r="OR100" s="216" t="str">
        <f>IF(OT100=0," ",VLOOKUP(OT100,PROTOKOL!$A:$F,6,FALSE))</f>
        <v xml:space="preserve"> </v>
      </c>
      <c r="OS100" s="178"/>
      <c r="OT100" s="178"/>
      <c r="OU100" s="178"/>
      <c r="OV100" s="179" t="str">
        <f>IF(OT100=0," ",(VLOOKUP(OT100,PROTOKOL!$A$1:$E$29,2,FALSE))*OU100)</f>
        <v xml:space="preserve"> </v>
      </c>
      <c r="OW100" s="180" t="str">
        <f t="shared" si="183"/>
        <v xml:space="preserve"> </v>
      </c>
      <c r="OX100" s="181" t="str">
        <f>IF(OT100=0," ",VLOOKUP(OT100,PROTOKOL!$A:$E,5,FALSE))</f>
        <v xml:space="preserve"> </v>
      </c>
      <c r="OY100" s="215" t="str">
        <f t="shared" si="269"/>
        <v xml:space="preserve"> </v>
      </c>
      <c r="OZ100" s="181">
        <f t="shared" si="244"/>
        <v>0</v>
      </c>
      <c r="PA100" s="182" t="str">
        <f t="shared" si="245"/>
        <v xml:space="preserve"> </v>
      </c>
      <c r="PC100" s="177">
        <v>26</v>
      </c>
      <c r="PD100" s="227"/>
      <c r="PE100" s="173" t="str">
        <f>IF(PG100=0," ",VLOOKUP(PG100,PROTOKOL!$A:$F,6,FALSE))</f>
        <v xml:space="preserve"> </v>
      </c>
      <c r="PF100" s="178"/>
      <c r="PG100" s="178"/>
      <c r="PH100" s="178"/>
      <c r="PI100" s="42" t="str">
        <f>IF(PG100=0," ",(VLOOKUP(PG100,PROTOKOL!$A$1:$E$29,2,FALSE))*PH100)</f>
        <v xml:space="preserve"> </v>
      </c>
      <c r="PJ100" s="180" t="str">
        <f t="shared" si="184"/>
        <v xml:space="preserve"> </v>
      </c>
      <c r="PK100" s="215" t="str">
        <f>IF(PG100=0," ",VLOOKUP(PG100,PROTOKOL!$A:$E,5,FALSE))</f>
        <v xml:space="preserve"> </v>
      </c>
      <c r="PL100" s="181"/>
      <c r="PM100" s="182" t="str">
        <f t="shared" si="246"/>
        <v xml:space="preserve"> </v>
      </c>
      <c r="PN100" s="216" t="str">
        <f>IF(PP100=0," ",VLOOKUP(PP100,PROTOKOL!$A:$F,6,FALSE))</f>
        <v xml:space="preserve"> </v>
      </c>
      <c r="PO100" s="178"/>
      <c r="PP100" s="178"/>
      <c r="PQ100" s="178"/>
      <c r="PR100" s="179" t="str">
        <f>IF(PP100=0," ",(VLOOKUP(PP100,PROTOKOL!$A$1:$E$29,2,FALSE))*PQ100)</f>
        <v xml:space="preserve"> </v>
      </c>
      <c r="PS100" s="180" t="str">
        <f t="shared" si="185"/>
        <v xml:space="preserve"> </v>
      </c>
      <c r="PT100" s="181" t="str">
        <f>IF(PP100=0," ",VLOOKUP(PP100,PROTOKOL!$A:$E,5,FALSE))</f>
        <v xml:space="preserve"> </v>
      </c>
      <c r="PU100" s="215" t="str">
        <f t="shared" si="270"/>
        <v xml:space="preserve"> </v>
      </c>
      <c r="PV100" s="181">
        <f t="shared" si="247"/>
        <v>0</v>
      </c>
      <c r="PW100" s="182" t="str">
        <f t="shared" si="248"/>
        <v xml:space="preserve"> </v>
      </c>
      <c r="PY100" s="177">
        <v>26</v>
      </c>
      <c r="PZ100" s="227"/>
      <c r="QA100" s="173" t="str">
        <f>IF(QC100=0," ",VLOOKUP(QC100,PROTOKOL!$A:$F,6,FALSE))</f>
        <v xml:space="preserve"> </v>
      </c>
      <c r="QB100" s="178"/>
      <c r="QC100" s="178"/>
      <c r="QD100" s="178"/>
      <c r="QE100" s="42" t="str">
        <f>IF(QC100=0," ",(VLOOKUP(QC100,PROTOKOL!$A$1:$E$29,2,FALSE))*QD100)</f>
        <v xml:space="preserve"> </v>
      </c>
      <c r="QF100" s="180" t="str">
        <f t="shared" si="186"/>
        <v xml:space="preserve"> </v>
      </c>
      <c r="QG100" s="215" t="str">
        <f>IF(QC100=0," ",VLOOKUP(QC100,PROTOKOL!$A:$E,5,FALSE))</f>
        <v xml:space="preserve"> </v>
      </c>
      <c r="QH100" s="181"/>
      <c r="QI100" s="182" t="str">
        <f t="shared" si="249"/>
        <v xml:space="preserve"> </v>
      </c>
      <c r="QJ100" s="216" t="str">
        <f>IF(QL100=0," ",VLOOKUP(QL100,PROTOKOL!$A:$F,6,FALSE))</f>
        <v xml:space="preserve"> </v>
      </c>
      <c r="QK100" s="178"/>
      <c r="QL100" s="178"/>
      <c r="QM100" s="178"/>
      <c r="QN100" s="179" t="str">
        <f>IF(QL100=0," ",(VLOOKUP(QL100,PROTOKOL!$A$1:$E$29,2,FALSE))*QM100)</f>
        <v xml:space="preserve"> </v>
      </c>
      <c r="QO100" s="180" t="str">
        <f t="shared" si="187"/>
        <v xml:space="preserve"> </v>
      </c>
      <c r="QP100" s="181" t="str">
        <f>IF(QL100=0," ",VLOOKUP(QL100,PROTOKOL!$A:$E,5,FALSE))</f>
        <v xml:space="preserve"> </v>
      </c>
      <c r="QQ100" s="215" t="str">
        <f t="shared" si="271"/>
        <v xml:space="preserve"> </v>
      </c>
      <c r="QR100" s="181">
        <f t="shared" si="250"/>
        <v>0</v>
      </c>
      <c r="QS100" s="182" t="str">
        <f t="shared" si="251"/>
        <v xml:space="preserve"> </v>
      </c>
    </row>
    <row r="101" spans="1:461" ht="13.8" thickBot="1">
      <c r="A101" s="155"/>
      <c r="B101" s="20"/>
      <c r="C101" s="190"/>
      <c r="D101" s="21">
        <f>SUM(D8:D100)</f>
        <v>3665</v>
      </c>
      <c r="E101" s="21"/>
      <c r="F101" s="21">
        <f>SUM(F8:F100)</f>
        <v>120</v>
      </c>
      <c r="G101" s="192"/>
      <c r="H101" s="193"/>
      <c r="I101" s="189"/>
      <c r="J101" s="21"/>
      <c r="K101" s="21" t="e">
        <f t="shared" ref="K101" si="272">SUM(K8:K100)</f>
        <v>#DIV/0!</v>
      </c>
      <c r="L101" s="190"/>
      <c r="O101">
        <f>SUM(O8:O100)</f>
        <v>3</v>
      </c>
      <c r="P101" s="194"/>
      <c r="Q101" s="195"/>
      <c r="R101" s="189"/>
      <c r="S101" s="77"/>
      <c r="T101" s="189">
        <f t="shared" si="190"/>
        <v>6</v>
      </c>
      <c r="U101" s="198">
        <f>SUM(U8:U100)</f>
        <v>28.766435000000001</v>
      </c>
      <c r="W101" s="155"/>
      <c r="X101" s="20"/>
      <c r="Y101" s="190"/>
      <c r="Z101" s="21">
        <f>SUM(Z8:Z100)</f>
        <v>1889</v>
      </c>
      <c r="AA101" s="21"/>
      <c r="AB101" s="21">
        <f>SUM(AB8:AB100)</f>
        <v>120</v>
      </c>
      <c r="AC101" s="192"/>
      <c r="AD101" s="193"/>
      <c r="AE101" s="189"/>
      <c r="AF101" s="21"/>
      <c r="AG101" s="21">
        <f t="shared" ref="AG101" si="273">SUM(AG8:AG100)</f>
        <v>548.78823913690474</v>
      </c>
      <c r="AH101" s="190"/>
      <c r="AK101">
        <f>SUM(AK8:AK100)</f>
        <v>7.5</v>
      </c>
      <c r="AL101" s="194"/>
      <c r="AM101" s="195"/>
      <c r="AN101" s="189"/>
      <c r="AO101" s="77"/>
      <c r="AP101" s="189">
        <f t="shared" si="193"/>
        <v>15</v>
      </c>
      <c r="AQ101" s="198">
        <f>SUM(AQ8:AQ100)</f>
        <v>71.916087500000003</v>
      </c>
      <c r="AS101" s="155"/>
      <c r="AT101" s="20"/>
      <c r="AU101" s="190"/>
      <c r="AV101" s="21">
        <f>SUM(AV8:AV100)</f>
        <v>3625</v>
      </c>
      <c r="AW101" s="21"/>
      <c r="AX101" s="21">
        <f>SUM(AX8:AX100)</f>
        <v>120</v>
      </c>
      <c r="AY101" s="192"/>
      <c r="AZ101" s="193"/>
      <c r="BA101" s="189"/>
      <c r="BB101" s="21"/>
      <c r="BC101" s="21" t="e">
        <f t="shared" ref="BC101" si="274">SUM(BC8:BC100)</f>
        <v>#DIV/0!</v>
      </c>
      <c r="BD101" s="190"/>
      <c r="BG101">
        <f>SUM(BG8:BG100)</f>
        <v>15.5</v>
      </c>
      <c r="BH101" s="194"/>
      <c r="BI101" s="195"/>
      <c r="BJ101" s="189"/>
      <c r="BK101" s="77"/>
      <c r="BL101" s="189">
        <f t="shared" si="196"/>
        <v>31</v>
      </c>
      <c r="BM101" s="198">
        <f>SUM(BM8:BM100)</f>
        <v>145.63007718749998</v>
      </c>
      <c r="BO101" s="155"/>
      <c r="BP101" s="20"/>
      <c r="BQ101" s="190"/>
      <c r="BR101" s="21">
        <f>SUM(BR8:BR100)</f>
        <v>3531</v>
      </c>
      <c r="BS101" s="21"/>
      <c r="BT101" s="21">
        <f>SUM(BT8:BT100)</f>
        <v>121.5</v>
      </c>
      <c r="BU101" s="192"/>
      <c r="BV101" s="193"/>
      <c r="BW101" s="189"/>
      <c r="BX101" s="21"/>
      <c r="BY101" s="21" t="e">
        <f t="shared" ref="BY101" si="275">SUM(BY8:BY100)</f>
        <v>#DIV/0!</v>
      </c>
      <c r="BZ101" s="190"/>
      <c r="CC101">
        <f>SUM(CC8:CC100)</f>
        <v>3</v>
      </c>
      <c r="CD101" s="194"/>
      <c r="CE101" s="195"/>
      <c r="CF101" s="189"/>
      <c r="CG101" s="77"/>
      <c r="CH101" s="189">
        <f t="shared" si="199"/>
        <v>6</v>
      </c>
      <c r="CI101" s="198">
        <f>SUM(CI8:CI100)</f>
        <v>25.927642072368428</v>
      </c>
      <c r="CK101" s="155"/>
      <c r="CL101" s="20"/>
      <c r="CM101" s="190"/>
      <c r="CN101" s="21">
        <f>SUM(CN8:CN100)</f>
        <v>1657</v>
      </c>
      <c r="CO101" s="21"/>
      <c r="CP101" s="21">
        <f>SUM(CP8:CP100)</f>
        <v>121</v>
      </c>
      <c r="CQ101" s="192"/>
      <c r="CR101" s="193"/>
      <c r="CS101" s="189"/>
      <c r="CT101" s="21"/>
      <c r="CU101" s="21" t="e">
        <f t="shared" ref="CU101" si="276">SUM(CU8:CU100)</f>
        <v>#DIV/0!</v>
      </c>
      <c r="CV101" s="190"/>
      <c r="CY101">
        <f>SUM(CY8:CY100)</f>
        <v>22</v>
      </c>
      <c r="CZ101" s="194"/>
      <c r="DA101" s="195"/>
      <c r="DB101" s="189"/>
      <c r="DC101" s="77"/>
      <c r="DD101" s="189">
        <f t="shared" si="202"/>
        <v>44</v>
      </c>
      <c r="DE101" s="198" t="e">
        <f>SUM(DE8:DE100)</f>
        <v>#DIV/0!</v>
      </c>
      <c r="DG101" s="155"/>
      <c r="DH101" s="20"/>
      <c r="DI101" s="190"/>
      <c r="DJ101" s="21">
        <f>SUM(DJ8:DJ100)</f>
        <v>1589</v>
      </c>
      <c r="DK101" s="21"/>
      <c r="DL101" s="21">
        <f>SUM(DL8:DL100)</f>
        <v>112.5</v>
      </c>
      <c r="DM101" s="192"/>
      <c r="DN101" s="193"/>
      <c r="DO101" s="189"/>
      <c r="DP101" s="21"/>
      <c r="DQ101" s="21" t="e">
        <f t="shared" ref="DQ101" si="277">SUM(DQ8:DQ100)</f>
        <v>#DIV/0!</v>
      </c>
      <c r="DR101" s="190"/>
      <c r="DU101">
        <f>SUM(DU8:DU100)</f>
        <v>17</v>
      </c>
      <c r="DV101" s="194"/>
      <c r="DW101" s="195"/>
      <c r="DX101" s="189"/>
      <c r="DY101" s="77"/>
      <c r="DZ101" s="189">
        <f t="shared" si="205"/>
        <v>34</v>
      </c>
      <c r="EA101" s="198" t="e">
        <f>SUM(EA8:EA100)</f>
        <v>#DIV/0!</v>
      </c>
      <c r="EC101" s="155"/>
      <c r="ED101" s="20"/>
      <c r="EE101" s="190"/>
      <c r="EF101" s="21">
        <f>SUM(EF8:EF100)</f>
        <v>1384</v>
      </c>
      <c r="EG101" s="21"/>
      <c r="EH101" s="21">
        <f>SUM(EH8:EH100)</f>
        <v>120</v>
      </c>
      <c r="EI101" s="192"/>
      <c r="EJ101" s="193"/>
      <c r="EK101" s="189"/>
      <c r="EL101" s="21"/>
      <c r="EM101" s="21" t="e">
        <f t="shared" ref="EM101" si="278">SUM(EM8:EM100)</f>
        <v>#DIV/0!</v>
      </c>
      <c r="EN101" s="190"/>
      <c r="EQ101">
        <f>SUM(EQ8:EQ100)</f>
        <v>12.5</v>
      </c>
      <c r="ER101" s="194"/>
      <c r="ES101" s="195"/>
      <c r="ET101" s="189"/>
      <c r="EU101" s="77"/>
      <c r="EV101" s="189">
        <f t="shared" si="208"/>
        <v>25</v>
      </c>
      <c r="EW101" s="198" t="e">
        <f>SUM(EW8:EW100)</f>
        <v>#DIV/0!</v>
      </c>
      <c r="EY101" s="155"/>
      <c r="EZ101" s="20"/>
      <c r="FA101" s="190"/>
      <c r="FB101" s="21">
        <f>SUM(FB8:FB100)</f>
        <v>2177</v>
      </c>
      <c r="FC101" s="21"/>
      <c r="FD101" s="21">
        <f>SUM(FD8:FD100)</f>
        <v>82.5</v>
      </c>
      <c r="FE101" s="192"/>
      <c r="FF101" s="193"/>
      <c r="FG101" s="189"/>
      <c r="FH101" s="21"/>
      <c r="FI101" s="21" t="e">
        <f t="shared" ref="FI101" si="279">SUM(FI8:FI100)</f>
        <v>#DIV/0!</v>
      </c>
      <c r="FJ101" s="190"/>
      <c r="FM101">
        <f>SUM(FM8:FM100)</f>
        <v>0</v>
      </c>
      <c r="FN101" s="194"/>
      <c r="FO101" s="195"/>
      <c r="FP101" s="189"/>
      <c r="FQ101" s="77"/>
      <c r="FR101" s="189">
        <f t="shared" si="211"/>
        <v>0</v>
      </c>
      <c r="FS101" s="198">
        <f>SUM(FS8:FS100)</f>
        <v>0</v>
      </c>
      <c r="FU101" s="155"/>
      <c r="FV101" s="20"/>
      <c r="FW101" s="190"/>
      <c r="FX101" s="21">
        <f>SUM(FX8:FX100)</f>
        <v>1775</v>
      </c>
      <c r="FY101" s="21"/>
      <c r="FZ101" s="21">
        <f>SUM(FZ8:FZ100)</f>
        <v>120</v>
      </c>
      <c r="GA101" s="192"/>
      <c r="GB101" s="193"/>
      <c r="GC101" s="189"/>
      <c r="GD101" s="21"/>
      <c r="GE101" s="21" t="e">
        <f t="shared" ref="GE101" si="280">SUM(GE8:GE100)</f>
        <v>#DIV/0!</v>
      </c>
      <c r="GF101" s="190"/>
      <c r="GI101">
        <f>SUM(GI8:GI100)</f>
        <v>3</v>
      </c>
      <c r="GJ101" s="194"/>
      <c r="GK101" s="195"/>
      <c r="GL101" s="189"/>
      <c r="GM101" s="77"/>
      <c r="GN101" s="189">
        <f t="shared" si="214"/>
        <v>6</v>
      </c>
      <c r="GO101" s="198">
        <f>SUM(GO8:GO100)</f>
        <v>33.903298392857138</v>
      </c>
      <c r="GQ101" s="155"/>
      <c r="GR101" s="20"/>
      <c r="GS101" s="190"/>
      <c r="GT101" s="21">
        <f>SUM(GT8:GT100)</f>
        <v>1516</v>
      </c>
      <c r="GU101" s="21"/>
      <c r="GV101" s="21">
        <f>SUM(GV8:GV100)</f>
        <v>120</v>
      </c>
      <c r="GW101" s="192"/>
      <c r="GX101" s="193"/>
      <c r="GY101" s="189"/>
      <c r="GZ101" s="21"/>
      <c r="HA101" s="21" t="e">
        <f t="shared" ref="HA101" si="281">SUM(HA8:HA100)</f>
        <v>#DIV/0!</v>
      </c>
      <c r="HB101" s="190"/>
      <c r="HE101">
        <f>SUM(HE8:HE100)</f>
        <v>2.5</v>
      </c>
      <c r="HF101" s="194"/>
      <c r="HG101" s="195"/>
      <c r="HH101" s="189"/>
      <c r="HI101" s="77"/>
      <c r="HJ101" s="189">
        <f t="shared" si="217"/>
        <v>5</v>
      </c>
      <c r="HK101" s="198" t="e">
        <f>SUM(HK8:HK100)</f>
        <v>#DIV/0!</v>
      </c>
      <c r="HM101" s="155"/>
      <c r="HN101" s="20"/>
      <c r="HO101" s="190"/>
      <c r="HP101" s="21">
        <f>SUM(HP8:HP100)</f>
        <v>3384</v>
      </c>
      <c r="HQ101" s="21"/>
      <c r="HR101" s="21">
        <f>SUM(HR8:HR100)</f>
        <v>121</v>
      </c>
      <c r="HS101" s="192"/>
      <c r="HT101" s="193"/>
      <c r="HU101" s="189"/>
      <c r="HV101" s="21"/>
      <c r="HW101" s="21" t="e">
        <f t="shared" ref="HW101" si="282">SUM(HW8:HW100)</f>
        <v>#DIV/0!</v>
      </c>
      <c r="HX101" s="190"/>
      <c r="IA101">
        <f>SUM(IA8:IA100)</f>
        <v>7.5</v>
      </c>
      <c r="IB101" s="194"/>
      <c r="IC101" s="195"/>
      <c r="ID101" s="189"/>
      <c r="IE101" s="77"/>
      <c r="IF101" s="189">
        <f t="shared" si="220"/>
        <v>15</v>
      </c>
      <c r="IG101" s="198" t="e">
        <f>SUM(IG8:IG100)</f>
        <v>#DIV/0!</v>
      </c>
      <c r="II101" s="155"/>
      <c r="IJ101" s="20"/>
      <c r="IK101" s="190"/>
      <c r="IL101" s="21">
        <f>SUM(IL8:IL100)</f>
        <v>3260</v>
      </c>
      <c r="IM101" s="21"/>
      <c r="IN101" s="21">
        <f>SUM(IN8:IN100)</f>
        <v>120</v>
      </c>
      <c r="IO101" s="192"/>
      <c r="IP101" s="193"/>
      <c r="IQ101" s="189"/>
      <c r="IR101" s="21"/>
      <c r="IS101" s="21" t="e">
        <f t="shared" ref="IS101" si="283">SUM(IS8:IS100)</f>
        <v>#DIV/0!</v>
      </c>
      <c r="IT101" s="190"/>
      <c r="IW101">
        <f>SUM(IW8:IW100)</f>
        <v>13</v>
      </c>
      <c r="IX101" s="194"/>
      <c r="IY101" s="195"/>
      <c r="IZ101" s="189"/>
      <c r="JA101" s="77"/>
      <c r="JB101" s="189">
        <f t="shared" si="223"/>
        <v>26</v>
      </c>
      <c r="JC101" s="198">
        <f>SUM(JC8:JC100)</f>
        <v>129.03405699519229</v>
      </c>
      <c r="JE101" s="155"/>
      <c r="JF101" s="20"/>
      <c r="JG101" s="190"/>
      <c r="JH101" s="21">
        <f>SUM(JH8:JH100)</f>
        <v>1812</v>
      </c>
      <c r="JI101" s="21"/>
      <c r="JJ101" s="21">
        <f>SUM(JJ8:JJ100)</f>
        <v>120.5</v>
      </c>
      <c r="JK101" s="192"/>
      <c r="JL101" s="193"/>
      <c r="JM101" s="189"/>
      <c r="JN101" s="21"/>
      <c r="JO101" s="21" t="e">
        <f t="shared" ref="JO101" si="284">SUM(JO8:JO100)</f>
        <v>#DIV/0!</v>
      </c>
      <c r="JP101" s="190"/>
      <c r="JS101">
        <f>SUM(JS8:JS100)</f>
        <v>7.5</v>
      </c>
      <c r="JT101" s="194"/>
      <c r="JU101" s="195"/>
      <c r="JV101" s="189"/>
      <c r="JW101" s="77"/>
      <c r="JX101" s="189">
        <f t="shared" si="226"/>
        <v>15</v>
      </c>
      <c r="JY101" s="198">
        <f>SUM(JY8:JY100)</f>
        <v>75.511891874999989</v>
      </c>
      <c r="KA101" s="155"/>
      <c r="KB101" s="20"/>
      <c r="KC101" s="190"/>
      <c r="KD101" s="21">
        <f>SUM(KD8:KD100)</f>
        <v>3295</v>
      </c>
      <c r="KE101" s="21"/>
      <c r="KF101" s="21">
        <f>SUM(KF8:KF100)</f>
        <v>112.5</v>
      </c>
      <c r="KG101" s="192"/>
      <c r="KH101" s="193"/>
      <c r="KI101" s="189"/>
      <c r="KJ101" s="21"/>
      <c r="KK101" s="21" t="e">
        <f t="shared" ref="KK101" si="285">SUM(KK8:KK100)</f>
        <v>#DIV/0!</v>
      </c>
      <c r="KL101" s="190"/>
      <c r="KO101">
        <f>SUM(KO8:KO100)</f>
        <v>3</v>
      </c>
      <c r="KP101" s="194"/>
      <c r="KQ101" s="195"/>
      <c r="KR101" s="189"/>
      <c r="KS101" s="77"/>
      <c r="KT101" s="189">
        <f t="shared" si="229"/>
        <v>6</v>
      </c>
      <c r="KU101" s="198">
        <f>SUM(KU8:KU100)</f>
        <v>22.473777343749997</v>
      </c>
      <c r="KW101" s="155"/>
      <c r="KX101" s="20"/>
      <c r="KY101" s="190"/>
      <c r="KZ101" s="21">
        <f>SUM(KZ8:KZ100)</f>
        <v>2022</v>
      </c>
      <c r="LA101" s="21"/>
      <c r="LB101" s="21">
        <f>SUM(LB8:LB100)</f>
        <v>75</v>
      </c>
      <c r="LC101" s="192"/>
      <c r="LD101" s="193"/>
      <c r="LE101" s="189"/>
      <c r="LF101" s="21"/>
      <c r="LG101" s="21">
        <f t="shared" ref="LG101" si="286">SUM(LG8:LG100)</f>
        <v>395.089005703125</v>
      </c>
      <c r="LH101" s="190"/>
      <c r="LK101">
        <f>SUM(LK8:LK100)</f>
        <v>0</v>
      </c>
      <c r="LL101" s="194"/>
      <c r="LM101" s="195"/>
      <c r="LN101" s="189"/>
      <c r="LO101" s="77"/>
      <c r="LP101" s="189">
        <f t="shared" si="232"/>
        <v>0</v>
      </c>
      <c r="LQ101" s="198">
        <f>SUM(LQ8:LQ100)</f>
        <v>0</v>
      </c>
      <c r="LS101" s="155"/>
      <c r="LT101" s="20"/>
      <c r="LU101" s="190"/>
      <c r="LV101" s="21">
        <f>SUM(LV8:LV100)</f>
        <v>1449</v>
      </c>
      <c r="LW101" s="21"/>
      <c r="LX101" s="21">
        <f>SUM(LX8:LX100)</f>
        <v>120</v>
      </c>
      <c r="LY101" s="192"/>
      <c r="LZ101" s="193"/>
      <c r="MA101" s="189"/>
      <c r="MB101" s="21"/>
      <c r="MC101" s="21" t="e">
        <f t="shared" ref="MC101" si="287">SUM(MC8:MC100)</f>
        <v>#DIV/0!</v>
      </c>
      <c r="MD101" s="190"/>
      <c r="MG101">
        <f>SUM(MG8:MG100)</f>
        <v>10</v>
      </c>
      <c r="MH101" s="194"/>
      <c r="MI101" s="195"/>
      <c r="MJ101" s="189"/>
      <c r="MK101" s="77"/>
      <c r="ML101" s="189">
        <f t="shared" si="235"/>
        <v>20</v>
      </c>
      <c r="MM101" s="198" t="e">
        <f>SUM(MM8:MM100)</f>
        <v>#DIV/0!</v>
      </c>
      <c r="MO101" s="155"/>
      <c r="MP101" s="20"/>
      <c r="MQ101" s="190"/>
      <c r="MR101" s="21">
        <f>SUM(MR8:MR100)</f>
        <v>1596</v>
      </c>
      <c r="MS101" s="21"/>
      <c r="MT101" s="21">
        <f>SUM(MT8:MT100)</f>
        <v>112.5</v>
      </c>
      <c r="MU101" s="192"/>
      <c r="MV101" s="193"/>
      <c r="MW101" s="189"/>
      <c r="MX101" s="21"/>
      <c r="MY101" s="21" t="e">
        <f t="shared" ref="MY101" si="288">SUM(MY8:MY100)</f>
        <v>#DIV/0!</v>
      </c>
      <c r="MZ101" s="190"/>
      <c r="NC101">
        <f>SUM(NC8:NC100)</f>
        <v>13</v>
      </c>
      <c r="ND101" s="194"/>
      <c r="NE101" s="195"/>
      <c r="NF101" s="189"/>
      <c r="NG101" s="77"/>
      <c r="NH101" s="189">
        <f t="shared" si="238"/>
        <v>26</v>
      </c>
      <c r="NI101" s="198" t="e">
        <f>SUM(NI8:NI100)</f>
        <v>#DIV/0!</v>
      </c>
      <c r="NK101" s="155"/>
      <c r="NL101" s="20"/>
      <c r="NM101" s="190"/>
      <c r="NN101" s="21">
        <f>SUM(NN8:NN100)</f>
        <v>2830</v>
      </c>
      <c r="NO101" s="21"/>
      <c r="NP101" s="21">
        <f>SUM(NP8:NP100)</f>
        <v>97.5</v>
      </c>
      <c r="NQ101" s="192"/>
      <c r="NR101" s="193"/>
      <c r="NS101" s="189"/>
      <c r="NT101" s="21"/>
      <c r="NU101" s="21">
        <f t="shared" ref="NU101" si="289">SUM(NU8:NU100)</f>
        <v>453.26060411184216</v>
      </c>
      <c r="NV101" s="190"/>
      <c r="NY101">
        <f>SUM(NY8:NY100)</f>
        <v>2.5</v>
      </c>
      <c r="NZ101" s="194"/>
      <c r="OA101" s="195"/>
      <c r="OB101" s="189"/>
      <c r="OC101" s="77"/>
      <c r="OD101" s="189">
        <f t="shared" si="241"/>
        <v>5</v>
      </c>
      <c r="OE101" s="198" t="e">
        <f>SUM(OE8:OE100)</f>
        <v>#DIV/0!</v>
      </c>
      <c r="OG101" s="155"/>
      <c r="OH101" s="20"/>
      <c r="OI101" s="190"/>
      <c r="OJ101" s="21">
        <f>SUM(OJ8:OJ100)</f>
        <v>2723</v>
      </c>
      <c r="OK101" s="21"/>
      <c r="OL101" s="21">
        <f>SUM(OL8:OL100)</f>
        <v>120</v>
      </c>
      <c r="OM101" s="192"/>
      <c r="ON101" s="193"/>
      <c r="OO101" s="189"/>
      <c r="OP101" s="21"/>
      <c r="OQ101" s="21" t="e">
        <f t="shared" ref="OQ101" si="290">SUM(OQ8:OQ100)</f>
        <v>#DIV/0!</v>
      </c>
      <c r="OR101" s="190"/>
      <c r="OU101">
        <f>SUM(OU8:OU100)</f>
        <v>16</v>
      </c>
      <c r="OV101" s="194"/>
      <c r="OW101" s="195"/>
      <c r="OX101" s="189"/>
      <c r="OY101" s="77"/>
      <c r="OZ101" s="189">
        <f t="shared" si="244"/>
        <v>32</v>
      </c>
      <c r="PA101" s="198" t="e">
        <f>SUM(PA8:PA100)</f>
        <v>#DIV/0!</v>
      </c>
      <c r="PC101" s="155"/>
      <c r="PD101" s="20"/>
      <c r="PE101" s="190"/>
      <c r="PF101" s="21">
        <f>SUM(PF8:PF100)</f>
        <v>3465</v>
      </c>
      <c r="PG101" s="21"/>
      <c r="PH101" s="21">
        <f>SUM(PH8:PH100)</f>
        <v>120</v>
      </c>
      <c r="PI101" s="192"/>
      <c r="PJ101" s="193"/>
      <c r="PK101" s="189"/>
      <c r="PL101" s="21"/>
      <c r="PM101" s="21" t="e">
        <f t="shared" ref="PM101" si="291">SUM(PM8:PM100)</f>
        <v>#DIV/0!</v>
      </c>
      <c r="PN101" s="190"/>
      <c r="PQ101">
        <f>SUM(PQ8:PQ100)</f>
        <v>7.5</v>
      </c>
      <c r="PR101" s="194"/>
      <c r="PS101" s="195"/>
      <c r="PT101" s="189"/>
      <c r="PU101" s="77"/>
      <c r="PV101" s="189">
        <f t="shared" si="247"/>
        <v>15</v>
      </c>
      <c r="PW101" s="198">
        <f>SUM(PW8:PW100)</f>
        <v>72.815038593749989</v>
      </c>
      <c r="PY101" s="155"/>
      <c r="PZ101" s="20"/>
      <c r="QA101" s="190"/>
      <c r="QB101" s="21">
        <f>SUM(QB8:QB100)</f>
        <v>1774</v>
      </c>
      <c r="QC101" s="21"/>
      <c r="QD101" s="21">
        <f>SUM(QD8:QD100)</f>
        <v>120</v>
      </c>
      <c r="QE101" s="192"/>
      <c r="QF101" s="193"/>
      <c r="QG101" s="189"/>
      <c r="QH101" s="21"/>
      <c r="QI101" s="21">
        <f t="shared" ref="QI101" si="292">SUM(QI8:QI100)</f>
        <v>684.47976814198955</v>
      </c>
      <c r="QJ101" s="190"/>
      <c r="QM101">
        <f>SUM(QM8:QM100)</f>
        <v>17</v>
      </c>
      <c r="QN101" s="194"/>
      <c r="QO101" s="195"/>
      <c r="QP101" s="189"/>
      <c r="QQ101" s="77"/>
      <c r="QR101" s="189">
        <f t="shared" si="250"/>
        <v>34</v>
      </c>
      <c r="QS101" s="198" t="e">
        <f>SUM(QS8:QS100)</f>
        <v>#DIV/0!</v>
      </c>
    </row>
    <row r="102" spans="1:461" ht="13.8" thickBot="1">
      <c r="A102" s="156"/>
      <c r="B102" s="3"/>
      <c r="C102" s="191"/>
      <c r="D102" s="18"/>
      <c r="E102" s="18"/>
      <c r="F102" s="18"/>
      <c r="G102" s="194"/>
      <c r="H102" s="195"/>
      <c r="I102" s="189"/>
      <c r="J102" s="18"/>
      <c r="K102" s="22"/>
      <c r="L102" s="191"/>
      <c r="P102" s="194"/>
      <c r="Q102" s="49"/>
      <c r="R102" s="199">
        <f>VLOOKUP(L2,PUANTAJ!$A:$F,2, )</f>
        <v>0</v>
      </c>
      <c r="S102" s="201" t="s">
        <v>106</v>
      </c>
      <c r="T102" s="25"/>
      <c r="U102" s="31" t="e">
        <f>K101</f>
        <v>#DIV/0!</v>
      </c>
      <c r="W102" s="156"/>
      <c r="X102" s="3"/>
      <c r="Y102" s="191"/>
      <c r="Z102" s="18"/>
      <c r="AA102" s="18"/>
      <c r="AB102" s="18"/>
      <c r="AC102" s="194"/>
      <c r="AD102" s="195"/>
      <c r="AE102" s="189"/>
      <c r="AF102" s="18"/>
      <c r="AG102" s="22"/>
      <c r="AH102" s="191"/>
      <c r="AL102" s="194"/>
      <c r="AM102" s="49"/>
      <c r="AN102" s="199">
        <f>VLOOKUP(AH2,PUANTAJ!$A:$F,2, )</f>
        <v>0</v>
      </c>
      <c r="AO102" s="201" t="s">
        <v>106</v>
      </c>
      <c r="AP102" s="25"/>
      <c r="AQ102" s="31">
        <f>AG101</f>
        <v>548.78823913690474</v>
      </c>
      <c r="AS102" s="156"/>
      <c r="AT102" s="3"/>
      <c r="AU102" s="191"/>
      <c r="AV102" s="18"/>
      <c r="AW102" s="18"/>
      <c r="AX102" s="18"/>
      <c r="AY102" s="194"/>
      <c r="AZ102" s="195"/>
      <c r="BA102" s="189"/>
      <c r="BB102" s="18"/>
      <c r="BC102" s="22"/>
      <c r="BD102" s="191"/>
      <c r="BH102" s="194"/>
      <c r="BI102" s="49"/>
      <c r="BJ102" s="199">
        <f>VLOOKUP(BD2,PUANTAJ!$A:$F,2, )</f>
        <v>0</v>
      </c>
      <c r="BK102" s="201" t="s">
        <v>106</v>
      </c>
      <c r="BL102" s="25"/>
      <c r="BM102" s="31" t="e">
        <f>BC101</f>
        <v>#DIV/0!</v>
      </c>
      <c r="BO102" s="156"/>
      <c r="BP102" s="3"/>
      <c r="BQ102" s="191"/>
      <c r="BR102" s="18"/>
      <c r="BS102" s="18"/>
      <c r="BT102" s="18"/>
      <c r="BU102" s="194"/>
      <c r="BV102" s="195"/>
      <c r="BW102" s="189"/>
      <c r="BX102" s="18"/>
      <c r="BY102" s="22"/>
      <c r="BZ102" s="191"/>
      <c r="CD102" s="194"/>
      <c r="CE102" s="49"/>
      <c r="CF102" s="199">
        <f>VLOOKUP(BZ2,PUANTAJ!$A:$F,2, )</f>
        <v>0</v>
      </c>
      <c r="CG102" s="201" t="s">
        <v>106</v>
      </c>
      <c r="CH102" s="25"/>
      <c r="CI102" s="31" t="e">
        <f>BY101</f>
        <v>#DIV/0!</v>
      </c>
      <c r="CK102" s="156"/>
      <c r="CL102" s="3"/>
      <c r="CM102" s="191"/>
      <c r="CN102" s="18"/>
      <c r="CO102" s="18"/>
      <c r="CP102" s="18"/>
      <c r="CQ102" s="194"/>
      <c r="CR102" s="195"/>
      <c r="CS102" s="189"/>
      <c r="CT102" s="18"/>
      <c r="CU102" s="22"/>
      <c r="CV102" s="191"/>
      <c r="CZ102" s="194"/>
      <c r="DA102" s="49"/>
      <c r="DB102" s="199">
        <f>VLOOKUP(CV2,PUANTAJ!$A:$F,2, )</f>
        <v>0</v>
      </c>
      <c r="DC102" s="201" t="s">
        <v>106</v>
      </c>
      <c r="DD102" s="25"/>
      <c r="DE102" s="31" t="e">
        <f>CU101</f>
        <v>#DIV/0!</v>
      </c>
      <c r="DG102" s="156"/>
      <c r="DH102" s="3"/>
      <c r="DI102" s="191"/>
      <c r="DJ102" s="18"/>
      <c r="DK102" s="18"/>
      <c r="DL102" s="18"/>
      <c r="DM102" s="194"/>
      <c r="DN102" s="195"/>
      <c r="DO102" s="189"/>
      <c r="DP102" s="18"/>
      <c r="DQ102" s="22"/>
      <c r="DR102" s="191"/>
      <c r="DV102" s="194"/>
      <c r="DW102" s="49"/>
      <c r="DX102" s="199">
        <f>VLOOKUP(DR2,PUANTAJ!$A:$F,2, )</f>
        <v>0</v>
      </c>
      <c r="DY102" s="201" t="s">
        <v>106</v>
      </c>
      <c r="DZ102" s="25"/>
      <c r="EA102" s="31" t="e">
        <f>DQ101</f>
        <v>#DIV/0!</v>
      </c>
      <c r="EC102" s="156"/>
      <c r="ED102" s="3"/>
      <c r="EE102" s="191"/>
      <c r="EF102" s="18"/>
      <c r="EG102" s="18"/>
      <c r="EH102" s="18"/>
      <c r="EI102" s="194"/>
      <c r="EJ102" s="195"/>
      <c r="EK102" s="189"/>
      <c r="EL102" s="18"/>
      <c r="EM102" s="22"/>
      <c r="EN102" s="191"/>
      <c r="ER102" s="194"/>
      <c r="ES102" s="49"/>
      <c r="ET102" s="199">
        <f>VLOOKUP(EN2,PUANTAJ!$A:$F,2, )</f>
        <v>0</v>
      </c>
      <c r="EU102" s="201" t="s">
        <v>106</v>
      </c>
      <c r="EV102" s="25"/>
      <c r="EW102" s="31" t="e">
        <f>EM101</f>
        <v>#DIV/0!</v>
      </c>
      <c r="EY102" s="156"/>
      <c r="EZ102" s="3"/>
      <c r="FA102" s="191"/>
      <c r="FB102" s="18"/>
      <c r="FC102" s="18"/>
      <c r="FD102" s="18"/>
      <c r="FE102" s="194"/>
      <c r="FF102" s="195"/>
      <c r="FG102" s="189"/>
      <c r="FH102" s="18"/>
      <c r="FI102" s="22"/>
      <c r="FJ102" s="191"/>
      <c r="FN102" s="194"/>
      <c r="FO102" s="49"/>
      <c r="FP102" s="199">
        <f>VLOOKUP(FJ2,PUANTAJ!$A:$F,2, )</f>
        <v>0</v>
      </c>
      <c r="FQ102" s="201" t="s">
        <v>106</v>
      </c>
      <c r="FR102" s="25"/>
      <c r="FS102" s="31" t="e">
        <f>FI101</f>
        <v>#DIV/0!</v>
      </c>
      <c r="FU102" s="156"/>
      <c r="FV102" s="3"/>
      <c r="FW102" s="191"/>
      <c r="FX102" s="18"/>
      <c r="FY102" s="18"/>
      <c r="FZ102" s="18"/>
      <c r="GA102" s="194"/>
      <c r="GB102" s="195"/>
      <c r="GC102" s="189"/>
      <c r="GD102" s="18"/>
      <c r="GE102" s="22"/>
      <c r="GF102" s="191"/>
      <c r="GJ102" s="194"/>
      <c r="GK102" s="49"/>
      <c r="GL102" s="199">
        <f>VLOOKUP(GF2,PUANTAJ!$A:$F,2, )</f>
        <v>0</v>
      </c>
      <c r="GM102" s="201" t="s">
        <v>106</v>
      </c>
      <c r="GN102" s="25"/>
      <c r="GO102" s="31" t="e">
        <f>GE101</f>
        <v>#DIV/0!</v>
      </c>
      <c r="GQ102" s="156"/>
      <c r="GR102" s="3"/>
      <c r="GS102" s="191"/>
      <c r="GT102" s="18"/>
      <c r="GU102" s="18"/>
      <c r="GV102" s="18"/>
      <c r="GW102" s="194"/>
      <c r="GX102" s="195"/>
      <c r="GY102" s="189"/>
      <c r="GZ102" s="18"/>
      <c r="HA102" s="22"/>
      <c r="HB102" s="191"/>
      <c r="HF102" s="194"/>
      <c r="HG102" s="49"/>
      <c r="HH102" s="199">
        <f>VLOOKUP(HB2,PUANTAJ!$A:$F,2, )</f>
        <v>0</v>
      </c>
      <c r="HI102" s="201" t="s">
        <v>106</v>
      </c>
      <c r="HJ102" s="25"/>
      <c r="HK102" s="31" t="e">
        <f>HA101</f>
        <v>#DIV/0!</v>
      </c>
      <c r="HM102" s="156"/>
      <c r="HN102" s="3"/>
      <c r="HO102" s="191"/>
      <c r="HP102" s="18"/>
      <c r="HQ102" s="18"/>
      <c r="HR102" s="18"/>
      <c r="HS102" s="194"/>
      <c r="HT102" s="195"/>
      <c r="HU102" s="189"/>
      <c r="HV102" s="18"/>
      <c r="HW102" s="22"/>
      <c r="HX102" s="191"/>
      <c r="IB102" s="194"/>
      <c r="IC102" s="49"/>
      <c r="ID102" s="199">
        <f>VLOOKUP(HX2,PUANTAJ!$A:$F,2, )</f>
        <v>0</v>
      </c>
      <c r="IE102" s="201" t="s">
        <v>106</v>
      </c>
      <c r="IF102" s="25"/>
      <c r="IG102" s="31" t="e">
        <f>HW101</f>
        <v>#DIV/0!</v>
      </c>
      <c r="II102" s="156"/>
      <c r="IJ102" s="3"/>
      <c r="IK102" s="191"/>
      <c r="IL102" s="18"/>
      <c r="IM102" s="18"/>
      <c r="IN102" s="18"/>
      <c r="IO102" s="194"/>
      <c r="IP102" s="195"/>
      <c r="IQ102" s="189"/>
      <c r="IR102" s="18"/>
      <c r="IS102" s="22"/>
      <c r="IT102" s="191"/>
      <c r="IX102" s="194"/>
      <c r="IY102" s="49"/>
      <c r="IZ102" s="199">
        <f>VLOOKUP(IT2,PUANTAJ!$A:$F,2, )</f>
        <v>0</v>
      </c>
      <c r="JA102" s="201" t="s">
        <v>106</v>
      </c>
      <c r="JB102" s="25"/>
      <c r="JC102" s="31" t="e">
        <f>IS101</f>
        <v>#DIV/0!</v>
      </c>
      <c r="JE102" s="156"/>
      <c r="JF102" s="3"/>
      <c r="JG102" s="191"/>
      <c r="JH102" s="18"/>
      <c r="JI102" s="18"/>
      <c r="JJ102" s="18"/>
      <c r="JK102" s="194"/>
      <c r="JL102" s="195"/>
      <c r="JM102" s="189"/>
      <c r="JN102" s="18"/>
      <c r="JO102" s="22"/>
      <c r="JP102" s="191"/>
      <c r="JT102" s="194"/>
      <c r="JU102" s="49"/>
      <c r="JV102" s="199">
        <f>VLOOKUP(JP2,PUANTAJ!$A:$F,2, )</f>
        <v>0</v>
      </c>
      <c r="JW102" s="201" t="s">
        <v>106</v>
      </c>
      <c r="JX102" s="25"/>
      <c r="JY102" s="31" t="e">
        <f>JO101</f>
        <v>#DIV/0!</v>
      </c>
      <c r="KA102" s="156"/>
      <c r="KB102" s="3"/>
      <c r="KC102" s="191"/>
      <c r="KD102" s="18"/>
      <c r="KE102" s="18"/>
      <c r="KF102" s="18"/>
      <c r="KG102" s="194"/>
      <c r="KH102" s="195"/>
      <c r="KI102" s="189"/>
      <c r="KJ102" s="18"/>
      <c r="KK102" s="22"/>
      <c r="KL102" s="191"/>
      <c r="KP102" s="194"/>
      <c r="KQ102" s="49"/>
      <c r="KR102" s="199">
        <f>VLOOKUP(KL2,PUANTAJ!$A:$F,2, )</f>
        <v>0</v>
      </c>
      <c r="KS102" s="201" t="s">
        <v>106</v>
      </c>
      <c r="KT102" s="25"/>
      <c r="KU102" s="31" t="e">
        <f>KK101</f>
        <v>#DIV/0!</v>
      </c>
      <c r="KW102" s="156"/>
      <c r="KX102" s="3"/>
      <c r="KY102" s="191"/>
      <c r="KZ102" s="18"/>
      <c r="LA102" s="18"/>
      <c r="LB102" s="18"/>
      <c r="LC102" s="194"/>
      <c r="LD102" s="195"/>
      <c r="LE102" s="189"/>
      <c r="LF102" s="18"/>
      <c r="LG102" s="22"/>
      <c r="LH102" s="191"/>
      <c r="LL102" s="194"/>
      <c r="LM102" s="49"/>
      <c r="LN102" s="199">
        <f>VLOOKUP(LH2,PUANTAJ!$A:$F,2, )</f>
        <v>0</v>
      </c>
      <c r="LO102" s="201" t="s">
        <v>106</v>
      </c>
      <c r="LP102" s="25"/>
      <c r="LQ102" s="31">
        <f>LG101</f>
        <v>395.089005703125</v>
      </c>
      <c r="LS102" s="156"/>
      <c r="LT102" s="3"/>
      <c r="LU102" s="191"/>
      <c r="LV102" s="18"/>
      <c r="LW102" s="18"/>
      <c r="LX102" s="18"/>
      <c r="LY102" s="194"/>
      <c r="LZ102" s="195"/>
      <c r="MA102" s="189"/>
      <c r="MB102" s="18"/>
      <c r="MC102" s="22"/>
      <c r="MD102" s="191"/>
      <c r="MH102" s="194"/>
      <c r="MI102" s="49"/>
      <c r="MJ102" s="199">
        <f>VLOOKUP(MD2,PUANTAJ!$A:$F,2, )</f>
        <v>0</v>
      </c>
      <c r="MK102" s="201" t="s">
        <v>106</v>
      </c>
      <c r="ML102" s="25"/>
      <c r="MM102" s="31" t="e">
        <f>MC101</f>
        <v>#DIV/0!</v>
      </c>
      <c r="MO102" s="156"/>
      <c r="MP102" s="3"/>
      <c r="MQ102" s="191"/>
      <c r="MR102" s="18"/>
      <c r="MS102" s="18"/>
      <c r="MT102" s="18"/>
      <c r="MU102" s="194"/>
      <c r="MV102" s="195"/>
      <c r="MW102" s="189"/>
      <c r="MX102" s="18"/>
      <c r="MY102" s="22"/>
      <c r="MZ102" s="191"/>
      <c r="ND102" s="194"/>
      <c r="NE102" s="49"/>
      <c r="NF102" s="199">
        <f>VLOOKUP(MZ2,PUANTAJ!$A:$F,2, )</f>
        <v>0</v>
      </c>
      <c r="NG102" s="201" t="s">
        <v>106</v>
      </c>
      <c r="NH102" s="25"/>
      <c r="NI102" s="31" t="e">
        <f>MY101</f>
        <v>#DIV/0!</v>
      </c>
      <c r="NK102" s="156"/>
      <c r="NL102" s="3"/>
      <c r="NM102" s="191"/>
      <c r="NN102" s="18"/>
      <c r="NO102" s="18"/>
      <c r="NP102" s="18"/>
      <c r="NQ102" s="194"/>
      <c r="NR102" s="195"/>
      <c r="NS102" s="189"/>
      <c r="NT102" s="18"/>
      <c r="NU102" s="22"/>
      <c r="NV102" s="191"/>
      <c r="NZ102" s="194"/>
      <c r="OA102" s="49"/>
      <c r="OB102" s="199">
        <f>VLOOKUP(NV2,PUANTAJ!$A:$F,2, )</f>
        <v>0</v>
      </c>
      <c r="OC102" s="201" t="s">
        <v>106</v>
      </c>
      <c r="OD102" s="25"/>
      <c r="OE102" s="31">
        <f>NU101</f>
        <v>453.26060411184216</v>
      </c>
      <c r="OG102" s="156"/>
      <c r="OH102" s="3"/>
      <c r="OI102" s="191"/>
      <c r="OJ102" s="18"/>
      <c r="OK102" s="18"/>
      <c r="OL102" s="18"/>
      <c r="OM102" s="194"/>
      <c r="ON102" s="195"/>
      <c r="OO102" s="189"/>
      <c r="OP102" s="18"/>
      <c r="OQ102" s="22"/>
      <c r="OR102" s="191"/>
      <c r="OV102" s="194"/>
      <c r="OW102" s="49"/>
      <c r="OX102" s="199">
        <f>VLOOKUP(OR2,PUANTAJ!$A:$F,2, )</f>
        <v>0</v>
      </c>
      <c r="OY102" s="201" t="s">
        <v>106</v>
      </c>
      <c r="OZ102" s="25"/>
      <c r="PA102" s="31" t="e">
        <f>OQ101</f>
        <v>#DIV/0!</v>
      </c>
      <c r="PC102" s="156"/>
      <c r="PD102" s="3"/>
      <c r="PE102" s="191"/>
      <c r="PF102" s="18"/>
      <c r="PG102" s="18"/>
      <c r="PH102" s="18"/>
      <c r="PI102" s="194"/>
      <c r="PJ102" s="195"/>
      <c r="PK102" s="189"/>
      <c r="PL102" s="18"/>
      <c r="PM102" s="22"/>
      <c r="PN102" s="191"/>
      <c r="PR102" s="194"/>
      <c r="PS102" s="49"/>
      <c r="PT102" s="199">
        <f>VLOOKUP(PN2,PUANTAJ!$A:$F,2, )</f>
        <v>0</v>
      </c>
      <c r="PU102" s="201" t="s">
        <v>106</v>
      </c>
      <c r="PV102" s="25"/>
      <c r="PW102" s="31" t="e">
        <f>PM101</f>
        <v>#DIV/0!</v>
      </c>
      <c r="PY102" s="156"/>
      <c r="PZ102" s="3"/>
      <c r="QA102" s="191"/>
      <c r="QB102" s="18"/>
      <c r="QC102" s="18"/>
      <c r="QD102" s="18"/>
      <c r="QE102" s="194"/>
      <c r="QF102" s="195"/>
      <c r="QG102" s="189"/>
      <c r="QH102" s="18"/>
      <c r="QI102" s="22"/>
      <c r="QJ102" s="191"/>
      <c r="QN102" s="194"/>
      <c r="QO102" s="49"/>
      <c r="QP102" s="199">
        <f>VLOOKUP(QJ2,PUANTAJ!$A:$F,2, )</f>
        <v>0</v>
      </c>
      <c r="QQ102" s="201" t="s">
        <v>106</v>
      </c>
      <c r="QR102" s="25"/>
      <c r="QS102" s="31">
        <f>QI101</f>
        <v>684.47976814198955</v>
      </c>
    </row>
    <row r="103" spans="1:461" ht="13.8" thickBot="1">
      <c r="A103" s="157"/>
      <c r="B103" s="23"/>
      <c r="C103" s="235" t="s">
        <v>108</v>
      </c>
      <c r="D103" s="236"/>
      <c r="E103" s="24"/>
      <c r="G103" s="194"/>
      <c r="H103" s="196"/>
      <c r="I103" s="189"/>
      <c r="J103" s="196"/>
      <c r="K103" s="40" t="s">
        <v>109</v>
      </c>
      <c r="L103" s="58">
        <f>U101</f>
        <v>28.766435000000001</v>
      </c>
      <c r="P103" s="194"/>
      <c r="Q103" s="49"/>
      <c r="R103" s="189"/>
      <c r="S103" s="13"/>
      <c r="T103" s="27"/>
      <c r="U103" s="27"/>
      <c r="W103" s="157"/>
      <c r="X103" s="23"/>
      <c r="Y103" s="235" t="s">
        <v>108</v>
      </c>
      <c r="Z103" s="236"/>
      <c r="AA103" s="24"/>
      <c r="AC103" s="194"/>
      <c r="AD103" s="196"/>
      <c r="AE103" s="189"/>
      <c r="AF103" s="196"/>
      <c r="AG103" s="40" t="s">
        <v>109</v>
      </c>
      <c r="AH103" s="58">
        <f>AQ101</f>
        <v>71.916087500000003</v>
      </c>
      <c r="AL103" s="194"/>
      <c r="AM103" s="49"/>
      <c r="AN103" s="189"/>
      <c r="AO103" s="13"/>
      <c r="AP103" s="27"/>
      <c r="AQ103" s="27"/>
      <c r="AS103" s="157"/>
      <c r="AT103" s="23"/>
      <c r="AU103" s="235" t="s">
        <v>108</v>
      </c>
      <c r="AV103" s="236"/>
      <c r="AW103" s="24"/>
      <c r="AY103" s="194"/>
      <c r="AZ103" s="196"/>
      <c r="BA103" s="189"/>
      <c r="BB103" s="196"/>
      <c r="BC103" s="40" t="s">
        <v>109</v>
      </c>
      <c r="BD103" s="58">
        <f>BM101</f>
        <v>145.63007718749998</v>
      </c>
      <c r="BH103" s="194"/>
      <c r="BI103" s="49"/>
      <c r="BJ103" s="189"/>
      <c r="BK103" s="13"/>
      <c r="BL103" s="27"/>
      <c r="BM103" s="27"/>
      <c r="BO103" s="157"/>
      <c r="BP103" s="23"/>
      <c r="BQ103" s="235" t="s">
        <v>108</v>
      </c>
      <c r="BR103" s="236"/>
      <c r="BS103" s="24"/>
      <c r="BU103" s="194"/>
      <c r="BV103" s="196"/>
      <c r="BW103" s="189"/>
      <c r="BX103" s="196"/>
      <c r="BY103" s="40" t="s">
        <v>109</v>
      </c>
      <c r="BZ103" s="58">
        <f>CI101</f>
        <v>25.927642072368428</v>
      </c>
      <c r="CD103" s="194"/>
      <c r="CE103" s="49"/>
      <c r="CF103" s="189"/>
      <c r="CG103" s="13"/>
      <c r="CH103" s="27"/>
      <c r="CI103" s="27"/>
      <c r="CK103" s="157"/>
      <c r="CL103" s="23"/>
      <c r="CM103" s="235" t="s">
        <v>108</v>
      </c>
      <c r="CN103" s="236"/>
      <c r="CO103" s="24"/>
      <c r="CQ103" s="194"/>
      <c r="CR103" s="196"/>
      <c r="CS103" s="189"/>
      <c r="CT103" s="196"/>
      <c r="CU103" s="40" t="s">
        <v>109</v>
      </c>
      <c r="CV103" s="58" t="e">
        <f>DE101</f>
        <v>#DIV/0!</v>
      </c>
      <c r="CZ103" s="194"/>
      <c r="DA103" s="49"/>
      <c r="DB103" s="189"/>
      <c r="DC103" s="13"/>
      <c r="DD103" s="27"/>
      <c r="DE103" s="27"/>
      <c r="DG103" s="157"/>
      <c r="DH103" s="23"/>
      <c r="DI103" s="235" t="s">
        <v>108</v>
      </c>
      <c r="DJ103" s="236"/>
      <c r="DK103" s="24"/>
      <c r="DM103" s="194"/>
      <c r="DN103" s="196"/>
      <c r="DO103" s="189"/>
      <c r="DP103" s="196"/>
      <c r="DQ103" s="40" t="s">
        <v>109</v>
      </c>
      <c r="DR103" s="58" t="e">
        <f>EA101</f>
        <v>#DIV/0!</v>
      </c>
      <c r="DV103" s="194"/>
      <c r="DW103" s="49"/>
      <c r="DX103" s="189"/>
      <c r="DY103" s="13"/>
      <c r="DZ103" s="27"/>
      <c r="EA103" s="27"/>
      <c r="EC103" s="157"/>
      <c r="ED103" s="23"/>
      <c r="EE103" s="235" t="s">
        <v>108</v>
      </c>
      <c r="EF103" s="236"/>
      <c r="EG103" s="24"/>
      <c r="EI103" s="194"/>
      <c r="EJ103" s="196"/>
      <c r="EK103" s="189"/>
      <c r="EL103" s="196"/>
      <c r="EM103" s="40" t="s">
        <v>109</v>
      </c>
      <c r="EN103" s="58" t="e">
        <f>EW101</f>
        <v>#DIV/0!</v>
      </c>
      <c r="ER103" s="194"/>
      <c r="ES103" s="49"/>
      <c r="ET103" s="189"/>
      <c r="EU103" s="13"/>
      <c r="EV103" s="27"/>
      <c r="EW103" s="27"/>
      <c r="EY103" s="157"/>
      <c r="EZ103" s="23"/>
      <c r="FA103" s="235" t="s">
        <v>108</v>
      </c>
      <c r="FB103" s="236"/>
      <c r="FC103" s="24"/>
      <c r="FE103" s="194"/>
      <c r="FF103" s="196"/>
      <c r="FG103" s="189"/>
      <c r="FH103" s="196"/>
      <c r="FI103" s="40" t="s">
        <v>109</v>
      </c>
      <c r="FJ103" s="58">
        <f>FS101</f>
        <v>0</v>
      </c>
      <c r="FN103" s="194"/>
      <c r="FO103" s="49"/>
      <c r="FP103" s="189"/>
      <c r="FQ103" s="13"/>
      <c r="FR103" s="27"/>
      <c r="FS103" s="27"/>
      <c r="FU103" s="157"/>
      <c r="FV103" s="23"/>
      <c r="FW103" s="235" t="s">
        <v>108</v>
      </c>
      <c r="FX103" s="236"/>
      <c r="FY103" s="24"/>
      <c r="GA103" s="194"/>
      <c r="GB103" s="196"/>
      <c r="GC103" s="189"/>
      <c r="GD103" s="196"/>
      <c r="GE103" s="40" t="s">
        <v>109</v>
      </c>
      <c r="GF103" s="58">
        <f>GO101</f>
        <v>33.903298392857138</v>
      </c>
      <c r="GJ103" s="194"/>
      <c r="GK103" s="49"/>
      <c r="GL103" s="189"/>
      <c r="GM103" s="13"/>
      <c r="GN103" s="27"/>
      <c r="GO103" s="27"/>
      <c r="GQ103" s="157"/>
      <c r="GR103" s="23"/>
      <c r="GS103" s="235" t="s">
        <v>108</v>
      </c>
      <c r="GT103" s="236"/>
      <c r="GU103" s="24"/>
      <c r="GW103" s="194"/>
      <c r="GX103" s="196"/>
      <c r="GY103" s="189"/>
      <c r="GZ103" s="196"/>
      <c r="HA103" s="40" t="s">
        <v>109</v>
      </c>
      <c r="HB103" s="58" t="e">
        <f>HK101</f>
        <v>#DIV/0!</v>
      </c>
      <c r="HF103" s="194"/>
      <c r="HG103" s="49"/>
      <c r="HH103" s="189"/>
      <c r="HI103" s="13"/>
      <c r="HJ103" s="27"/>
      <c r="HK103" s="27"/>
      <c r="HM103" s="157"/>
      <c r="HN103" s="23"/>
      <c r="HO103" s="235" t="s">
        <v>108</v>
      </c>
      <c r="HP103" s="236"/>
      <c r="HQ103" s="24"/>
      <c r="HS103" s="194"/>
      <c r="HT103" s="196"/>
      <c r="HU103" s="189"/>
      <c r="HV103" s="196"/>
      <c r="HW103" s="40" t="s">
        <v>109</v>
      </c>
      <c r="HX103" s="58" t="e">
        <f>IG101</f>
        <v>#DIV/0!</v>
      </c>
      <c r="IB103" s="194"/>
      <c r="IC103" s="49"/>
      <c r="ID103" s="189"/>
      <c r="IE103" s="13"/>
      <c r="IF103" s="27"/>
      <c r="IG103" s="27"/>
      <c r="II103" s="157"/>
      <c r="IJ103" s="23"/>
      <c r="IK103" s="235" t="s">
        <v>108</v>
      </c>
      <c r="IL103" s="236"/>
      <c r="IM103" s="24"/>
      <c r="IO103" s="194"/>
      <c r="IP103" s="196"/>
      <c r="IQ103" s="189"/>
      <c r="IR103" s="196"/>
      <c r="IS103" s="40" t="s">
        <v>109</v>
      </c>
      <c r="IT103" s="58">
        <f>JC101</f>
        <v>129.03405699519229</v>
      </c>
      <c r="IX103" s="194"/>
      <c r="IY103" s="49"/>
      <c r="IZ103" s="189"/>
      <c r="JA103" s="13"/>
      <c r="JB103" s="27"/>
      <c r="JC103" s="27"/>
      <c r="JE103" s="157"/>
      <c r="JF103" s="23"/>
      <c r="JG103" s="235" t="s">
        <v>108</v>
      </c>
      <c r="JH103" s="236"/>
      <c r="JI103" s="24"/>
      <c r="JK103" s="194"/>
      <c r="JL103" s="196"/>
      <c r="JM103" s="189"/>
      <c r="JN103" s="196"/>
      <c r="JO103" s="40" t="s">
        <v>109</v>
      </c>
      <c r="JP103" s="58">
        <f>JY101</f>
        <v>75.511891874999989</v>
      </c>
      <c r="JT103" s="194"/>
      <c r="JU103" s="49"/>
      <c r="JV103" s="189"/>
      <c r="JW103" s="13"/>
      <c r="JX103" s="27"/>
      <c r="JY103" s="27"/>
      <c r="KA103" s="157"/>
      <c r="KB103" s="23"/>
      <c r="KC103" s="235" t="s">
        <v>108</v>
      </c>
      <c r="KD103" s="236"/>
      <c r="KE103" s="24"/>
      <c r="KG103" s="194"/>
      <c r="KH103" s="196"/>
      <c r="KI103" s="189"/>
      <c r="KJ103" s="196"/>
      <c r="KK103" s="40" t="s">
        <v>109</v>
      </c>
      <c r="KL103" s="58">
        <f>KU101</f>
        <v>22.473777343749997</v>
      </c>
      <c r="KP103" s="194"/>
      <c r="KQ103" s="49"/>
      <c r="KR103" s="189"/>
      <c r="KS103" s="13"/>
      <c r="KT103" s="27"/>
      <c r="KU103" s="27"/>
      <c r="KW103" s="157"/>
      <c r="KX103" s="23"/>
      <c r="KY103" s="235" t="s">
        <v>108</v>
      </c>
      <c r="KZ103" s="236"/>
      <c r="LA103" s="24"/>
      <c r="LC103" s="194"/>
      <c r="LD103" s="196"/>
      <c r="LE103" s="189"/>
      <c r="LF103" s="196"/>
      <c r="LG103" s="40" t="s">
        <v>109</v>
      </c>
      <c r="LH103" s="58">
        <f>LQ101</f>
        <v>0</v>
      </c>
      <c r="LL103" s="194"/>
      <c r="LM103" s="49"/>
      <c r="LN103" s="189"/>
      <c r="LO103" s="13"/>
      <c r="LP103" s="27"/>
      <c r="LQ103" s="27"/>
      <c r="LS103" s="157"/>
      <c r="LT103" s="23"/>
      <c r="LU103" s="235" t="s">
        <v>108</v>
      </c>
      <c r="LV103" s="236"/>
      <c r="LW103" s="24"/>
      <c r="LY103" s="194"/>
      <c r="LZ103" s="196"/>
      <c r="MA103" s="189"/>
      <c r="MB103" s="196"/>
      <c r="MC103" s="40" t="s">
        <v>109</v>
      </c>
      <c r="MD103" s="58" t="e">
        <f>MM101</f>
        <v>#DIV/0!</v>
      </c>
      <c r="MH103" s="194"/>
      <c r="MI103" s="49"/>
      <c r="MJ103" s="189"/>
      <c r="MK103" s="13"/>
      <c r="ML103" s="27"/>
      <c r="MM103" s="27"/>
      <c r="MO103" s="157"/>
      <c r="MP103" s="23"/>
      <c r="MQ103" s="235" t="s">
        <v>108</v>
      </c>
      <c r="MR103" s="236"/>
      <c r="MS103" s="24"/>
      <c r="MU103" s="194"/>
      <c r="MV103" s="196"/>
      <c r="MW103" s="189"/>
      <c r="MX103" s="196"/>
      <c r="MY103" s="40" t="s">
        <v>109</v>
      </c>
      <c r="MZ103" s="58" t="e">
        <f>NI101</f>
        <v>#DIV/0!</v>
      </c>
      <c r="ND103" s="194"/>
      <c r="NE103" s="49"/>
      <c r="NF103" s="189"/>
      <c r="NG103" s="13"/>
      <c r="NH103" s="27"/>
      <c r="NI103" s="27"/>
      <c r="NK103" s="157"/>
      <c r="NL103" s="23"/>
      <c r="NM103" s="235" t="s">
        <v>108</v>
      </c>
      <c r="NN103" s="236"/>
      <c r="NO103" s="24"/>
      <c r="NQ103" s="194"/>
      <c r="NR103" s="196"/>
      <c r="NS103" s="189"/>
      <c r="NT103" s="196"/>
      <c r="NU103" s="40" t="s">
        <v>109</v>
      </c>
      <c r="NV103" s="58" t="e">
        <f>OE101</f>
        <v>#DIV/0!</v>
      </c>
      <c r="NZ103" s="194"/>
      <c r="OA103" s="49"/>
      <c r="OB103" s="189"/>
      <c r="OC103" s="13"/>
      <c r="OD103" s="27"/>
      <c r="OE103" s="27"/>
      <c r="OG103" s="157"/>
      <c r="OH103" s="23"/>
      <c r="OI103" s="235" t="s">
        <v>108</v>
      </c>
      <c r="OJ103" s="236"/>
      <c r="OK103" s="24"/>
      <c r="OM103" s="194"/>
      <c r="ON103" s="196"/>
      <c r="OO103" s="189"/>
      <c r="OP103" s="196"/>
      <c r="OQ103" s="40" t="s">
        <v>109</v>
      </c>
      <c r="OR103" s="58" t="e">
        <f>PA101</f>
        <v>#DIV/0!</v>
      </c>
      <c r="OV103" s="194"/>
      <c r="OW103" s="49"/>
      <c r="OX103" s="189"/>
      <c r="OY103" s="13"/>
      <c r="OZ103" s="27"/>
      <c r="PA103" s="27"/>
      <c r="PC103" s="157"/>
      <c r="PD103" s="23"/>
      <c r="PE103" s="235" t="s">
        <v>108</v>
      </c>
      <c r="PF103" s="236"/>
      <c r="PG103" s="24"/>
      <c r="PI103" s="194"/>
      <c r="PJ103" s="196"/>
      <c r="PK103" s="189"/>
      <c r="PL103" s="196"/>
      <c r="PM103" s="40" t="s">
        <v>109</v>
      </c>
      <c r="PN103" s="58">
        <f>PW101</f>
        <v>72.815038593749989</v>
      </c>
      <c r="PR103" s="194"/>
      <c r="PS103" s="49"/>
      <c r="PT103" s="189"/>
      <c r="PU103" s="13"/>
      <c r="PV103" s="27"/>
      <c r="PW103" s="27"/>
      <c r="PY103" s="157"/>
      <c r="PZ103" s="23"/>
      <c r="QA103" s="235" t="s">
        <v>108</v>
      </c>
      <c r="QB103" s="236"/>
      <c r="QC103" s="24"/>
      <c r="QE103" s="194"/>
      <c r="QF103" s="196"/>
      <c r="QG103" s="189"/>
      <c r="QH103" s="196"/>
      <c r="QI103" s="40" t="s">
        <v>109</v>
      </c>
      <c r="QJ103" s="58" t="e">
        <f>QS101</f>
        <v>#DIV/0!</v>
      </c>
      <c r="QN103" s="194"/>
      <c r="QO103" s="49"/>
      <c r="QP103" s="189"/>
      <c r="QQ103" s="13"/>
      <c r="QR103" s="27"/>
      <c r="QS103" s="27"/>
    </row>
    <row r="104" spans="1:461" ht="13.8" thickBot="1">
      <c r="A104" s="157"/>
      <c r="B104" s="23"/>
      <c r="C104" s="237" t="e">
        <f>VLOOKUP(L$2,ORTALAMA!$A:$I,3,FALSE)</f>
        <v>#DIV/0!</v>
      </c>
      <c r="D104" s="238"/>
      <c r="E104" s="26"/>
      <c r="G104" s="194"/>
      <c r="H104" s="26"/>
      <c r="I104" s="189"/>
      <c r="J104" s="26"/>
      <c r="K104" s="26"/>
      <c r="L104" s="75"/>
      <c r="P104" s="194"/>
      <c r="Q104" s="49"/>
      <c r="R104" s="199">
        <f>VLOOKUP(L2,PUANTAJ!$A:$F,4, )</f>
        <v>0</v>
      </c>
      <c r="S104" s="201" t="s">
        <v>107</v>
      </c>
      <c r="T104" s="201"/>
      <c r="U104" s="31" t="e">
        <f>U102/R102*R104</f>
        <v>#DIV/0!</v>
      </c>
      <c r="W104" s="157"/>
      <c r="X104" s="23"/>
      <c r="Y104" s="237" t="e">
        <f>VLOOKUP(AH$2,ORTALAMA!$A:$I,3,FALSE)</f>
        <v>#DIV/0!</v>
      </c>
      <c r="Z104" s="238"/>
      <c r="AA104" s="26"/>
      <c r="AC104" s="194"/>
      <c r="AD104" s="26"/>
      <c r="AE104" s="189"/>
      <c r="AF104" s="26"/>
      <c r="AG104" s="26"/>
      <c r="AH104" s="75"/>
      <c r="AL104" s="194"/>
      <c r="AM104" s="49"/>
      <c r="AN104" s="199">
        <f>VLOOKUP(AH2,PUANTAJ!$A:$F,4, )</f>
        <v>0</v>
      </c>
      <c r="AO104" s="201" t="s">
        <v>107</v>
      </c>
      <c r="AP104" s="201"/>
      <c r="AQ104" s="31" t="e">
        <f>AQ102/AN102*AN104</f>
        <v>#DIV/0!</v>
      </c>
      <c r="AS104" s="157"/>
      <c r="AT104" s="23"/>
      <c r="AU104" s="237" t="e">
        <f>VLOOKUP(BD$2,ORTALAMA!$A:$I,3,FALSE)</f>
        <v>#DIV/0!</v>
      </c>
      <c r="AV104" s="238"/>
      <c r="AW104" s="26"/>
      <c r="AY104" s="194"/>
      <c r="AZ104" s="26"/>
      <c r="BA104" s="189"/>
      <c r="BB104" s="26"/>
      <c r="BC104" s="26"/>
      <c r="BD104" s="75"/>
      <c r="BH104" s="194"/>
      <c r="BI104" s="49"/>
      <c r="BJ104" s="199">
        <f>VLOOKUP(BD2,PUANTAJ!$A:$F,4, )</f>
        <v>0</v>
      </c>
      <c r="BK104" s="201" t="s">
        <v>107</v>
      </c>
      <c r="BL104" s="201"/>
      <c r="BM104" s="31" t="e">
        <f>BM102/BJ102*BJ104</f>
        <v>#DIV/0!</v>
      </c>
      <c r="BO104" s="157"/>
      <c r="BP104" s="23"/>
      <c r="BQ104" s="237" t="e">
        <f>VLOOKUP(BZ$2,ORTALAMA!$A:$I,3,FALSE)</f>
        <v>#DIV/0!</v>
      </c>
      <c r="BR104" s="238"/>
      <c r="BS104" s="26"/>
      <c r="BU104" s="194"/>
      <c r="BV104" s="26"/>
      <c r="BW104" s="189"/>
      <c r="BX104" s="26"/>
      <c r="BY104" s="26"/>
      <c r="BZ104" s="75"/>
      <c r="CD104" s="194"/>
      <c r="CE104" s="49"/>
      <c r="CF104" s="199">
        <f>VLOOKUP(BZ2,PUANTAJ!$A:$F,4, )</f>
        <v>0</v>
      </c>
      <c r="CG104" s="201" t="s">
        <v>107</v>
      </c>
      <c r="CH104" s="201"/>
      <c r="CI104" s="31" t="e">
        <f>CI102/CF102*CF104</f>
        <v>#DIV/0!</v>
      </c>
      <c r="CK104" s="157"/>
      <c r="CL104" s="23"/>
      <c r="CM104" s="237" t="e">
        <f>VLOOKUP(CV$2,ORTALAMA!$A:$I,3,FALSE)</f>
        <v>#DIV/0!</v>
      </c>
      <c r="CN104" s="238"/>
      <c r="CO104" s="26"/>
      <c r="CQ104" s="194"/>
      <c r="CR104" s="26"/>
      <c r="CS104" s="189"/>
      <c r="CT104" s="26"/>
      <c r="CU104" s="26"/>
      <c r="CV104" s="75"/>
      <c r="CZ104" s="194"/>
      <c r="DA104" s="49"/>
      <c r="DB104" s="199">
        <f>VLOOKUP(CV2,PUANTAJ!$A:$F,4, )</f>
        <v>0</v>
      </c>
      <c r="DC104" s="201" t="s">
        <v>107</v>
      </c>
      <c r="DD104" s="201"/>
      <c r="DE104" s="31" t="e">
        <f>DE102/DB102*DB104</f>
        <v>#DIV/0!</v>
      </c>
      <c r="DG104" s="157"/>
      <c r="DH104" s="23"/>
      <c r="DI104" s="237" t="e">
        <f>VLOOKUP(DR$2,ORTALAMA!$A:$I,3,FALSE)</f>
        <v>#DIV/0!</v>
      </c>
      <c r="DJ104" s="238"/>
      <c r="DK104" s="26"/>
      <c r="DM104" s="194"/>
      <c r="DN104" s="26"/>
      <c r="DO104" s="189"/>
      <c r="DP104" s="26"/>
      <c r="DQ104" s="26"/>
      <c r="DR104" s="75"/>
      <c r="DV104" s="194"/>
      <c r="DW104" s="49"/>
      <c r="DX104" s="199">
        <f>VLOOKUP(DR2,PUANTAJ!$A:$F,4, )</f>
        <v>0</v>
      </c>
      <c r="DY104" s="201" t="s">
        <v>107</v>
      </c>
      <c r="DZ104" s="201"/>
      <c r="EA104" s="31" t="e">
        <f>EA102/DX102*DX104</f>
        <v>#DIV/0!</v>
      </c>
      <c r="EC104" s="157"/>
      <c r="ED104" s="23"/>
      <c r="EE104" s="237" t="e">
        <f>VLOOKUP(EN$2,ORTALAMA!$A:$I,3,FALSE)</f>
        <v>#DIV/0!</v>
      </c>
      <c r="EF104" s="238"/>
      <c r="EG104" s="26"/>
      <c r="EI104" s="194"/>
      <c r="EJ104" s="26"/>
      <c r="EK104" s="189"/>
      <c r="EL104" s="26"/>
      <c r="EM104" s="26"/>
      <c r="EN104" s="75"/>
      <c r="ER104" s="194"/>
      <c r="ES104" s="49"/>
      <c r="ET104" s="199">
        <f>VLOOKUP(EN2,PUANTAJ!$A:$F,4, )</f>
        <v>0</v>
      </c>
      <c r="EU104" s="201" t="s">
        <v>107</v>
      </c>
      <c r="EV104" s="201"/>
      <c r="EW104" s="31" t="e">
        <f>EW102/ET102*ET104</f>
        <v>#DIV/0!</v>
      </c>
      <c r="EY104" s="157"/>
      <c r="EZ104" s="23"/>
      <c r="FA104" s="237" t="e">
        <f>VLOOKUP(FJ$2,ORTALAMA!$A:$I,3,FALSE)</f>
        <v>#DIV/0!</v>
      </c>
      <c r="FB104" s="238"/>
      <c r="FC104" s="26"/>
      <c r="FE104" s="194"/>
      <c r="FF104" s="26"/>
      <c r="FG104" s="189"/>
      <c r="FH104" s="26"/>
      <c r="FI104" s="26"/>
      <c r="FJ104" s="75"/>
      <c r="FN104" s="194"/>
      <c r="FO104" s="49"/>
      <c r="FP104" s="199">
        <f>VLOOKUP(FJ2,PUANTAJ!$A:$F,4, )</f>
        <v>0</v>
      </c>
      <c r="FQ104" s="201" t="s">
        <v>107</v>
      </c>
      <c r="FR104" s="201"/>
      <c r="FS104" s="31" t="e">
        <f>FS102/FP102*FP104</f>
        <v>#DIV/0!</v>
      </c>
      <c r="FU104" s="157"/>
      <c r="FV104" s="23"/>
      <c r="FW104" s="237" t="e">
        <f>VLOOKUP(GF$2,ORTALAMA!$A:$I,3,FALSE)</f>
        <v>#DIV/0!</v>
      </c>
      <c r="FX104" s="238"/>
      <c r="FY104" s="26"/>
      <c r="GA104" s="194"/>
      <c r="GB104" s="26"/>
      <c r="GC104" s="189"/>
      <c r="GD104" s="26"/>
      <c r="GE104" s="26"/>
      <c r="GF104" s="75"/>
      <c r="GJ104" s="194"/>
      <c r="GK104" s="49"/>
      <c r="GL104" s="199">
        <f>VLOOKUP(GF2,PUANTAJ!$A:$F,4, )</f>
        <v>0</v>
      </c>
      <c r="GM104" s="201" t="s">
        <v>107</v>
      </c>
      <c r="GN104" s="201"/>
      <c r="GO104" s="31" t="e">
        <f>GO102/GL102*GL104</f>
        <v>#DIV/0!</v>
      </c>
      <c r="GQ104" s="157"/>
      <c r="GR104" s="23"/>
      <c r="GS104" s="237" t="e">
        <f>VLOOKUP(HB$2,ORTALAMA!$A:$I,3,FALSE)</f>
        <v>#DIV/0!</v>
      </c>
      <c r="GT104" s="238"/>
      <c r="GU104" s="26"/>
      <c r="GW104" s="194"/>
      <c r="GX104" s="26"/>
      <c r="GY104" s="189"/>
      <c r="GZ104" s="26"/>
      <c r="HA104" s="26"/>
      <c r="HB104" s="75"/>
      <c r="HF104" s="194"/>
      <c r="HG104" s="49"/>
      <c r="HH104" s="199">
        <f>VLOOKUP(HB2,PUANTAJ!$A:$F,4, )</f>
        <v>0</v>
      </c>
      <c r="HI104" s="201" t="s">
        <v>107</v>
      </c>
      <c r="HJ104" s="201"/>
      <c r="HK104" s="31" t="e">
        <f>HK102/HH102*HH104</f>
        <v>#DIV/0!</v>
      </c>
      <c r="HM104" s="157"/>
      <c r="HN104" s="23"/>
      <c r="HO104" s="237" t="e">
        <f>VLOOKUP(HX$2,ORTALAMA!$A:$I,3,FALSE)</f>
        <v>#DIV/0!</v>
      </c>
      <c r="HP104" s="238"/>
      <c r="HQ104" s="26"/>
      <c r="HS104" s="194"/>
      <c r="HT104" s="26"/>
      <c r="HU104" s="189"/>
      <c r="HV104" s="26"/>
      <c r="HW104" s="26"/>
      <c r="HX104" s="75"/>
      <c r="IB104" s="194"/>
      <c r="IC104" s="49"/>
      <c r="ID104" s="199">
        <f>VLOOKUP(HX2,PUANTAJ!$A:$F,4, )</f>
        <v>0</v>
      </c>
      <c r="IE104" s="201" t="s">
        <v>107</v>
      </c>
      <c r="IF104" s="201"/>
      <c r="IG104" s="31" t="e">
        <f>IG102/ID102*ID104</f>
        <v>#DIV/0!</v>
      </c>
      <c r="II104" s="157"/>
      <c r="IJ104" s="23"/>
      <c r="IK104" s="237" t="e">
        <f>VLOOKUP(IT$2,ORTALAMA!$A:$I,3,FALSE)</f>
        <v>#DIV/0!</v>
      </c>
      <c r="IL104" s="238"/>
      <c r="IM104" s="26"/>
      <c r="IO104" s="194"/>
      <c r="IP104" s="26"/>
      <c r="IQ104" s="189"/>
      <c r="IR104" s="26"/>
      <c r="IS104" s="26"/>
      <c r="IT104" s="75"/>
      <c r="IX104" s="194"/>
      <c r="IY104" s="49"/>
      <c r="IZ104" s="199">
        <f>VLOOKUP(IT2,PUANTAJ!$A:$F,4, )</f>
        <v>0</v>
      </c>
      <c r="JA104" s="201" t="s">
        <v>107</v>
      </c>
      <c r="JB104" s="201"/>
      <c r="JC104" s="31" t="e">
        <f>JC102/IZ102*IZ104</f>
        <v>#DIV/0!</v>
      </c>
      <c r="JE104" s="157"/>
      <c r="JF104" s="23"/>
      <c r="JG104" s="237" t="e">
        <f>VLOOKUP(JP$2,ORTALAMA!$A:$I,3,FALSE)</f>
        <v>#DIV/0!</v>
      </c>
      <c r="JH104" s="238"/>
      <c r="JI104" s="26"/>
      <c r="JK104" s="194"/>
      <c r="JL104" s="26"/>
      <c r="JM104" s="189"/>
      <c r="JN104" s="26"/>
      <c r="JO104" s="26"/>
      <c r="JP104" s="75"/>
      <c r="JT104" s="194"/>
      <c r="JU104" s="49"/>
      <c r="JV104" s="199">
        <f>VLOOKUP(JP2,PUANTAJ!$A:$F,4, )</f>
        <v>0</v>
      </c>
      <c r="JW104" s="201" t="s">
        <v>107</v>
      </c>
      <c r="JX104" s="201"/>
      <c r="JY104" s="31" t="e">
        <f>JY102/JV102*JV104</f>
        <v>#DIV/0!</v>
      </c>
      <c r="KA104" s="157"/>
      <c r="KB104" s="23"/>
      <c r="KC104" s="237" t="e">
        <f>VLOOKUP(KL$2,ORTALAMA!$A:$I,3,FALSE)</f>
        <v>#DIV/0!</v>
      </c>
      <c r="KD104" s="238"/>
      <c r="KE104" s="26"/>
      <c r="KG104" s="194"/>
      <c r="KH104" s="26"/>
      <c r="KI104" s="189"/>
      <c r="KJ104" s="26"/>
      <c r="KK104" s="26"/>
      <c r="KL104" s="75"/>
      <c r="KP104" s="194"/>
      <c r="KQ104" s="49"/>
      <c r="KR104" s="199">
        <f>VLOOKUP(KL2,PUANTAJ!$A:$F,4, )</f>
        <v>0</v>
      </c>
      <c r="KS104" s="201" t="s">
        <v>107</v>
      </c>
      <c r="KT104" s="201"/>
      <c r="KU104" s="31" t="e">
        <f>KU102/KR102*KR104</f>
        <v>#DIV/0!</v>
      </c>
      <c r="KW104" s="157"/>
      <c r="KX104" s="23"/>
      <c r="KY104" s="237" t="e">
        <f>VLOOKUP(LH$2,ORTALAMA!$A:$I,3,FALSE)</f>
        <v>#DIV/0!</v>
      </c>
      <c r="KZ104" s="238"/>
      <c r="LA104" s="26"/>
      <c r="LC104" s="194"/>
      <c r="LD104" s="26"/>
      <c r="LE104" s="189"/>
      <c r="LF104" s="26"/>
      <c r="LG104" s="26"/>
      <c r="LH104" s="75"/>
      <c r="LL104" s="194"/>
      <c r="LM104" s="49"/>
      <c r="LN104" s="199">
        <f>VLOOKUP(LH2,PUANTAJ!$A:$F,4, )</f>
        <v>0</v>
      </c>
      <c r="LO104" s="201" t="s">
        <v>107</v>
      </c>
      <c r="LP104" s="201"/>
      <c r="LQ104" s="31" t="e">
        <f>LQ102/LN102*LN104</f>
        <v>#DIV/0!</v>
      </c>
      <c r="LS104" s="157"/>
      <c r="LT104" s="23"/>
      <c r="LU104" s="237" t="e">
        <f>VLOOKUP(MD$2,ORTALAMA!$A:$I,3,FALSE)</f>
        <v>#DIV/0!</v>
      </c>
      <c r="LV104" s="238"/>
      <c r="LW104" s="26"/>
      <c r="LY104" s="194"/>
      <c r="LZ104" s="26"/>
      <c r="MA104" s="189"/>
      <c r="MB104" s="26"/>
      <c r="MC104" s="26"/>
      <c r="MD104" s="75"/>
      <c r="MH104" s="194"/>
      <c r="MI104" s="49"/>
      <c r="MJ104" s="199">
        <f>VLOOKUP(MD2,PUANTAJ!$A:$F,4, )</f>
        <v>0</v>
      </c>
      <c r="MK104" s="201" t="s">
        <v>107</v>
      </c>
      <c r="ML104" s="201"/>
      <c r="MM104" s="31" t="e">
        <f>MM102/MJ102*MJ104</f>
        <v>#DIV/0!</v>
      </c>
      <c r="MO104" s="157"/>
      <c r="MP104" s="23"/>
      <c r="MQ104" s="237" t="e">
        <f>VLOOKUP(MZ$2,ORTALAMA!$A:$I,3,FALSE)</f>
        <v>#DIV/0!</v>
      </c>
      <c r="MR104" s="238"/>
      <c r="MS104" s="26"/>
      <c r="MU104" s="194"/>
      <c r="MV104" s="26"/>
      <c r="MW104" s="189"/>
      <c r="MX104" s="26"/>
      <c r="MY104" s="26"/>
      <c r="MZ104" s="75"/>
      <c r="ND104" s="194"/>
      <c r="NE104" s="49"/>
      <c r="NF104" s="199">
        <f>VLOOKUP(MZ2,PUANTAJ!$A:$F,4, )</f>
        <v>0</v>
      </c>
      <c r="NG104" s="201" t="s">
        <v>107</v>
      </c>
      <c r="NH104" s="201"/>
      <c r="NI104" s="31" t="e">
        <f>NI102/NF102*NF104</f>
        <v>#DIV/0!</v>
      </c>
      <c r="NK104" s="157"/>
      <c r="NL104" s="23"/>
      <c r="NM104" s="237" t="e">
        <f>VLOOKUP(NV$2,ORTALAMA!$A:$I,3,FALSE)</f>
        <v>#DIV/0!</v>
      </c>
      <c r="NN104" s="238"/>
      <c r="NO104" s="26"/>
      <c r="NQ104" s="194"/>
      <c r="NR104" s="26"/>
      <c r="NS104" s="189"/>
      <c r="NT104" s="26"/>
      <c r="NU104" s="26"/>
      <c r="NV104" s="75"/>
      <c r="NZ104" s="194"/>
      <c r="OA104" s="49"/>
      <c r="OB104" s="199">
        <f>VLOOKUP(NV2,PUANTAJ!$A:$F,4, )</f>
        <v>0</v>
      </c>
      <c r="OC104" s="201" t="s">
        <v>107</v>
      </c>
      <c r="OD104" s="201"/>
      <c r="OE104" s="31" t="e">
        <f>OE102/OB102*OB104</f>
        <v>#DIV/0!</v>
      </c>
      <c r="OG104" s="157"/>
      <c r="OH104" s="23"/>
      <c r="OI104" s="237" t="e">
        <f>VLOOKUP(OR$2,ORTALAMA!$A:$I,3,FALSE)</f>
        <v>#DIV/0!</v>
      </c>
      <c r="OJ104" s="238"/>
      <c r="OK104" s="26"/>
      <c r="OM104" s="194"/>
      <c r="ON104" s="26"/>
      <c r="OO104" s="189"/>
      <c r="OP104" s="26"/>
      <c r="OQ104" s="26"/>
      <c r="OR104" s="75"/>
      <c r="OV104" s="194"/>
      <c r="OW104" s="49"/>
      <c r="OX104" s="199">
        <f>VLOOKUP(OR2,PUANTAJ!$A:$F,4, )</f>
        <v>0</v>
      </c>
      <c r="OY104" s="201" t="s">
        <v>107</v>
      </c>
      <c r="OZ104" s="201"/>
      <c r="PA104" s="31" t="e">
        <f>PA102/OX102*OX104</f>
        <v>#DIV/0!</v>
      </c>
      <c r="PC104" s="157"/>
      <c r="PD104" s="23"/>
      <c r="PE104" s="237" t="e">
        <f>VLOOKUP(PN$2,ORTALAMA!$A:$I,3,FALSE)</f>
        <v>#DIV/0!</v>
      </c>
      <c r="PF104" s="238"/>
      <c r="PG104" s="26"/>
      <c r="PI104" s="194"/>
      <c r="PJ104" s="26"/>
      <c r="PK104" s="189"/>
      <c r="PL104" s="26"/>
      <c r="PM104" s="26"/>
      <c r="PN104" s="75"/>
      <c r="PR104" s="194"/>
      <c r="PS104" s="49"/>
      <c r="PT104" s="199">
        <f>VLOOKUP(PN2,PUANTAJ!$A:$F,4, )</f>
        <v>0</v>
      </c>
      <c r="PU104" s="201" t="s">
        <v>107</v>
      </c>
      <c r="PV104" s="201"/>
      <c r="PW104" s="31" t="e">
        <f>PW102/PT102*PT104</f>
        <v>#DIV/0!</v>
      </c>
      <c r="PY104" s="157"/>
      <c r="PZ104" s="23"/>
      <c r="QA104" s="237" t="e">
        <f>VLOOKUP(QJ$2,ORTALAMA!$A:$I,3,FALSE)</f>
        <v>#DIV/0!</v>
      </c>
      <c r="QB104" s="238"/>
      <c r="QC104" s="26"/>
      <c r="QE104" s="194"/>
      <c r="QF104" s="26"/>
      <c r="QG104" s="189"/>
      <c r="QH104" s="26"/>
      <c r="QI104" s="26"/>
      <c r="QJ104" s="75"/>
      <c r="QN104" s="194"/>
      <c r="QO104" s="49"/>
      <c r="QP104" s="199">
        <f>VLOOKUP(QJ2,PUANTAJ!$A:$F,4, )</f>
        <v>0</v>
      </c>
      <c r="QQ104" s="201" t="s">
        <v>107</v>
      </c>
      <c r="QR104" s="201"/>
      <c r="QS104" s="31" t="e">
        <f>QS102/QP102*QP104</f>
        <v>#DIV/0!</v>
      </c>
    </row>
    <row r="105" spans="1:461" ht="13.8" thickBot="1">
      <c r="A105" s="158"/>
      <c r="B105" s="28"/>
      <c r="C105" s="29"/>
      <c r="D105" s="29"/>
      <c r="E105" s="30"/>
      <c r="G105" s="194"/>
      <c r="H105" s="26"/>
      <c r="I105" s="189"/>
      <c r="J105" s="26"/>
      <c r="K105" s="41" t="s">
        <v>110</v>
      </c>
      <c r="L105" s="59" t="e">
        <f>D110*C104</f>
        <v>#DIV/0!</v>
      </c>
      <c r="M105" s="24"/>
      <c r="N105" s="24"/>
      <c r="O105" s="24"/>
      <c r="P105" s="194"/>
      <c r="Q105" s="13"/>
      <c r="R105" s="189"/>
      <c r="S105" s="13"/>
      <c r="T105" s="71"/>
      <c r="U105" s="71"/>
      <c r="W105" s="158"/>
      <c r="X105" s="28"/>
      <c r="Y105" s="29"/>
      <c r="Z105" s="29"/>
      <c r="AA105" s="30"/>
      <c r="AC105" s="194"/>
      <c r="AD105" s="26"/>
      <c r="AE105" s="189"/>
      <c r="AF105" s="26"/>
      <c r="AG105" s="41" t="s">
        <v>110</v>
      </c>
      <c r="AH105" s="59" t="e">
        <f>Z110*Y104</f>
        <v>#DIV/0!</v>
      </c>
      <c r="AI105" s="24"/>
      <c r="AJ105" s="24"/>
      <c r="AK105" s="24"/>
      <c r="AL105" s="194"/>
      <c r="AM105" s="13"/>
      <c r="AN105" s="189"/>
      <c r="AO105" s="13"/>
      <c r="AP105" s="71"/>
      <c r="AQ105" s="71"/>
      <c r="AS105" s="158"/>
      <c r="AT105" s="28"/>
      <c r="AU105" s="29"/>
      <c r="AV105" s="29"/>
      <c r="AW105" s="30"/>
      <c r="AY105" s="194"/>
      <c r="AZ105" s="26"/>
      <c r="BA105" s="189"/>
      <c r="BB105" s="26"/>
      <c r="BC105" s="41" t="s">
        <v>110</v>
      </c>
      <c r="BD105" s="59" t="e">
        <f>AV110*AU104</f>
        <v>#DIV/0!</v>
      </c>
      <c r="BE105" s="24"/>
      <c r="BF105" s="24"/>
      <c r="BG105" s="24"/>
      <c r="BH105" s="194"/>
      <c r="BI105" s="13"/>
      <c r="BJ105" s="189"/>
      <c r="BK105" s="13"/>
      <c r="BL105" s="71"/>
      <c r="BM105" s="71"/>
      <c r="BO105" s="158"/>
      <c r="BP105" s="28"/>
      <c r="BQ105" s="29"/>
      <c r="BR105" s="29"/>
      <c r="BS105" s="30"/>
      <c r="BU105" s="194"/>
      <c r="BV105" s="26"/>
      <c r="BW105" s="189"/>
      <c r="BX105" s="26"/>
      <c r="BY105" s="41" t="s">
        <v>110</v>
      </c>
      <c r="BZ105" s="59" t="e">
        <f>BR110*BQ104</f>
        <v>#DIV/0!</v>
      </c>
      <c r="CA105" s="24"/>
      <c r="CB105" s="24"/>
      <c r="CC105" s="24"/>
      <c r="CD105" s="194"/>
      <c r="CE105" s="13"/>
      <c r="CF105" s="189"/>
      <c r="CG105" s="13"/>
      <c r="CH105" s="71"/>
      <c r="CI105" s="71"/>
      <c r="CK105" s="158"/>
      <c r="CL105" s="28"/>
      <c r="CM105" s="29"/>
      <c r="CN105" s="29"/>
      <c r="CO105" s="30"/>
      <c r="CQ105" s="194"/>
      <c r="CR105" s="26"/>
      <c r="CS105" s="189"/>
      <c r="CT105" s="26"/>
      <c r="CU105" s="41" t="s">
        <v>110</v>
      </c>
      <c r="CV105" s="59" t="e">
        <f>CN110*CM104</f>
        <v>#DIV/0!</v>
      </c>
      <c r="CW105" s="24"/>
      <c r="CX105" s="24"/>
      <c r="CY105" s="24"/>
      <c r="CZ105" s="194"/>
      <c r="DA105" s="13"/>
      <c r="DB105" s="189"/>
      <c r="DC105" s="13"/>
      <c r="DD105" s="71"/>
      <c r="DE105" s="71"/>
      <c r="DG105" s="158"/>
      <c r="DH105" s="28"/>
      <c r="DI105" s="29"/>
      <c r="DJ105" s="29"/>
      <c r="DK105" s="30"/>
      <c r="DM105" s="194"/>
      <c r="DN105" s="26"/>
      <c r="DO105" s="189"/>
      <c r="DP105" s="26"/>
      <c r="DQ105" s="41" t="s">
        <v>110</v>
      </c>
      <c r="DR105" s="59" t="e">
        <f>DJ110*DI104</f>
        <v>#DIV/0!</v>
      </c>
      <c r="DS105" s="24"/>
      <c r="DT105" s="24"/>
      <c r="DU105" s="24"/>
      <c r="DV105" s="194"/>
      <c r="DW105" s="13"/>
      <c r="DX105" s="189"/>
      <c r="DY105" s="13"/>
      <c r="DZ105" s="71"/>
      <c r="EA105" s="71"/>
      <c r="EC105" s="158"/>
      <c r="ED105" s="28"/>
      <c r="EE105" s="29"/>
      <c r="EF105" s="29"/>
      <c r="EG105" s="30"/>
      <c r="EI105" s="194"/>
      <c r="EJ105" s="26"/>
      <c r="EK105" s="189"/>
      <c r="EL105" s="26"/>
      <c r="EM105" s="41" t="s">
        <v>110</v>
      </c>
      <c r="EN105" s="59" t="e">
        <f>EF110*EE104</f>
        <v>#DIV/0!</v>
      </c>
      <c r="EO105" s="24"/>
      <c r="EP105" s="24"/>
      <c r="EQ105" s="24"/>
      <c r="ER105" s="194"/>
      <c r="ES105" s="13"/>
      <c r="ET105" s="189"/>
      <c r="EU105" s="13"/>
      <c r="EV105" s="71"/>
      <c r="EW105" s="71"/>
      <c r="EY105" s="158"/>
      <c r="EZ105" s="28"/>
      <c r="FA105" s="29"/>
      <c r="FB105" s="29"/>
      <c r="FC105" s="30"/>
      <c r="FE105" s="194"/>
      <c r="FF105" s="26"/>
      <c r="FG105" s="189"/>
      <c r="FH105" s="26"/>
      <c r="FI105" s="41" t="s">
        <v>110</v>
      </c>
      <c r="FJ105" s="59" t="e">
        <f>FB110*FA104</f>
        <v>#DIV/0!</v>
      </c>
      <c r="FK105" s="24"/>
      <c r="FL105" s="24"/>
      <c r="FM105" s="24"/>
      <c r="FN105" s="194"/>
      <c r="FO105" s="13"/>
      <c r="FP105" s="189"/>
      <c r="FQ105" s="13"/>
      <c r="FR105" s="71"/>
      <c r="FS105" s="71"/>
      <c r="FU105" s="158"/>
      <c r="FV105" s="28"/>
      <c r="FW105" s="29"/>
      <c r="FX105" s="29"/>
      <c r="FY105" s="30"/>
      <c r="GA105" s="194"/>
      <c r="GB105" s="26"/>
      <c r="GC105" s="189"/>
      <c r="GD105" s="26"/>
      <c r="GE105" s="41" t="s">
        <v>110</v>
      </c>
      <c r="GF105" s="59" t="e">
        <f>FX110*FW104</f>
        <v>#DIV/0!</v>
      </c>
      <c r="GG105" s="24"/>
      <c r="GH105" s="24"/>
      <c r="GI105" s="24"/>
      <c r="GJ105" s="194"/>
      <c r="GK105" s="13"/>
      <c r="GL105" s="189"/>
      <c r="GM105" s="13"/>
      <c r="GN105" s="71"/>
      <c r="GO105" s="71"/>
      <c r="GQ105" s="158"/>
      <c r="GR105" s="28"/>
      <c r="GS105" s="29"/>
      <c r="GT105" s="29"/>
      <c r="GU105" s="30"/>
      <c r="GW105" s="194"/>
      <c r="GX105" s="26"/>
      <c r="GY105" s="189"/>
      <c r="GZ105" s="26"/>
      <c r="HA105" s="41" t="s">
        <v>110</v>
      </c>
      <c r="HB105" s="59" t="e">
        <f>GT110*GS104</f>
        <v>#DIV/0!</v>
      </c>
      <c r="HC105" s="24"/>
      <c r="HD105" s="24"/>
      <c r="HE105" s="24"/>
      <c r="HF105" s="194"/>
      <c r="HG105" s="13"/>
      <c r="HH105" s="189"/>
      <c r="HI105" s="13"/>
      <c r="HJ105" s="71"/>
      <c r="HK105" s="71"/>
      <c r="HM105" s="158"/>
      <c r="HN105" s="28"/>
      <c r="HO105" s="29"/>
      <c r="HP105" s="29"/>
      <c r="HQ105" s="30"/>
      <c r="HS105" s="194"/>
      <c r="HT105" s="26"/>
      <c r="HU105" s="189"/>
      <c r="HV105" s="26"/>
      <c r="HW105" s="41" t="s">
        <v>110</v>
      </c>
      <c r="HX105" s="59" t="e">
        <f>HP110*HO104</f>
        <v>#DIV/0!</v>
      </c>
      <c r="HY105" s="24"/>
      <c r="HZ105" s="24"/>
      <c r="IA105" s="24"/>
      <c r="IB105" s="194"/>
      <c r="IC105" s="13"/>
      <c r="ID105" s="189"/>
      <c r="IE105" s="13"/>
      <c r="IF105" s="71"/>
      <c r="IG105" s="71"/>
      <c r="II105" s="158"/>
      <c r="IJ105" s="28"/>
      <c r="IK105" s="29"/>
      <c r="IL105" s="29"/>
      <c r="IM105" s="30"/>
      <c r="IO105" s="194"/>
      <c r="IP105" s="26"/>
      <c r="IQ105" s="189"/>
      <c r="IR105" s="26"/>
      <c r="IS105" s="41" t="s">
        <v>110</v>
      </c>
      <c r="IT105" s="59" t="e">
        <f>IL110*IK104</f>
        <v>#DIV/0!</v>
      </c>
      <c r="IU105" s="24"/>
      <c r="IV105" s="24"/>
      <c r="IW105" s="24"/>
      <c r="IX105" s="194"/>
      <c r="IY105" s="13"/>
      <c r="IZ105" s="189"/>
      <c r="JA105" s="13"/>
      <c r="JB105" s="71"/>
      <c r="JC105" s="71"/>
      <c r="JE105" s="158"/>
      <c r="JF105" s="28"/>
      <c r="JG105" s="29"/>
      <c r="JH105" s="29"/>
      <c r="JI105" s="30"/>
      <c r="JK105" s="194"/>
      <c r="JL105" s="26"/>
      <c r="JM105" s="189"/>
      <c r="JN105" s="26"/>
      <c r="JO105" s="41" t="s">
        <v>110</v>
      </c>
      <c r="JP105" s="59" t="e">
        <f>JH110*JG104</f>
        <v>#DIV/0!</v>
      </c>
      <c r="JQ105" s="24"/>
      <c r="JR105" s="24"/>
      <c r="JS105" s="24"/>
      <c r="JT105" s="194"/>
      <c r="JU105" s="13"/>
      <c r="JV105" s="189"/>
      <c r="JW105" s="13"/>
      <c r="JX105" s="71"/>
      <c r="JY105" s="71"/>
      <c r="KA105" s="158"/>
      <c r="KB105" s="28"/>
      <c r="KC105" s="29"/>
      <c r="KD105" s="29"/>
      <c r="KE105" s="30"/>
      <c r="KG105" s="194"/>
      <c r="KH105" s="26"/>
      <c r="KI105" s="189"/>
      <c r="KJ105" s="26"/>
      <c r="KK105" s="41" t="s">
        <v>110</v>
      </c>
      <c r="KL105" s="59" t="e">
        <f>KD110*KC104</f>
        <v>#DIV/0!</v>
      </c>
      <c r="KM105" s="24"/>
      <c r="KN105" s="24"/>
      <c r="KO105" s="24"/>
      <c r="KP105" s="194"/>
      <c r="KQ105" s="13"/>
      <c r="KR105" s="189"/>
      <c r="KS105" s="13"/>
      <c r="KT105" s="71"/>
      <c r="KU105" s="71"/>
      <c r="KW105" s="158"/>
      <c r="KX105" s="28"/>
      <c r="KY105" s="29"/>
      <c r="KZ105" s="29"/>
      <c r="LA105" s="30"/>
      <c r="LC105" s="194"/>
      <c r="LD105" s="26"/>
      <c r="LE105" s="189"/>
      <c r="LF105" s="26"/>
      <c r="LG105" s="41" t="s">
        <v>110</v>
      </c>
      <c r="LH105" s="59" t="e">
        <f>KZ110*KY104</f>
        <v>#DIV/0!</v>
      </c>
      <c r="LI105" s="24"/>
      <c r="LJ105" s="24"/>
      <c r="LK105" s="24"/>
      <c r="LL105" s="194"/>
      <c r="LM105" s="13"/>
      <c r="LN105" s="189"/>
      <c r="LO105" s="13"/>
      <c r="LP105" s="71"/>
      <c r="LQ105" s="71"/>
      <c r="LS105" s="158"/>
      <c r="LT105" s="28"/>
      <c r="LU105" s="29"/>
      <c r="LV105" s="29"/>
      <c r="LW105" s="30"/>
      <c r="LY105" s="194"/>
      <c r="LZ105" s="26"/>
      <c r="MA105" s="189"/>
      <c r="MB105" s="26"/>
      <c r="MC105" s="41" t="s">
        <v>110</v>
      </c>
      <c r="MD105" s="59" t="e">
        <f>LV110*LU104</f>
        <v>#DIV/0!</v>
      </c>
      <c r="ME105" s="24"/>
      <c r="MF105" s="24"/>
      <c r="MG105" s="24"/>
      <c r="MH105" s="194"/>
      <c r="MI105" s="13"/>
      <c r="MJ105" s="189"/>
      <c r="MK105" s="13"/>
      <c r="ML105" s="71"/>
      <c r="MM105" s="71"/>
      <c r="MO105" s="158"/>
      <c r="MP105" s="28"/>
      <c r="MQ105" s="29"/>
      <c r="MR105" s="29"/>
      <c r="MS105" s="30"/>
      <c r="MU105" s="194"/>
      <c r="MV105" s="26"/>
      <c r="MW105" s="189"/>
      <c r="MX105" s="26"/>
      <c r="MY105" s="41" t="s">
        <v>110</v>
      </c>
      <c r="MZ105" s="59" t="e">
        <f>MR110*MQ104</f>
        <v>#DIV/0!</v>
      </c>
      <c r="NA105" s="24"/>
      <c r="NB105" s="24"/>
      <c r="NC105" s="24"/>
      <c r="ND105" s="194"/>
      <c r="NE105" s="13"/>
      <c r="NF105" s="189"/>
      <c r="NG105" s="13"/>
      <c r="NH105" s="71"/>
      <c r="NI105" s="71"/>
      <c r="NK105" s="158"/>
      <c r="NL105" s="28"/>
      <c r="NM105" s="29"/>
      <c r="NN105" s="29"/>
      <c r="NO105" s="30"/>
      <c r="NQ105" s="194"/>
      <c r="NR105" s="26"/>
      <c r="NS105" s="189"/>
      <c r="NT105" s="26"/>
      <c r="NU105" s="41" t="s">
        <v>110</v>
      </c>
      <c r="NV105" s="59" t="e">
        <f>NN110*NM104</f>
        <v>#DIV/0!</v>
      </c>
      <c r="NW105" s="24"/>
      <c r="NX105" s="24"/>
      <c r="NY105" s="24"/>
      <c r="NZ105" s="194"/>
      <c r="OA105" s="13"/>
      <c r="OB105" s="189"/>
      <c r="OC105" s="13"/>
      <c r="OD105" s="71"/>
      <c r="OE105" s="71"/>
      <c r="OG105" s="158"/>
      <c r="OH105" s="28"/>
      <c r="OI105" s="29"/>
      <c r="OJ105" s="29"/>
      <c r="OK105" s="30"/>
      <c r="OM105" s="194"/>
      <c r="ON105" s="26"/>
      <c r="OO105" s="189"/>
      <c r="OP105" s="26"/>
      <c r="OQ105" s="41" t="s">
        <v>110</v>
      </c>
      <c r="OR105" s="59" t="e">
        <f>OJ110*OI104</f>
        <v>#DIV/0!</v>
      </c>
      <c r="OS105" s="24"/>
      <c r="OT105" s="24"/>
      <c r="OU105" s="24"/>
      <c r="OV105" s="194"/>
      <c r="OW105" s="13"/>
      <c r="OX105" s="189"/>
      <c r="OY105" s="13"/>
      <c r="OZ105" s="71"/>
      <c r="PA105" s="71"/>
      <c r="PC105" s="158"/>
      <c r="PD105" s="28"/>
      <c r="PE105" s="29"/>
      <c r="PF105" s="29"/>
      <c r="PG105" s="30"/>
      <c r="PI105" s="194"/>
      <c r="PJ105" s="26"/>
      <c r="PK105" s="189"/>
      <c r="PL105" s="26"/>
      <c r="PM105" s="41" t="s">
        <v>110</v>
      </c>
      <c r="PN105" s="59" t="e">
        <f>PF110*PE104</f>
        <v>#DIV/0!</v>
      </c>
      <c r="PO105" s="24"/>
      <c r="PP105" s="24"/>
      <c r="PQ105" s="24"/>
      <c r="PR105" s="194"/>
      <c r="PS105" s="13"/>
      <c r="PT105" s="189"/>
      <c r="PU105" s="13"/>
      <c r="PV105" s="71"/>
      <c r="PW105" s="71"/>
      <c r="PY105" s="158"/>
      <c r="PZ105" s="28"/>
      <c r="QA105" s="29"/>
      <c r="QB105" s="29"/>
      <c r="QC105" s="30"/>
      <c r="QE105" s="194"/>
      <c r="QF105" s="26"/>
      <c r="QG105" s="189"/>
      <c r="QH105" s="26"/>
      <c r="QI105" s="41" t="s">
        <v>110</v>
      </c>
      <c r="QJ105" s="59" t="e">
        <f>QB110*QA104</f>
        <v>#DIV/0!</v>
      </c>
      <c r="QK105" s="24"/>
      <c r="QL105" s="24"/>
      <c r="QM105" s="24"/>
      <c r="QN105" s="194"/>
      <c r="QO105" s="13"/>
      <c r="QP105" s="189"/>
      <c r="QQ105" s="13"/>
      <c r="QR105" s="71"/>
      <c r="QS105" s="71"/>
    </row>
    <row r="106" spans="1:461" ht="14.4" thickTop="1" thickBot="1">
      <c r="A106" s="156"/>
      <c r="B106" s="3"/>
      <c r="C106" s="239" t="s">
        <v>33</v>
      </c>
      <c r="D106" s="240"/>
      <c r="E106" s="46" t="s">
        <v>34</v>
      </c>
      <c r="F106" s="46"/>
      <c r="G106" s="46" t="s">
        <v>24</v>
      </c>
      <c r="I106" s="189"/>
      <c r="K106" s="202"/>
      <c r="M106" s="33"/>
      <c r="N106" s="33"/>
      <c r="O106" s="33"/>
      <c r="P106" s="194"/>
      <c r="Q106" s="197"/>
      <c r="R106" s="199">
        <f>+R104+R102</f>
        <v>0</v>
      </c>
      <c r="S106" s="200" t="s">
        <v>76</v>
      </c>
      <c r="T106" s="34"/>
      <c r="U106" s="34" t="e">
        <f>+U102+U104+U105</f>
        <v>#DIV/0!</v>
      </c>
      <c r="W106" s="156"/>
      <c r="X106" s="3"/>
      <c r="Y106" s="239" t="s">
        <v>33</v>
      </c>
      <c r="Z106" s="240"/>
      <c r="AA106" s="46" t="s">
        <v>34</v>
      </c>
      <c r="AB106" s="46"/>
      <c r="AC106" s="46" t="s">
        <v>24</v>
      </c>
      <c r="AE106" s="189"/>
      <c r="AG106" s="202"/>
      <c r="AI106" s="33"/>
      <c r="AJ106" s="33"/>
      <c r="AK106" s="33"/>
      <c r="AL106" s="194"/>
      <c r="AM106" s="197"/>
      <c r="AN106" s="199">
        <f>+AN104+AN102</f>
        <v>0</v>
      </c>
      <c r="AO106" s="200" t="s">
        <v>76</v>
      </c>
      <c r="AP106" s="34"/>
      <c r="AQ106" s="34" t="e">
        <f>+AQ102+AQ104+AQ105</f>
        <v>#DIV/0!</v>
      </c>
      <c r="AS106" s="156"/>
      <c r="AT106" s="3"/>
      <c r="AU106" s="239" t="s">
        <v>33</v>
      </c>
      <c r="AV106" s="240"/>
      <c r="AW106" s="46" t="s">
        <v>34</v>
      </c>
      <c r="AX106" s="46"/>
      <c r="AY106" s="46" t="s">
        <v>24</v>
      </c>
      <c r="BA106" s="189"/>
      <c r="BC106" s="202"/>
      <c r="BE106" s="33"/>
      <c r="BF106" s="33"/>
      <c r="BG106" s="33"/>
      <c r="BH106" s="194"/>
      <c r="BI106" s="197"/>
      <c r="BJ106" s="199">
        <f>+BJ104+BJ102</f>
        <v>0</v>
      </c>
      <c r="BK106" s="200" t="s">
        <v>76</v>
      </c>
      <c r="BL106" s="34"/>
      <c r="BM106" s="34" t="e">
        <f>+BM102+BM104+BM105</f>
        <v>#DIV/0!</v>
      </c>
      <c r="BO106" s="156"/>
      <c r="BP106" s="3"/>
      <c r="BQ106" s="239" t="s">
        <v>33</v>
      </c>
      <c r="BR106" s="240"/>
      <c r="BS106" s="46" t="s">
        <v>34</v>
      </c>
      <c r="BT106" s="46"/>
      <c r="BU106" s="46" t="s">
        <v>24</v>
      </c>
      <c r="BW106" s="189"/>
      <c r="BY106" s="202"/>
      <c r="CA106" s="33"/>
      <c r="CB106" s="33"/>
      <c r="CC106" s="33"/>
      <c r="CD106" s="194"/>
      <c r="CE106" s="197"/>
      <c r="CF106" s="199">
        <f>+CF104+CF102</f>
        <v>0</v>
      </c>
      <c r="CG106" s="200" t="s">
        <v>76</v>
      </c>
      <c r="CH106" s="34"/>
      <c r="CI106" s="34" t="e">
        <f>+CI102+CI104+CI105</f>
        <v>#DIV/0!</v>
      </c>
      <c r="CK106" s="156"/>
      <c r="CL106" s="3"/>
      <c r="CM106" s="239" t="s">
        <v>33</v>
      </c>
      <c r="CN106" s="240"/>
      <c r="CO106" s="46" t="s">
        <v>34</v>
      </c>
      <c r="CP106" s="46"/>
      <c r="CQ106" s="46" t="s">
        <v>24</v>
      </c>
      <c r="CS106" s="189"/>
      <c r="CU106" s="202"/>
      <c r="CW106" s="33"/>
      <c r="CX106" s="33"/>
      <c r="CY106" s="33"/>
      <c r="CZ106" s="194"/>
      <c r="DA106" s="197"/>
      <c r="DB106" s="199">
        <f>+DB104+DB102</f>
        <v>0</v>
      </c>
      <c r="DC106" s="200" t="s">
        <v>76</v>
      </c>
      <c r="DD106" s="34"/>
      <c r="DE106" s="34" t="e">
        <f>+DE102+DE104+DE105</f>
        <v>#DIV/0!</v>
      </c>
      <c r="DG106" s="156"/>
      <c r="DH106" s="3"/>
      <c r="DI106" s="239" t="s">
        <v>33</v>
      </c>
      <c r="DJ106" s="240"/>
      <c r="DK106" s="46" t="s">
        <v>34</v>
      </c>
      <c r="DL106" s="46"/>
      <c r="DM106" s="46" t="s">
        <v>24</v>
      </c>
      <c r="DO106" s="189"/>
      <c r="DQ106" s="202"/>
      <c r="DS106" s="33"/>
      <c r="DT106" s="33"/>
      <c r="DU106" s="33"/>
      <c r="DV106" s="194"/>
      <c r="DW106" s="197"/>
      <c r="DX106" s="199">
        <f>+DX104+DX102</f>
        <v>0</v>
      </c>
      <c r="DY106" s="200" t="s">
        <v>76</v>
      </c>
      <c r="DZ106" s="34"/>
      <c r="EA106" s="34" t="e">
        <f>+EA102+EA104+EA105</f>
        <v>#DIV/0!</v>
      </c>
      <c r="EC106" s="156"/>
      <c r="ED106" s="3"/>
      <c r="EE106" s="239" t="s">
        <v>33</v>
      </c>
      <c r="EF106" s="240"/>
      <c r="EG106" s="46" t="s">
        <v>34</v>
      </c>
      <c r="EH106" s="46"/>
      <c r="EI106" s="46" t="s">
        <v>24</v>
      </c>
      <c r="EK106" s="189"/>
      <c r="EM106" s="202"/>
      <c r="EO106" s="33"/>
      <c r="EP106" s="33"/>
      <c r="EQ106" s="33"/>
      <c r="ER106" s="194"/>
      <c r="ES106" s="197"/>
      <c r="ET106" s="199">
        <f>+ET104+ET102</f>
        <v>0</v>
      </c>
      <c r="EU106" s="200" t="s">
        <v>76</v>
      </c>
      <c r="EV106" s="34"/>
      <c r="EW106" s="34" t="e">
        <f>+EW102+EW104+EW105</f>
        <v>#DIV/0!</v>
      </c>
      <c r="EY106" s="156"/>
      <c r="EZ106" s="3"/>
      <c r="FA106" s="239" t="s">
        <v>33</v>
      </c>
      <c r="FB106" s="240"/>
      <c r="FC106" s="46" t="s">
        <v>34</v>
      </c>
      <c r="FD106" s="46"/>
      <c r="FE106" s="46" t="s">
        <v>24</v>
      </c>
      <c r="FG106" s="189"/>
      <c r="FI106" s="202"/>
      <c r="FK106" s="33"/>
      <c r="FL106" s="33"/>
      <c r="FM106" s="33"/>
      <c r="FN106" s="194"/>
      <c r="FO106" s="197"/>
      <c r="FP106" s="199">
        <f>+FP104+FP102</f>
        <v>0</v>
      </c>
      <c r="FQ106" s="200" t="s">
        <v>76</v>
      </c>
      <c r="FR106" s="34"/>
      <c r="FS106" s="34" t="e">
        <f>+FS102+FS104+FS105</f>
        <v>#DIV/0!</v>
      </c>
      <c r="FU106" s="156"/>
      <c r="FV106" s="3"/>
      <c r="FW106" s="239" t="s">
        <v>33</v>
      </c>
      <c r="FX106" s="240"/>
      <c r="FY106" s="46" t="s">
        <v>34</v>
      </c>
      <c r="FZ106" s="46"/>
      <c r="GA106" s="46" t="s">
        <v>24</v>
      </c>
      <c r="GC106" s="189"/>
      <c r="GE106" s="202"/>
      <c r="GG106" s="33"/>
      <c r="GH106" s="33"/>
      <c r="GI106" s="33"/>
      <c r="GJ106" s="194"/>
      <c r="GK106" s="197"/>
      <c r="GL106" s="199">
        <f>+GL104+GL102</f>
        <v>0</v>
      </c>
      <c r="GM106" s="200" t="s">
        <v>76</v>
      </c>
      <c r="GN106" s="34"/>
      <c r="GO106" s="34" t="e">
        <f>+GO102+GO104+GO105</f>
        <v>#DIV/0!</v>
      </c>
      <c r="GQ106" s="156"/>
      <c r="GR106" s="3"/>
      <c r="GS106" s="239" t="s">
        <v>33</v>
      </c>
      <c r="GT106" s="240"/>
      <c r="GU106" s="46" t="s">
        <v>34</v>
      </c>
      <c r="GV106" s="46"/>
      <c r="GW106" s="46" t="s">
        <v>24</v>
      </c>
      <c r="GY106" s="189"/>
      <c r="HA106" s="202"/>
      <c r="HC106" s="33"/>
      <c r="HD106" s="33"/>
      <c r="HE106" s="33"/>
      <c r="HF106" s="194"/>
      <c r="HG106" s="197"/>
      <c r="HH106" s="199">
        <f>+HH104+HH102</f>
        <v>0</v>
      </c>
      <c r="HI106" s="200" t="s">
        <v>76</v>
      </c>
      <c r="HJ106" s="34"/>
      <c r="HK106" s="34" t="e">
        <f>+HK102+HK104+HK105</f>
        <v>#DIV/0!</v>
      </c>
      <c r="HM106" s="156"/>
      <c r="HN106" s="3"/>
      <c r="HO106" s="239" t="s">
        <v>33</v>
      </c>
      <c r="HP106" s="240"/>
      <c r="HQ106" s="46" t="s">
        <v>34</v>
      </c>
      <c r="HR106" s="46"/>
      <c r="HS106" s="46" t="s">
        <v>24</v>
      </c>
      <c r="HU106" s="189"/>
      <c r="HW106" s="202"/>
      <c r="HY106" s="33"/>
      <c r="HZ106" s="33"/>
      <c r="IA106" s="33"/>
      <c r="IB106" s="194"/>
      <c r="IC106" s="197"/>
      <c r="ID106" s="199">
        <f>+ID104+ID102</f>
        <v>0</v>
      </c>
      <c r="IE106" s="200" t="s">
        <v>76</v>
      </c>
      <c r="IF106" s="34"/>
      <c r="IG106" s="34" t="e">
        <f>+IG102+IG104+IG105</f>
        <v>#DIV/0!</v>
      </c>
      <c r="II106" s="156"/>
      <c r="IJ106" s="3"/>
      <c r="IK106" s="239" t="s">
        <v>33</v>
      </c>
      <c r="IL106" s="240"/>
      <c r="IM106" s="46" t="s">
        <v>34</v>
      </c>
      <c r="IN106" s="46"/>
      <c r="IO106" s="46" t="s">
        <v>24</v>
      </c>
      <c r="IQ106" s="189"/>
      <c r="IS106" s="202"/>
      <c r="IU106" s="33"/>
      <c r="IV106" s="33"/>
      <c r="IW106" s="33"/>
      <c r="IX106" s="194"/>
      <c r="IY106" s="197"/>
      <c r="IZ106" s="199">
        <f>+IZ104+IZ102</f>
        <v>0</v>
      </c>
      <c r="JA106" s="200" t="s">
        <v>76</v>
      </c>
      <c r="JB106" s="34"/>
      <c r="JC106" s="34" t="e">
        <f>+JC102+JC104+JC105</f>
        <v>#DIV/0!</v>
      </c>
      <c r="JE106" s="156"/>
      <c r="JF106" s="3"/>
      <c r="JG106" s="239" t="s">
        <v>33</v>
      </c>
      <c r="JH106" s="240"/>
      <c r="JI106" s="46" t="s">
        <v>34</v>
      </c>
      <c r="JJ106" s="46"/>
      <c r="JK106" s="46" t="s">
        <v>24</v>
      </c>
      <c r="JM106" s="189"/>
      <c r="JO106" s="202"/>
      <c r="JQ106" s="33"/>
      <c r="JR106" s="33"/>
      <c r="JS106" s="33"/>
      <c r="JT106" s="194"/>
      <c r="JU106" s="197"/>
      <c r="JV106" s="199">
        <f>+JV104+JV102</f>
        <v>0</v>
      </c>
      <c r="JW106" s="200" t="s">
        <v>76</v>
      </c>
      <c r="JX106" s="34"/>
      <c r="JY106" s="34" t="e">
        <f>+JY102+JY104+JY105</f>
        <v>#DIV/0!</v>
      </c>
      <c r="KA106" s="156"/>
      <c r="KB106" s="3"/>
      <c r="KC106" s="239" t="s">
        <v>33</v>
      </c>
      <c r="KD106" s="240"/>
      <c r="KE106" s="46" t="s">
        <v>34</v>
      </c>
      <c r="KF106" s="46"/>
      <c r="KG106" s="46" t="s">
        <v>24</v>
      </c>
      <c r="KI106" s="189"/>
      <c r="KK106" s="202"/>
      <c r="KM106" s="33"/>
      <c r="KN106" s="33"/>
      <c r="KO106" s="33"/>
      <c r="KP106" s="194"/>
      <c r="KQ106" s="197"/>
      <c r="KR106" s="199">
        <f>+KR104+KR102</f>
        <v>0</v>
      </c>
      <c r="KS106" s="200" t="s">
        <v>76</v>
      </c>
      <c r="KT106" s="34"/>
      <c r="KU106" s="34" t="e">
        <f>+KU102+KU104+KU105</f>
        <v>#DIV/0!</v>
      </c>
      <c r="KW106" s="156"/>
      <c r="KX106" s="3"/>
      <c r="KY106" s="239" t="s">
        <v>33</v>
      </c>
      <c r="KZ106" s="240"/>
      <c r="LA106" s="46" t="s">
        <v>34</v>
      </c>
      <c r="LB106" s="46"/>
      <c r="LC106" s="46" t="s">
        <v>24</v>
      </c>
      <c r="LE106" s="189"/>
      <c r="LG106" s="202"/>
      <c r="LI106" s="33"/>
      <c r="LJ106" s="33"/>
      <c r="LK106" s="33"/>
      <c r="LL106" s="194"/>
      <c r="LM106" s="197"/>
      <c r="LN106" s="199">
        <f>+LN104+LN102</f>
        <v>0</v>
      </c>
      <c r="LO106" s="200" t="s">
        <v>76</v>
      </c>
      <c r="LP106" s="34"/>
      <c r="LQ106" s="34" t="e">
        <f>+LQ102+LQ104+LQ105</f>
        <v>#DIV/0!</v>
      </c>
      <c r="LS106" s="156"/>
      <c r="LT106" s="3"/>
      <c r="LU106" s="239" t="s">
        <v>33</v>
      </c>
      <c r="LV106" s="240"/>
      <c r="LW106" s="46" t="s">
        <v>34</v>
      </c>
      <c r="LX106" s="46"/>
      <c r="LY106" s="46" t="s">
        <v>24</v>
      </c>
      <c r="MA106" s="189"/>
      <c r="MC106" s="202"/>
      <c r="ME106" s="33"/>
      <c r="MF106" s="33"/>
      <c r="MG106" s="33"/>
      <c r="MH106" s="194"/>
      <c r="MI106" s="197"/>
      <c r="MJ106" s="199">
        <f>+MJ104+MJ102</f>
        <v>0</v>
      </c>
      <c r="MK106" s="200" t="s">
        <v>76</v>
      </c>
      <c r="ML106" s="34"/>
      <c r="MM106" s="34" t="e">
        <f>+MM102+MM104+MM105</f>
        <v>#DIV/0!</v>
      </c>
      <c r="MO106" s="156"/>
      <c r="MP106" s="3"/>
      <c r="MQ106" s="239" t="s">
        <v>33</v>
      </c>
      <c r="MR106" s="240"/>
      <c r="MS106" s="46" t="s">
        <v>34</v>
      </c>
      <c r="MT106" s="46"/>
      <c r="MU106" s="46" t="s">
        <v>24</v>
      </c>
      <c r="MW106" s="189"/>
      <c r="MY106" s="202"/>
      <c r="NA106" s="33"/>
      <c r="NB106" s="33"/>
      <c r="NC106" s="33"/>
      <c r="ND106" s="194"/>
      <c r="NE106" s="197"/>
      <c r="NF106" s="199">
        <f>+NF104+NF102</f>
        <v>0</v>
      </c>
      <c r="NG106" s="200" t="s">
        <v>76</v>
      </c>
      <c r="NH106" s="34"/>
      <c r="NI106" s="34" t="e">
        <f>+NI102+NI104+NI105</f>
        <v>#DIV/0!</v>
      </c>
      <c r="NK106" s="156"/>
      <c r="NL106" s="3"/>
      <c r="NM106" s="239" t="s">
        <v>33</v>
      </c>
      <c r="NN106" s="240"/>
      <c r="NO106" s="46" t="s">
        <v>34</v>
      </c>
      <c r="NP106" s="46"/>
      <c r="NQ106" s="46" t="s">
        <v>24</v>
      </c>
      <c r="NS106" s="189"/>
      <c r="NU106" s="202"/>
      <c r="NW106" s="33"/>
      <c r="NX106" s="33"/>
      <c r="NY106" s="33"/>
      <c r="NZ106" s="194"/>
      <c r="OA106" s="197"/>
      <c r="OB106" s="199">
        <f>+OB104+OB102</f>
        <v>0</v>
      </c>
      <c r="OC106" s="200" t="s">
        <v>76</v>
      </c>
      <c r="OD106" s="34"/>
      <c r="OE106" s="34" t="e">
        <f>+OE102+OE104+OE105</f>
        <v>#DIV/0!</v>
      </c>
      <c r="OG106" s="156"/>
      <c r="OH106" s="3"/>
      <c r="OI106" s="239" t="s">
        <v>33</v>
      </c>
      <c r="OJ106" s="240"/>
      <c r="OK106" s="46" t="s">
        <v>34</v>
      </c>
      <c r="OL106" s="46"/>
      <c r="OM106" s="46" t="s">
        <v>24</v>
      </c>
      <c r="OO106" s="189"/>
      <c r="OQ106" s="202"/>
      <c r="OS106" s="33"/>
      <c r="OT106" s="33"/>
      <c r="OU106" s="33"/>
      <c r="OV106" s="194"/>
      <c r="OW106" s="197"/>
      <c r="OX106" s="199">
        <f>+OX104+OX102</f>
        <v>0</v>
      </c>
      <c r="OY106" s="200" t="s">
        <v>76</v>
      </c>
      <c r="OZ106" s="34"/>
      <c r="PA106" s="34" t="e">
        <f>+PA102+PA104+PA105</f>
        <v>#DIV/0!</v>
      </c>
      <c r="PC106" s="156"/>
      <c r="PD106" s="3"/>
      <c r="PE106" s="239" t="s">
        <v>33</v>
      </c>
      <c r="PF106" s="240"/>
      <c r="PG106" s="46" t="s">
        <v>34</v>
      </c>
      <c r="PH106" s="46"/>
      <c r="PI106" s="46" t="s">
        <v>24</v>
      </c>
      <c r="PK106" s="189"/>
      <c r="PM106" s="202"/>
      <c r="PO106" s="33"/>
      <c r="PP106" s="33"/>
      <c r="PQ106" s="33"/>
      <c r="PR106" s="194"/>
      <c r="PS106" s="197"/>
      <c r="PT106" s="199">
        <f>+PT104+PT102</f>
        <v>0</v>
      </c>
      <c r="PU106" s="200" t="s">
        <v>76</v>
      </c>
      <c r="PV106" s="34"/>
      <c r="PW106" s="34" t="e">
        <f>+PW102+PW104+PW105</f>
        <v>#DIV/0!</v>
      </c>
      <c r="PY106" s="156"/>
      <c r="PZ106" s="3"/>
      <c r="QA106" s="239" t="s">
        <v>33</v>
      </c>
      <c r="QB106" s="240"/>
      <c r="QC106" s="46" t="s">
        <v>34</v>
      </c>
      <c r="QD106" s="46"/>
      <c r="QE106" s="46" t="s">
        <v>24</v>
      </c>
      <c r="QG106" s="189"/>
      <c r="QI106" s="202"/>
      <c r="QK106" s="33"/>
      <c r="QL106" s="33"/>
      <c r="QM106" s="33"/>
      <c r="QN106" s="194"/>
      <c r="QO106" s="197"/>
      <c r="QP106" s="199">
        <f>+QP104+QP102</f>
        <v>0</v>
      </c>
      <c r="QQ106" s="200" t="s">
        <v>76</v>
      </c>
      <c r="QR106" s="34"/>
      <c r="QS106" s="34" t="e">
        <f>+QS102+QS104+QS105</f>
        <v>#DIV/0!</v>
      </c>
    </row>
    <row r="107" spans="1:461" ht="13.5" customHeight="1" thickTop="1" thickBot="1">
      <c r="A107" s="156"/>
      <c r="B107" s="32"/>
      <c r="C107" s="47" t="s">
        <v>35</v>
      </c>
      <c r="D107" s="48">
        <f>F101</f>
        <v>120</v>
      </c>
      <c r="E107" s="48">
        <f>R102</f>
        <v>0</v>
      </c>
      <c r="F107" s="50"/>
      <c r="G107" s="51">
        <f>D107-E107</f>
        <v>120</v>
      </c>
      <c r="H107" s="53" t="str">
        <f>IF(D107-E107=0,"ü","û")</f>
        <v>û</v>
      </c>
      <c r="I107" s="189"/>
      <c r="L107" s="203"/>
      <c r="M107" s="35"/>
      <c r="N107" s="35"/>
      <c r="O107" s="35"/>
      <c r="P107" s="194"/>
      <c r="Q107" s="13"/>
      <c r="R107" s="189"/>
      <c r="S107" s="13"/>
      <c r="T107" s="19"/>
      <c r="U107" s="19"/>
      <c r="W107" s="156"/>
      <c r="X107" s="32"/>
      <c r="Y107" s="47" t="s">
        <v>35</v>
      </c>
      <c r="Z107" s="48">
        <f>AB101</f>
        <v>120</v>
      </c>
      <c r="AA107" s="48">
        <f>AN102</f>
        <v>0</v>
      </c>
      <c r="AB107" s="50"/>
      <c r="AC107" s="51">
        <f>Z107-AA107</f>
        <v>120</v>
      </c>
      <c r="AD107" s="53" t="str">
        <f>IF(Z107-AA107=0,"ü","û")</f>
        <v>û</v>
      </c>
      <c r="AE107" s="189"/>
      <c r="AH107" s="203"/>
      <c r="AI107" s="35"/>
      <c r="AJ107" s="35"/>
      <c r="AK107" s="35"/>
      <c r="AL107" s="194"/>
      <c r="AM107" s="13"/>
      <c r="AN107" s="189"/>
      <c r="AO107" s="13"/>
      <c r="AP107" s="19"/>
      <c r="AQ107" s="19"/>
      <c r="AS107" s="156"/>
      <c r="AT107" s="32"/>
      <c r="AU107" s="47" t="s">
        <v>35</v>
      </c>
      <c r="AV107" s="48">
        <f>AX101</f>
        <v>120</v>
      </c>
      <c r="AW107" s="48">
        <f>BJ102</f>
        <v>0</v>
      </c>
      <c r="AX107" s="50"/>
      <c r="AY107" s="51">
        <f>AV107-AW107</f>
        <v>120</v>
      </c>
      <c r="AZ107" s="53" t="str">
        <f>IF(AV107-AW107=0,"ü","û")</f>
        <v>û</v>
      </c>
      <c r="BA107" s="189"/>
      <c r="BD107" s="203"/>
      <c r="BE107" s="35"/>
      <c r="BF107" s="35"/>
      <c r="BG107" s="35"/>
      <c r="BH107" s="194"/>
      <c r="BI107" s="13"/>
      <c r="BJ107" s="189"/>
      <c r="BK107" s="13"/>
      <c r="BL107" s="19"/>
      <c r="BM107" s="19"/>
      <c r="BO107" s="156"/>
      <c r="BP107" s="32"/>
      <c r="BQ107" s="47" t="s">
        <v>35</v>
      </c>
      <c r="BR107" s="48">
        <f>BT101</f>
        <v>121.5</v>
      </c>
      <c r="BS107" s="48">
        <f>CF102</f>
        <v>0</v>
      </c>
      <c r="BT107" s="50"/>
      <c r="BU107" s="51">
        <f>BR107-BS107</f>
        <v>121.5</v>
      </c>
      <c r="BV107" s="53" t="str">
        <f>IF(BR107-BS107=0,"ü","û")</f>
        <v>û</v>
      </c>
      <c r="BW107" s="189"/>
      <c r="BZ107" s="203"/>
      <c r="CA107" s="35"/>
      <c r="CB107" s="35"/>
      <c r="CC107" s="35"/>
      <c r="CD107" s="194"/>
      <c r="CE107" s="13"/>
      <c r="CF107" s="189"/>
      <c r="CG107" s="13"/>
      <c r="CH107" s="19"/>
      <c r="CI107" s="19"/>
      <c r="CK107" s="156"/>
      <c r="CL107" s="32"/>
      <c r="CM107" s="47" t="s">
        <v>35</v>
      </c>
      <c r="CN107" s="48">
        <f>CP101</f>
        <v>121</v>
      </c>
      <c r="CO107" s="48">
        <f>DB102</f>
        <v>0</v>
      </c>
      <c r="CP107" s="50"/>
      <c r="CQ107" s="51">
        <f>CN107-CO107</f>
        <v>121</v>
      </c>
      <c r="CR107" s="53" t="str">
        <f>IF(CN107-CO107=0,"ü","û")</f>
        <v>û</v>
      </c>
      <c r="CS107" s="189"/>
      <c r="CV107" s="203"/>
      <c r="CW107" s="35"/>
      <c r="CX107" s="35"/>
      <c r="CY107" s="35"/>
      <c r="CZ107" s="194"/>
      <c r="DA107" s="13"/>
      <c r="DB107" s="189"/>
      <c r="DC107" s="13"/>
      <c r="DD107" s="19"/>
      <c r="DE107" s="19"/>
      <c r="DG107" s="156"/>
      <c r="DH107" s="32"/>
      <c r="DI107" s="47" t="s">
        <v>35</v>
      </c>
      <c r="DJ107" s="48">
        <f>DL101</f>
        <v>112.5</v>
      </c>
      <c r="DK107" s="48">
        <f>DX102</f>
        <v>0</v>
      </c>
      <c r="DL107" s="50"/>
      <c r="DM107" s="51">
        <f>DJ107-DK107</f>
        <v>112.5</v>
      </c>
      <c r="DN107" s="53" t="str">
        <f>IF(DJ107-DK107=0,"ü","û")</f>
        <v>û</v>
      </c>
      <c r="DO107" s="189"/>
      <c r="DR107" s="203"/>
      <c r="DS107" s="35"/>
      <c r="DT107" s="35"/>
      <c r="DU107" s="35"/>
      <c r="DV107" s="194"/>
      <c r="DW107" s="13"/>
      <c r="DX107" s="189"/>
      <c r="DY107" s="13"/>
      <c r="DZ107" s="19"/>
      <c r="EA107" s="19"/>
      <c r="EC107" s="156"/>
      <c r="ED107" s="32"/>
      <c r="EE107" s="47" t="s">
        <v>35</v>
      </c>
      <c r="EF107" s="48">
        <f>EH101</f>
        <v>120</v>
      </c>
      <c r="EG107" s="48">
        <f>ET102</f>
        <v>0</v>
      </c>
      <c r="EH107" s="50"/>
      <c r="EI107" s="51">
        <f>EF107-EG107</f>
        <v>120</v>
      </c>
      <c r="EJ107" s="53" t="str">
        <f>IF(EF107-EG107=0,"ü","û")</f>
        <v>û</v>
      </c>
      <c r="EK107" s="189"/>
      <c r="EN107" s="203"/>
      <c r="EO107" s="35"/>
      <c r="EP107" s="35"/>
      <c r="EQ107" s="35"/>
      <c r="ER107" s="194"/>
      <c r="ES107" s="13"/>
      <c r="ET107" s="189"/>
      <c r="EU107" s="13"/>
      <c r="EV107" s="19"/>
      <c r="EW107" s="19"/>
      <c r="EY107" s="156"/>
      <c r="EZ107" s="32"/>
      <c r="FA107" s="47" t="s">
        <v>35</v>
      </c>
      <c r="FB107" s="48">
        <f>FD101</f>
        <v>82.5</v>
      </c>
      <c r="FC107" s="48">
        <f>FP102</f>
        <v>0</v>
      </c>
      <c r="FD107" s="50"/>
      <c r="FE107" s="51">
        <f>FB107-FC107</f>
        <v>82.5</v>
      </c>
      <c r="FF107" s="53" t="str">
        <f>IF(FB107-FC107=0,"ü","û")</f>
        <v>û</v>
      </c>
      <c r="FG107" s="189"/>
      <c r="FJ107" s="203"/>
      <c r="FK107" s="35"/>
      <c r="FL107" s="35"/>
      <c r="FM107" s="35"/>
      <c r="FN107" s="194"/>
      <c r="FO107" s="13"/>
      <c r="FP107" s="189"/>
      <c r="FQ107" s="13"/>
      <c r="FR107" s="19"/>
      <c r="FS107" s="19"/>
      <c r="FU107" s="156"/>
      <c r="FV107" s="32"/>
      <c r="FW107" s="47" t="s">
        <v>35</v>
      </c>
      <c r="FX107" s="48">
        <f>FZ101</f>
        <v>120</v>
      </c>
      <c r="FY107" s="48">
        <f>GL102</f>
        <v>0</v>
      </c>
      <c r="FZ107" s="50"/>
      <c r="GA107" s="51">
        <f>FX107-FY107</f>
        <v>120</v>
      </c>
      <c r="GB107" s="53" t="str">
        <f>IF(FX107-FY107=0,"ü","û")</f>
        <v>û</v>
      </c>
      <c r="GC107" s="189"/>
      <c r="GF107" s="203"/>
      <c r="GG107" s="35"/>
      <c r="GH107" s="35"/>
      <c r="GI107" s="35"/>
      <c r="GJ107" s="194"/>
      <c r="GK107" s="13"/>
      <c r="GL107" s="189"/>
      <c r="GM107" s="13"/>
      <c r="GN107" s="19"/>
      <c r="GO107" s="19"/>
      <c r="GQ107" s="156"/>
      <c r="GR107" s="32"/>
      <c r="GS107" s="47" t="s">
        <v>35</v>
      </c>
      <c r="GT107" s="48">
        <f>GV101</f>
        <v>120</v>
      </c>
      <c r="GU107" s="48">
        <f>HH102</f>
        <v>0</v>
      </c>
      <c r="GV107" s="50"/>
      <c r="GW107" s="51">
        <f>GT107-GU107</f>
        <v>120</v>
      </c>
      <c r="GX107" s="53" t="str">
        <f>IF(GT107-GU107=0,"ü","û")</f>
        <v>û</v>
      </c>
      <c r="GY107" s="189"/>
      <c r="HB107" s="203"/>
      <c r="HC107" s="35"/>
      <c r="HD107" s="35"/>
      <c r="HE107" s="35"/>
      <c r="HF107" s="194"/>
      <c r="HG107" s="13"/>
      <c r="HH107" s="189"/>
      <c r="HI107" s="13"/>
      <c r="HJ107" s="19"/>
      <c r="HK107" s="19"/>
      <c r="HM107" s="156"/>
      <c r="HN107" s="32"/>
      <c r="HO107" s="47" t="s">
        <v>35</v>
      </c>
      <c r="HP107" s="48">
        <f>HR101</f>
        <v>121</v>
      </c>
      <c r="HQ107" s="48">
        <f>ID102</f>
        <v>0</v>
      </c>
      <c r="HR107" s="50"/>
      <c r="HS107" s="51">
        <f>HP107-HQ107</f>
        <v>121</v>
      </c>
      <c r="HT107" s="53" t="str">
        <f>IF(HP107-HQ107=0,"ü","û")</f>
        <v>û</v>
      </c>
      <c r="HU107" s="189"/>
      <c r="HX107" s="203"/>
      <c r="HY107" s="35"/>
      <c r="HZ107" s="35"/>
      <c r="IA107" s="35"/>
      <c r="IB107" s="194"/>
      <c r="IC107" s="13"/>
      <c r="ID107" s="189"/>
      <c r="IE107" s="13"/>
      <c r="IF107" s="19"/>
      <c r="IG107" s="19"/>
      <c r="II107" s="156"/>
      <c r="IJ107" s="32"/>
      <c r="IK107" s="47" t="s">
        <v>35</v>
      </c>
      <c r="IL107" s="48">
        <f>IN101</f>
        <v>120</v>
      </c>
      <c r="IM107" s="48">
        <f>IZ102</f>
        <v>0</v>
      </c>
      <c r="IN107" s="50"/>
      <c r="IO107" s="51">
        <f>IL107-IM107</f>
        <v>120</v>
      </c>
      <c r="IP107" s="53" t="str">
        <f>IF(IL107-IM107=0,"ü","û")</f>
        <v>û</v>
      </c>
      <c r="IQ107" s="189"/>
      <c r="IT107" s="203"/>
      <c r="IU107" s="35"/>
      <c r="IV107" s="35"/>
      <c r="IW107" s="35"/>
      <c r="IX107" s="194"/>
      <c r="IY107" s="13"/>
      <c r="IZ107" s="189"/>
      <c r="JA107" s="13"/>
      <c r="JB107" s="19"/>
      <c r="JC107" s="19"/>
      <c r="JE107" s="156"/>
      <c r="JF107" s="32"/>
      <c r="JG107" s="47" t="s">
        <v>35</v>
      </c>
      <c r="JH107" s="48">
        <f>JJ101</f>
        <v>120.5</v>
      </c>
      <c r="JI107" s="48">
        <f>JV102</f>
        <v>0</v>
      </c>
      <c r="JJ107" s="50"/>
      <c r="JK107" s="51">
        <f>JH107-JI107</f>
        <v>120.5</v>
      </c>
      <c r="JL107" s="53" t="str">
        <f>IF(JH107-JI107=0,"ü","û")</f>
        <v>û</v>
      </c>
      <c r="JM107" s="189"/>
      <c r="JP107" s="203"/>
      <c r="JQ107" s="35"/>
      <c r="JR107" s="35"/>
      <c r="JS107" s="35"/>
      <c r="JT107" s="194"/>
      <c r="JU107" s="13"/>
      <c r="JV107" s="189"/>
      <c r="JW107" s="13"/>
      <c r="JX107" s="19"/>
      <c r="JY107" s="19"/>
      <c r="KA107" s="156"/>
      <c r="KB107" s="32"/>
      <c r="KC107" s="47" t="s">
        <v>35</v>
      </c>
      <c r="KD107" s="48">
        <f>KF101</f>
        <v>112.5</v>
      </c>
      <c r="KE107" s="48">
        <f>KR102</f>
        <v>0</v>
      </c>
      <c r="KF107" s="50"/>
      <c r="KG107" s="51">
        <f>KD107-KE107</f>
        <v>112.5</v>
      </c>
      <c r="KH107" s="53" t="str">
        <f>IF(KD107-KE107=0,"ü","û")</f>
        <v>û</v>
      </c>
      <c r="KI107" s="189"/>
      <c r="KL107" s="203"/>
      <c r="KM107" s="35"/>
      <c r="KN107" s="35"/>
      <c r="KO107" s="35"/>
      <c r="KP107" s="194"/>
      <c r="KQ107" s="13"/>
      <c r="KR107" s="189"/>
      <c r="KS107" s="13"/>
      <c r="KT107" s="19"/>
      <c r="KU107" s="19"/>
      <c r="KW107" s="156"/>
      <c r="KX107" s="32"/>
      <c r="KY107" s="47" t="s">
        <v>35</v>
      </c>
      <c r="KZ107" s="48">
        <f>LB101</f>
        <v>75</v>
      </c>
      <c r="LA107" s="48">
        <f>LN102</f>
        <v>0</v>
      </c>
      <c r="LB107" s="50"/>
      <c r="LC107" s="51">
        <f>KZ107-LA107</f>
        <v>75</v>
      </c>
      <c r="LD107" s="53" t="str">
        <f>IF(KZ107-LA107=0,"ü","û")</f>
        <v>û</v>
      </c>
      <c r="LE107" s="189"/>
      <c r="LH107" s="203"/>
      <c r="LI107" s="35"/>
      <c r="LJ107" s="35"/>
      <c r="LK107" s="35"/>
      <c r="LL107" s="194"/>
      <c r="LM107" s="13"/>
      <c r="LN107" s="189"/>
      <c r="LO107" s="13"/>
      <c r="LP107" s="19"/>
      <c r="LQ107" s="19"/>
      <c r="LS107" s="156"/>
      <c r="LT107" s="32"/>
      <c r="LU107" s="47" t="s">
        <v>35</v>
      </c>
      <c r="LV107" s="48">
        <f>LX101</f>
        <v>120</v>
      </c>
      <c r="LW107" s="48">
        <f>MJ102</f>
        <v>0</v>
      </c>
      <c r="LX107" s="50"/>
      <c r="LY107" s="51">
        <f>LV107-LW107</f>
        <v>120</v>
      </c>
      <c r="LZ107" s="53" t="str">
        <f>IF(LV107-LW107=0,"ü","û")</f>
        <v>û</v>
      </c>
      <c r="MA107" s="189"/>
      <c r="MD107" s="203"/>
      <c r="ME107" s="35"/>
      <c r="MF107" s="35"/>
      <c r="MG107" s="35"/>
      <c r="MH107" s="194"/>
      <c r="MI107" s="13"/>
      <c r="MJ107" s="189"/>
      <c r="MK107" s="13"/>
      <c r="ML107" s="19"/>
      <c r="MM107" s="19"/>
      <c r="MO107" s="156"/>
      <c r="MP107" s="32"/>
      <c r="MQ107" s="47" t="s">
        <v>35</v>
      </c>
      <c r="MR107" s="48">
        <f>MT101</f>
        <v>112.5</v>
      </c>
      <c r="MS107" s="48">
        <f>NF102</f>
        <v>0</v>
      </c>
      <c r="MT107" s="50"/>
      <c r="MU107" s="51">
        <f>MR107-MS107</f>
        <v>112.5</v>
      </c>
      <c r="MV107" s="53" t="str">
        <f>IF(MR107-MS107=0,"ü","û")</f>
        <v>û</v>
      </c>
      <c r="MW107" s="189"/>
      <c r="MZ107" s="203"/>
      <c r="NA107" s="35"/>
      <c r="NB107" s="35"/>
      <c r="NC107" s="35"/>
      <c r="ND107" s="194"/>
      <c r="NE107" s="13"/>
      <c r="NF107" s="189"/>
      <c r="NG107" s="13"/>
      <c r="NH107" s="19"/>
      <c r="NI107" s="19"/>
      <c r="NK107" s="156"/>
      <c r="NL107" s="32"/>
      <c r="NM107" s="47" t="s">
        <v>35</v>
      </c>
      <c r="NN107" s="48">
        <f>NP101</f>
        <v>97.5</v>
      </c>
      <c r="NO107" s="48">
        <f>OB102</f>
        <v>0</v>
      </c>
      <c r="NP107" s="50"/>
      <c r="NQ107" s="51">
        <f>NN107-NO107</f>
        <v>97.5</v>
      </c>
      <c r="NR107" s="53" t="str">
        <f>IF(NN107-NO107=0,"ü","û")</f>
        <v>û</v>
      </c>
      <c r="NS107" s="189"/>
      <c r="NV107" s="203"/>
      <c r="NW107" s="35"/>
      <c r="NX107" s="35"/>
      <c r="NY107" s="35"/>
      <c r="NZ107" s="194"/>
      <c r="OA107" s="13"/>
      <c r="OB107" s="189"/>
      <c r="OC107" s="13"/>
      <c r="OD107" s="19"/>
      <c r="OE107" s="19"/>
      <c r="OG107" s="156"/>
      <c r="OH107" s="32"/>
      <c r="OI107" s="47" t="s">
        <v>35</v>
      </c>
      <c r="OJ107" s="48">
        <f>OL101</f>
        <v>120</v>
      </c>
      <c r="OK107" s="48">
        <f>OX102</f>
        <v>0</v>
      </c>
      <c r="OL107" s="50"/>
      <c r="OM107" s="51">
        <f>OJ107-OK107</f>
        <v>120</v>
      </c>
      <c r="ON107" s="53" t="str">
        <f>IF(OJ107-OK107=0,"ü","û")</f>
        <v>û</v>
      </c>
      <c r="OO107" s="189"/>
      <c r="OR107" s="203"/>
      <c r="OS107" s="35"/>
      <c r="OT107" s="35"/>
      <c r="OU107" s="35"/>
      <c r="OV107" s="194"/>
      <c r="OW107" s="13"/>
      <c r="OX107" s="189"/>
      <c r="OY107" s="13"/>
      <c r="OZ107" s="19"/>
      <c r="PA107" s="19"/>
      <c r="PC107" s="156"/>
      <c r="PD107" s="32"/>
      <c r="PE107" s="47" t="s">
        <v>35</v>
      </c>
      <c r="PF107" s="48">
        <f>PH101</f>
        <v>120</v>
      </c>
      <c r="PG107" s="48">
        <f>PT102</f>
        <v>0</v>
      </c>
      <c r="PH107" s="50"/>
      <c r="PI107" s="51">
        <f>PF107-PG107</f>
        <v>120</v>
      </c>
      <c r="PJ107" s="53" t="str">
        <f>IF(PF107-PG107=0,"ü","û")</f>
        <v>û</v>
      </c>
      <c r="PK107" s="189"/>
      <c r="PN107" s="203"/>
      <c r="PO107" s="35"/>
      <c r="PP107" s="35"/>
      <c r="PQ107" s="35"/>
      <c r="PR107" s="194"/>
      <c r="PS107" s="13"/>
      <c r="PT107" s="189"/>
      <c r="PU107" s="13"/>
      <c r="PV107" s="19"/>
      <c r="PW107" s="19"/>
      <c r="PY107" s="156"/>
      <c r="PZ107" s="32"/>
      <c r="QA107" s="47" t="s">
        <v>35</v>
      </c>
      <c r="QB107" s="48">
        <f>QD101</f>
        <v>120</v>
      </c>
      <c r="QC107" s="48">
        <f>QP102</f>
        <v>0</v>
      </c>
      <c r="QD107" s="50"/>
      <c r="QE107" s="51">
        <f>QB107-QC107</f>
        <v>120</v>
      </c>
      <c r="QF107" s="53" t="str">
        <f>IF(QB107-QC107=0,"ü","û")</f>
        <v>û</v>
      </c>
      <c r="QG107" s="189"/>
      <c r="QJ107" s="203"/>
      <c r="QK107" s="35"/>
      <c r="QL107" s="35"/>
      <c r="QM107" s="35"/>
      <c r="QN107" s="194"/>
      <c r="QO107" s="13"/>
      <c r="QP107" s="189"/>
      <c r="QQ107" s="13"/>
      <c r="QR107" s="19"/>
      <c r="QS107" s="19"/>
    </row>
    <row r="108" spans="1:461" ht="13.5" customHeight="1" thickTop="1" thickBot="1">
      <c r="A108" s="159"/>
      <c r="B108" s="2"/>
      <c r="C108" s="47" t="s">
        <v>36</v>
      </c>
      <c r="D108" s="48">
        <f>COUNTIF(C8:C100,"HT")*7.5+F108</f>
        <v>22.5</v>
      </c>
      <c r="E108" s="48">
        <f>R104</f>
        <v>0</v>
      </c>
      <c r="F108" s="48">
        <f>COUNTIF(C8:C100,"GT")*7.5</f>
        <v>0</v>
      </c>
      <c r="G108" s="51">
        <f>D108-E108</f>
        <v>22.5</v>
      </c>
      <c r="H108" s="53" t="str">
        <f>IF(D108-E108=0,"ü","û")</f>
        <v>û</v>
      </c>
      <c r="I108" s="189"/>
      <c r="L108" s="204"/>
      <c r="M108" s="205"/>
      <c r="N108" s="37"/>
      <c r="O108" s="37"/>
      <c r="P108" s="194"/>
      <c r="Q108" s="13"/>
      <c r="R108" s="189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22.5</v>
      </c>
      <c r="AA108" s="48">
        <f>AN104</f>
        <v>0</v>
      </c>
      <c r="AB108" s="48">
        <f>COUNTIF(Y8:Y100,"GT")*7.5</f>
        <v>0</v>
      </c>
      <c r="AC108" s="51">
        <f>Z108-AA108</f>
        <v>22.5</v>
      </c>
      <c r="AD108" s="53" t="str">
        <f>IF(Z108-AA108=0,"ü","û")</f>
        <v>û</v>
      </c>
      <c r="AE108" s="189"/>
      <c r="AH108" s="204"/>
      <c r="AI108" s="205"/>
      <c r="AJ108" s="37"/>
      <c r="AK108" s="37"/>
      <c r="AL108" s="194"/>
      <c r="AM108" s="13"/>
      <c r="AN108" s="189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22.5</v>
      </c>
      <c r="AW108" s="48">
        <f>BJ104</f>
        <v>0</v>
      </c>
      <c r="AX108" s="48">
        <f>COUNTIF(AU8:AU100,"GT")*7.5</f>
        <v>0</v>
      </c>
      <c r="AY108" s="51">
        <f>AV108-AW108</f>
        <v>22.5</v>
      </c>
      <c r="AZ108" s="53" t="str">
        <f>IF(AV108-AW108=0,"ü","û")</f>
        <v>û</v>
      </c>
      <c r="BA108" s="189"/>
      <c r="BD108" s="204"/>
      <c r="BE108" s="205"/>
      <c r="BF108" s="37"/>
      <c r="BG108" s="37"/>
      <c r="BH108" s="194"/>
      <c r="BI108" s="13"/>
      <c r="BJ108" s="189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22.5</v>
      </c>
      <c r="BS108" s="48">
        <f>CF104</f>
        <v>0</v>
      </c>
      <c r="BT108" s="48">
        <f>COUNTIF(BQ8:BQ100,"GT")*7.5</f>
        <v>0</v>
      </c>
      <c r="BU108" s="51">
        <f>BR108-BS108</f>
        <v>22.5</v>
      </c>
      <c r="BV108" s="53" t="str">
        <f>IF(BR108-BS108=0,"ü","û")</f>
        <v>û</v>
      </c>
      <c r="BW108" s="189"/>
      <c r="BZ108" s="204"/>
      <c r="CA108" s="205"/>
      <c r="CB108" s="37"/>
      <c r="CC108" s="37"/>
      <c r="CD108" s="194"/>
      <c r="CE108" s="13"/>
      <c r="CF108" s="189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22.5</v>
      </c>
      <c r="CO108" s="48">
        <f>DB104</f>
        <v>0</v>
      </c>
      <c r="CP108" s="48">
        <f>COUNTIF(CM8:CM100,"GT")*7.5</f>
        <v>0</v>
      </c>
      <c r="CQ108" s="51">
        <f>CN108-CO108</f>
        <v>22.5</v>
      </c>
      <c r="CR108" s="53" t="str">
        <f>IF(CN108-CO108=0,"ü","û")</f>
        <v>û</v>
      </c>
      <c r="CS108" s="189"/>
      <c r="CV108" s="204"/>
      <c r="CW108" s="205"/>
      <c r="CX108" s="37"/>
      <c r="CY108" s="37"/>
      <c r="CZ108" s="194"/>
      <c r="DA108" s="13"/>
      <c r="DB108" s="189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22.5</v>
      </c>
      <c r="DK108" s="48">
        <f>DX104</f>
        <v>0</v>
      </c>
      <c r="DL108" s="48">
        <f>COUNTIF(DI8:DI100,"GT")*7.5</f>
        <v>0</v>
      </c>
      <c r="DM108" s="51">
        <f>DJ108-DK108</f>
        <v>22.5</v>
      </c>
      <c r="DN108" s="53" t="str">
        <f>IF(DJ108-DK108=0,"ü","û")</f>
        <v>û</v>
      </c>
      <c r="DO108" s="189"/>
      <c r="DR108" s="204"/>
      <c r="DS108" s="205"/>
      <c r="DT108" s="37"/>
      <c r="DU108" s="37"/>
      <c r="DV108" s="194"/>
      <c r="DW108" s="13"/>
      <c r="DX108" s="189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22.5</v>
      </c>
      <c r="EG108" s="48">
        <f>ET104</f>
        <v>0</v>
      </c>
      <c r="EH108" s="48">
        <f>COUNTIF(EE8:EE100,"GT")*7.5</f>
        <v>0</v>
      </c>
      <c r="EI108" s="51">
        <f>EF108-EG108</f>
        <v>22.5</v>
      </c>
      <c r="EJ108" s="53" t="str">
        <f>IF(EF108-EG108=0,"ü","û")</f>
        <v>û</v>
      </c>
      <c r="EK108" s="189"/>
      <c r="EN108" s="204"/>
      <c r="EO108" s="205"/>
      <c r="EP108" s="37"/>
      <c r="EQ108" s="37"/>
      <c r="ER108" s="194"/>
      <c r="ES108" s="13"/>
      <c r="ET108" s="189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22.5</v>
      </c>
      <c r="FC108" s="48">
        <f>FP104</f>
        <v>0</v>
      </c>
      <c r="FD108" s="48">
        <f>COUNTIF(FA8:FA100,"GT")*7.5</f>
        <v>0</v>
      </c>
      <c r="FE108" s="51">
        <f>FB108-FC108</f>
        <v>22.5</v>
      </c>
      <c r="FF108" s="53" t="str">
        <f>IF(FB108-FC108=0,"ü","û")</f>
        <v>û</v>
      </c>
      <c r="FG108" s="189"/>
      <c r="FJ108" s="204"/>
      <c r="FK108" s="205"/>
      <c r="FL108" s="37"/>
      <c r="FM108" s="37"/>
      <c r="FN108" s="194"/>
      <c r="FO108" s="13"/>
      <c r="FP108" s="189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22.5</v>
      </c>
      <c r="FY108" s="48">
        <f>GL104</f>
        <v>0</v>
      </c>
      <c r="FZ108" s="48">
        <f>COUNTIF(FW8:FW100,"GT")*7.5</f>
        <v>0</v>
      </c>
      <c r="GA108" s="51">
        <f>FX108-FY108</f>
        <v>22.5</v>
      </c>
      <c r="GB108" s="53" t="str">
        <f>IF(FX108-FY108=0,"ü","û")</f>
        <v>û</v>
      </c>
      <c r="GC108" s="189"/>
      <c r="GF108" s="204"/>
      <c r="GG108" s="205"/>
      <c r="GH108" s="37"/>
      <c r="GI108" s="37"/>
      <c r="GJ108" s="194"/>
      <c r="GK108" s="13"/>
      <c r="GL108" s="189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22.5</v>
      </c>
      <c r="GU108" s="48">
        <f>HH104</f>
        <v>0</v>
      </c>
      <c r="GV108" s="48">
        <f>COUNTIF(GS8:GS100,"GT")*7.5</f>
        <v>0</v>
      </c>
      <c r="GW108" s="51">
        <f>GT108-GU108</f>
        <v>22.5</v>
      </c>
      <c r="GX108" s="53" t="str">
        <f>IF(GT108-GU108=0,"ü","û")</f>
        <v>û</v>
      </c>
      <c r="GY108" s="189"/>
      <c r="HB108" s="204"/>
      <c r="HC108" s="205"/>
      <c r="HD108" s="37"/>
      <c r="HE108" s="37"/>
      <c r="HF108" s="194"/>
      <c r="HG108" s="13"/>
      <c r="HH108" s="189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22.5</v>
      </c>
      <c r="HQ108" s="48">
        <f>ID104</f>
        <v>0</v>
      </c>
      <c r="HR108" s="48">
        <f>COUNTIF(HO8:HO100,"GT")*7.5</f>
        <v>0</v>
      </c>
      <c r="HS108" s="51">
        <f>HP108-HQ108</f>
        <v>22.5</v>
      </c>
      <c r="HT108" s="53" t="str">
        <f>IF(HP108-HQ108=0,"ü","û")</f>
        <v>û</v>
      </c>
      <c r="HU108" s="189"/>
      <c r="HX108" s="204"/>
      <c r="HY108" s="205"/>
      <c r="HZ108" s="37"/>
      <c r="IA108" s="37"/>
      <c r="IB108" s="194"/>
      <c r="IC108" s="13"/>
      <c r="ID108" s="189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22.5</v>
      </c>
      <c r="IM108" s="48">
        <f>IZ104</f>
        <v>0</v>
      </c>
      <c r="IN108" s="48">
        <f>COUNTIF(IK8:IK100,"GT")*7.5</f>
        <v>0</v>
      </c>
      <c r="IO108" s="51">
        <f>IL108-IM108</f>
        <v>22.5</v>
      </c>
      <c r="IP108" s="53" t="str">
        <f>IF(IL108-IM108=0,"ü","û")</f>
        <v>û</v>
      </c>
      <c r="IQ108" s="189"/>
      <c r="IT108" s="204"/>
      <c r="IU108" s="205"/>
      <c r="IV108" s="37"/>
      <c r="IW108" s="37"/>
      <c r="IX108" s="194"/>
      <c r="IY108" s="13"/>
      <c r="IZ108" s="189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22.5</v>
      </c>
      <c r="JI108" s="48">
        <f>JV104</f>
        <v>0</v>
      </c>
      <c r="JJ108" s="48">
        <f>COUNTIF(JG8:JG100,"GT")*7.5</f>
        <v>0</v>
      </c>
      <c r="JK108" s="51">
        <f>JH108-JI108</f>
        <v>22.5</v>
      </c>
      <c r="JL108" s="53" t="str">
        <f>IF(JH108-JI108=0,"ü","û")</f>
        <v>û</v>
      </c>
      <c r="JM108" s="189"/>
      <c r="JP108" s="204"/>
      <c r="JQ108" s="205"/>
      <c r="JR108" s="37"/>
      <c r="JS108" s="37"/>
      <c r="JT108" s="194"/>
      <c r="JU108" s="13"/>
      <c r="JV108" s="189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22.5</v>
      </c>
      <c r="KE108" s="48">
        <f>KR104</f>
        <v>0</v>
      </c>
      <c r="KF108" s="48">
        <f>COUNTIF(KC8:KC100,"GT")*7.5</f>
        <v>0</v>
      </c>
      <c r="KG108" s="51">
        <f>KD108-KE108</f>
        <v>22.5</v>
      </c>
      <c r="KH108" s="53" t="str">
        <f>IF(KD108-KE108=0,"ü","û")</f>
        <v>û</v>
      </c>
      <c r="KI108" s="189"/>
      <c r="KL108" s="204"/>
      <c r="KM108" s="205"/>
      <c r="KN108" s="37"/>
      <c r="KO108" s="37"/>
      <c r="KP108" s="194"/>
      <c r="KQ108" s="13"/>
      <c r="KR108" s="189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22.5</v>
      </c>
      <c r="LA108" s="48">
        <f>LN104</f>
        <v>0</v>
      </c>
      <c r="LB108" s="48">
        <f>COUNTIF(KY8:KY100,"GT")*7.5</f>
        <v>0</v>
      </c>
      <c r="LC108" s="51">
        <f>KZ108-LA108</f>
        <v>22.5</v>
      </c>
      <c r="LD108" s="53" t="str">
        <f>IF(KZ108-LA108=0,"ü","û")</f>
        <v>û</v>
      </c>
      <c r="LE108" s="189"/>
      <c r="LH108" s="204"/>
      <c r="LI108" s="205"/>
      <c r="LJ108" s="37"/>
      <c r="LK108" s="37"/>
      <c r="LL108" s="194"/>
      <c r="LM108" s="13"/>
      <c r="LN108" s="189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22.5</v>
      </c>
      <c r="LW108" s="48">
        <f>MJ104</f>
        <v>0</v>
      </c>
      <c r="LX108" s="48">
        <f>COUNTIF(LU8:LU100,"GT")*7.5</f>
        <v>0</v>
      </c>
      <c r="LY108" s="51">
        <f>LV108-LW108</f>
        <v>22.5</v>
      </c>
      <c r="LZ108" s="53" t="str">
        <f>IF(LV108-LW108=0,"ü","û")</f>
        <v>û</v>
      </c>
      <c r="MA108" s="189"/>
      <c r="MD108" s="204"/>
      <c r="ME108" s="205"/>
      <c r="MF108" s="37"/>
      <c r="MG108" s="37"/>
      <c r="MH108" s="194"/>
      <c r="MI108" s="13"/>
      <c r="MJ108" s="189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22.5</v>
      </c>
      <c r="MS108" s="48">
        <f>NF104</f>
        <v>0</v>
      </c>
      <c r="MT108" s="48">
        <f>COUNTIF(MQ8:MQ100,"GT")*7.5</f>
        <v>0</v>
      </c>
      <c r="MU108" s="51">
        <f>MR108-MS108</f>
        <v>22.5</v>
      </c>
      <c r="MV108" s="53" t="str">
        <f>IF(MR108-MS108=0,"ü","û")</f>
        <v>û</v>
      </c>
      <c r="MW108" s="189"/>
      <c r="MZ108" s="204"/>
      <c r="NA108" s="205"/>
      <c r="NB108" s="37"/>
      <c r="NC108" s="37"/>
      <c r="ND108" s="194"/>
      <c r="NE108" s="13"/>
      <c r="NF108" s="189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22.5</v>
      </c>
      <c r="NO108" s="48">
        <f>OB104</f>
        <v>0</v>
      </c>
      <c r="NP108" s="48">
        <f>COUNTIF(NM8:NM100,"GT")*7.5</f>
        <v>0</v>
      </c>
      <c r="NQ108" s="51">
        <f>NN108-NO108</f>
        <v>22.5</v>
      </c>
      <c r="NR108" s="53" t="str">
        <f>IF(NN108-NO108=0,"ü","û")</f>
        <v>û</v>
      </c>
      <c r="NS108" s="189"/>
      <c r="NV108" s="204"/>
      <c r="NW108" s="205"/>
      <c r="NX108" s="37"/>
      <c r="NY108" s="37"/>
      <c r="NZ108" s="194"/>
      <c r="OA108" s="13"/>
      <c r="OB108" s="189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22.5</v>
      </c>
      <c r="OK108" s="48">
        <f>OX104</f>
        <v>0</v>
      </c>
      <c r="OL108" s="48">
        <f>COUNTIF(OI8:OI100,"GT")*7.5</f>
        <v>0</v>
      </c>
      <c r="OM108" s="51">
        <f>OJ108-OK108</f>
        <v>22.5</v>
      </c>
      <c r="ON108" s="53" t="str">
        <f>IF(OJ108-OK108=0,"ü","û")</f>
        <v>û</v>
      </c>
      <c r="OO108" s="189"/>
      <c r="OR108" s="204"/>
      <c r="OS108" s="205"/>
      <c r="OT108" s="37"/>
      <c r="OU108" s="37"/>
      <c r="OV108" s="194"/>
      <c r="OW108" s="13"/>
      <c r="OX108" s="189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22.5</v>
      </c>
      <c r="PG108" s="48">
        <f>PT104</f>
        <v>0</v>
      </c>
      <c r="PH108" s="48">
        <f>COUNTIF(PE8:PE100,"GT")*7.5</f>
        <v>0</v>
      </c>
      <c r="PI108" s="51">
        <f>PF108-PG108</f>
        <v>22.5</v>
      </c>
      <c r="PJ108" s="53" t="str">
        <f>IF(PF108-PG108=0,"ü","û")</f>
        <v>û</v>
      </c>
      <c r="PK108" s="189"/>
      <c r="PN108" s="204"/>
      <c r="PO108" s="205"/>
      <c r="PP108" s="37"/>
      <c r="PQ108" s="37"/>
      <c r="PR108" s="194"/>
      <c r="PS108" s="13"/>
      <c r="PT108" s="189"/>
      <c r="PU108" s="13"/>
      <c r="PV108" s="38"/>
      <c r="PW108" s="38"/>
      <c r="PY108" s="159"/>
      <c r="PZ108" s="2"/>
      <c r="QA108" s="47" t="s">
        <v>36</v>
      </c>
      <c r="QB108" s="48">
        <f>COUNTIF(QA8:QA100,"HT")*7.5+QD108</f>
        <v>22.5</v>
      </c>
      <c r="QC108" s="48">
        <f>QP104</f>
        <v>0</v>
      </c>
      <c r="QD108" s="48">
        <f>COUNTIF(QA8:QA100,"GT")*7.5</f>
        <v>0</v>
      </c>
      <c r="QE108" s="51">
        <f>QB108-QC108</f>
        <v>22.5</v>
      </c>
      <c r="QF108" s="53" t="str">
        <f>IF(QB108-QC108=0,"ü","û")</f>
        <v>û</v>
      </c>
      <c r="QG108" s="189"/>
      <c r="QJ108" s="204"/>
      <c r="QK108" s="205"/>
      <c r="QL108" s="37"/>
      <c r="QM108" s="37"/>
      <c r="QN108" s="194"/>
      <c r="QO108" s="13"/>
      <c r="QP108" s="189"/>
      <c r="QQ108" s="13"/>
      <c r="QR108" s="38"/>
      <c r="QS108" s="38"/>
    </row>
    <row r="109" spans="1:461" ht="13.5" customHeight="1" thickTop="1" thickBot="1">
      <c r="A109" s="160"/>
      <c r="B109" s="36"/>
      <c r="C109" s="47" t="s">
        <v>37</v>
      </c>
      <c r="D109" s="48">
        <f>O101</f>
        <v>3</v>
      </c>
      <c r="E109" s="48">
        <f>VLOOKUP(L2,PUANTAJ!$A:$F,5,FALSE)</f>
        <v>0</v>
      </c>
      <c r="F109" s="50"/>
      <c r="G109" s="51">
        <f>D109-E109</f>
        <v>3</v>
      </c>
      <c r="H109" s="53" t="str">
        <f>IF(D109-E109=0,"ü","û")</f>
        <v>û</v>
      </c>
      <c r="I109" s="189"/>
      <c r="P109" s="194"/>
      <c r="Q109" s="13"/>
      <c r="R109" s="189"/>
      <c r="S109" s="13"/>
      <c r="T109" s="13"/>
      <c r="U109" s="13"/>
      <c r="W109" s="160"/>
      <c r="X109" s="36"/>
      <c r="Y109" s="47" t="s">
        <v>37</v>
      </c>
      <c r="Z109" s="48">
        <f>AK101</f>
        <v>7.5</v>
      </c>
      <c r="AA109" s="48">
        <f>VLOOKUP(AH2,PUANTAJ!$A:$F,5,FALSE)</f>
        <v>0</v>
      </c>
      <c r="AB109" s="50"/>
      <c r="AC109" s="51">
        <f>Z109-AA109</f>
        <v>7.5</v>
      </c>
      <c r="AD109" s="53" t="str">
        <f>IF(Z109-AA109=0,"ü","û")</f>
        <v>û</v>
      </c>
      <c r="AE109" s="189"/>
      <c r="AL109" s="194"/>
      <c r="AM109" s="13"/>
      <c r="AN109" s="189"/>
      <c r="AO109" s="13"/>
      <c r="AP109" s="13"/>
      <c r="AQ109" s="13"/>
      <c r="AS109" s="160"/>
      <c r="AT109" s="36"/>
      <c r="AU109" s="47" t="s">
        <v>37</v>
      </c>
      <c r="AV109" s="48">
        <f>BG101</f>
        <v>15.5</v>
      </c>
      <c r="AW109" s="48">
        <f>VLOOKUP(BD2,PUANTAJ!$A:$F,5,FALSE)</f>
        <v>0</v>
      </c>
      <c r="AX109" s="50"/>
      <c r="AY109" s="51">
        <f>AV109-AW109</f>
        <v>15.5</v>
      </c>
      <c r="AZ109" s="53" t="str">
        <f>IF(AV109-AW109=0,"ü","û")</f>
        <v>û</v>
      </c>
      <c r="BA109" s="189"/>
      <c r="BH109" s="194"/>
      <c r="BI109" s="13"/>
      <c r="BJ109" s="189"/>
      <c r="BK109" s="13"/>
      <c r="BL109" s="13"/>
      <c r="BM109" s="13"/>
      <c r="BO109" s="160"/>
      <c r="BP109" s="36"/>
      <c r="BQ109" s="47" t="s">
        <v>37</v>
      </c>
      <c r="BR109" s="48">
        <f>CC101</f>
        <v>3</v>
      </c>
      <c r="BS109" s="48">
        <f>VLOOKUP(BZ2,PUANTAJ!$A:$F,5,FALSE)</f>
        <v>0</v>
      </c>
      <c r="BT109" s="50"/>
      <c r="BU109" s="51">
        <f>BR109-BS109</f>
        <v>3</v>
      </c>
      <c r="BV109" s="53" t="str">
        <f>IF(BR109-BS109=0,"ü","û")</f>
        <v>û</v>
      </c>
      <c r="BW109" s="189"/>
      <c r="CD109" s="194"/>
      <c r="CE109" s="13"/>
      <c r="CF109" s="189"/>
      <c r="CG109" s="13"/>
      <c r="CH109" s="13"/>
      <c r="CI109" s="13"/>
      <c r="CK109" s="160"/>
      <c r="CL109" s="36"/>
      <c r="CM109" s="47" t="s">
        <v>37</v>
      </c>
      <c r="CN109" s="48">
        <f>CY101</f>
        <v>22</v>
      </c>
      <c r="CO109" s="48">
        <f>VLOOKUP(CV2,PUANTAJ!$A:$F,5,FALSE)</f>
        <v>0</v>
      </c>
      <c r="CP109" s="50"/>
      <c r="CQ109" s="51">
        <f>CN109-CO109</f>
        <v>22</v>
      </c>
      <c r="CR109" s="53" t="str">
        <f>IF(CN109-CO109=0,"ü","û")</f>
        <v>û</v>
      </c>
      <c r="CS109" s="189"/>
      <c r="CZ109" s="194"/>
      <c r="DA109" s="13"/>
      <c r="DB109" s="189"/>
      <c r="DC109" s="13"/>
      <c r="DD109" s="13"/>
      <c r="DE109" s="13"/>
      <c r="DG109" s="160"/>
      <c r="DH109" s="36"/>
      <c r="DI109" s="47" t="s">
        <v>37</v>
      </c>
      <c r="DJ109" s="48">
        <f>DU101</f>
        <v>17</v>
      </c>
      <c r="DK109" s="48">
        <f>VLOOKUP(DR2,PUANTAJ!$A:$F,5,FALSE)</f>
        <v>0</v>
      </c>
      <c r="DL109" s="50"/>
      <c r="DM109" s="51">
        <f>DJ109-DK109</f>
        <v>17</v>
      </c>
      <c r="DN109" s="53" t="str">
        <f>IF(DJ109-DK109=0,"ü","û")</f>
        <v>û</v>
      </c>
      <c r="DO109" s="189"/>
      <c r="DV109" s="194"/>
      <c r="DW109" s="13"/>
      <c r="DX109" s="189"/>
      <c r="DY109" s="13"/>
      <c r="DZ109" s="13"/>
      <c r="EA109" s="13"/>
      <c r="EC109" s="160"/>
      <c r="ED109" s="36"/>
      <c r="EE109" s="47" t="s">
        <v>37</v>
      </c>
      <c r="EF109" s="48">
        <f>EQ101</f>
        <v>12.5</v>
      </c>
      <c r="EG109" s="48">
        <f>VLOOKUP(EN2,PUANTAJ!$A:$F,5,FALSE)</f>
        <v>0</v>
      </c>
      <c r="EH109" s="50"/>
      <c r="EI109" s="51">
        <f>EF109-EG109</f>
        <v>12.5</v>
      </c>
      <c r="EJ109" s="53" t="str">
        <f>IF(EF109-EG109=0,"ü","û")</f>
        <v>û</v>
      </c>
      <c r="EK109" s="189"/>
      <c r="ER109" s="194"/>
      <c r="ES109" s="13"/>
      <c r="ET109" s="189"/>
      <c r="EU109" s="13"/>
      <c r="EV109" s="13"/>
      <c r="EW109" s="13"/>
      <c r="EY109" s="160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89"/>
      <c r="FN109" s="194"/>
      <c r="FO109" s="13"/>
      <c r="FP109" s="189"/>
      <c r="FQ109" s="13"/>
      <c r="FR109" s="13"/>
      <c r="FS109" s="13"/>
      <c r="FU109" s="160"/>
      <c r="FV109" s="36"/>
      <c r="FW109" s="47" t="s">
        <v>37</v>
      </c>
      <c r="FX109" s="48">
        <f>GI101</f>
        <v>3</v>
      </c>
      <c r="FY109" s="48">
        <f>VLOOKUP(GF2,PUANTAJ!$A:$F,5,FALSE)</f>
        <v>0</v>
      </c>
      <c r="FZ109" s="50"/>
      <c r="GA109" s="51">
        <f>FX109-FY109</f>
        <v>3</v>
      </c>
      <c r="GB109" s="53" t="str">
        <f>IF(FX109-FY109=0,"ü","û")</f>
        <v>û</v>
      </c>
      <c r="GC109" s="189"/>
      <c r="GJ109" s="194"/>
      <c r="GK109" s="13"/>
      <c r="GL109" s="189"/>
      <c r="GM109" s="13"/>
      <c r="GN109" s="13"/>
      <c r="GO109" s="13"/>
      <c r="GQ109" s="160"/>
      <c r="GR109" s="36"/>
      <c r="GS109" s="47" t="s">
        <v>37</v>
      </c>
      <c r="GT109" s="48">
        <f>HE101</f>
        <v>2.5</v>
      </c>
      <c r="GU109" s="48">
        <f>VLOOKUP(HB2,PUANTAJ!$A:$F,5,FALSE)</f>
        <v>0</v>
      </c>
      <c r="GV109" s="50"/>
      <c r="GW109" s="51">
        <f>GT109-GU109</f>
        <v>2.5</v>
      </c>
      <c r="GX109" s="53" t="str">
        <f>IF(GT109-GU109=0,"ü","û")</f>
        <v>û</v>
      </c>
      <c r="GY109" s="189"/>
      <c r="HF109" s="194"/>
      <c r="HG109" s="13"/>
      <c r="HH109" s="189"/>
      <c r="HI109" s="13"/>
      <c r="HJ109" s="13"/>
      <c r="HK109" s="13"/>
      <c r="HM109" s="160"/>
      <c r="HN109" s="36"/>
      <c r="HO109" s="47" t="s">
        <v>37</v>
      </c>
      <c r="HP109" s="48">
        <f>IA101</f>
        <v>7.5</v>
      </c>
      <c r="HQ109" s="48">
        <f>VLOOKUP(HX2,PUANTAJ!$A:$F,5,FALSE)</f>
        <v>0</v>
      </c>
      <c r="HR109" s="50"/>
      <c r="HS109" s="51">
        <f>HP109-HQ109</f>
        <v>7.5</v>
      </c>
      <c r="HT109" s="53" t="str">
        <f>IF(HP109-HQ109=0,"ü","û")</f>
        <v>û</v>
      </c>
      <c r="HU109" s="189"/>
      <c r="IB109" s="194"/>
      <c r="IC109" s="13"/>
      <c r="ID109" s="189"/>
      <c r="IE109" s="13"/>
      <c r="IF109" s="13"/>
      <c r="IG109" s="13"/>
      <c r="II109" s="160"/>
      <c r="IJ109" s="36"/>
      <c r="IK109" s="47" t="s">
        <v>37</v>
      </c>
      <c r="IL109" s="48">
        <f>IW101</f>
        <v>13</v>
      </c>
      <c r="IM109" s="48">
        <f>VLOOKUP(IT2,PUANTAJ!$A:$F,5,FALSE)</f>
        <v>0</v>
      </c>
      <c r="IN109" s="50"/>
      <c r="IO109" s="51">
        <f>IL109-IM109</f>
        <v>13</v>
      </c>
      <c r="IP109" s="53" t="str">
        <f>IF(IL109-IM109=0,"ü","û")</f>
        <v>û</v>
      </c>
      <c r="IQ109" s="189"/>
      <c r="IX109" s="194"/>
      <c r="IY109" s="13"/>
      <c r="IZ109" s="189"/>
      <c r="JA109" s="13"/>
      <c r="JB109" s="13"/>
      <c r="JC109" s="13"/>
      <c r="JE109" s="160"/>
      <c r="JF109" s="36"/>
      <c r="JG109" s="47" t="s">
        <v>37</v>
      </c>
      <c r="JH109" s="48">
        <f>JS101</f>
        <v>7.5</v>
      </c>
      <c r="JI109" s="48">
        <f>VLOOKUP(JP2,PUANTAJ!$A:$F,5,FALSE)</f>
        <v>0</v>
      </c>
      <c r="JJ109" s="50"/>
      <c r="JK109" s="51">
        <f>JH109-JI109</f>
        <v>7.5</v>
      </c>
      <c r="JL109" s="53" t="str">
        <f>IF(JH109-JI109=0,"ü","û")</f>
        <v>û</v>
      </c>
      <c r="JM109" s="189"/>
      <c r="JT109" s="194"/>
      <c r="JU109" s="13"/>
      <c r="JV109" s="189"/>
      <c r="JW109" s="13"/>
      <c r="JX109" s="13"/>
      <c r="JY109" s="13"/>
      <c r="KA109" s="160"/>
      <c r="KB109" s="36"/>
      <c r="KC109" s="47" t="s">
        <v>37</v>
      </c>
      <c r="KD109" s="48">
        <f>KO101</f>
        <v>3</v>
      </c>
      <c r="KE109" s="48">
        <f>VLOOKUP(KL2,PUANTAJ!$A:$F,5,FALSE)</f>
        <v>0</v>
      </c>
      <c r="KF109" s="50"/>
      <c r="KG109" s="51">
        <f>KD109-KE109</f>
        <v>3</v>
      </c>
      <c r="KH109" s="53" t="str">
        <f>IF(KD109-KE109=0,"ü","û")</f>
        <v>û</v>
      </c>
      <c r="KI109" s="189"/>
      <c r="KP109" s="194"/>
      <c r="KQ109" s="13"/>
      <c r="KR109" s="189"/>
      <c r="KS109" s="13"/>
      <c r="KT109" s="13"/>
      <c r="KU109" s="13"/>
      <c r="KW109" s="160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89"/>
      <c r="LL109" s="194"/>
      <c r="LM109" s="13"/>
      <c r="LN109" s="189"/>
      <c r="LO109" s="13"/>
      <c r="LP109" s="13"/>
      <c r="LQ109" s="13"/>
      <c r="LS109" s="160"/>
      <c r="LT109" s="36"/>
      <c r="LU109" s="47" t="s">
        <v>37</v>
      </c>
      <c r="LV109" s="48">
        <f>MG101</f>
        <v>10</v>
      </c>
      <c r="LW109" s="48">
        <f>VLOOKUP(MD2,PUANTAJ!$A:$F,5,FALSE)</f>
        <v>0</v>
      </c>
      <c r="LX109" s="50"/>
      <c r="LY109" s="51">
        <f>LV109-LW109</f>
        <v>10</v>
      </c>
      <c r="LZ109" s="53" t="str">
        <f>IF(LV109-LW109=0,"ü","û")</f>
        <v>û</v>
      </c>
      <c r="MA109" s="189"/>
      <c r="MH109" s="194"/>
      <c r="MI109" s="13"/>
      <c r="MJ109" s="189"/>
      <c r="MK109" s="13"/>
      <c r="ML109" s="13"/>
      <c r="MM109" s="13"/>
      <c r="MO109" s="160"/>
      <c r="MP109" s="36"/>
      <c r="MQ109" s="47" t="s">
        <v>37</v>
      </c>
      <c r="MR109" s="48">
        <f>NC101</f>
        <v>13</v>
      </c>
      <c r="MS109" s="48">
        <f>VLOOKUP(MZ2,PUANTAJ!$A:$F,5,FALSE)</f>
        <v>0</v>
      </c>
      <c r="MT109" s="50"/>
      <c r="MU109" s="51">
        <f>MR109-MS109</f>
        <v>13</v>
      </c>
      <c r="MV109" s="53" t="str">
        <f>IF(MR109-MS109=0,"ü","û")</f>
        <v>û</v>
      </c>
      <c r="MW109" s="189"/>
      <c r="ND109" s="194"/>
      <c r="NE109" s="13"/>
      <c r="NF109" s="189"/>
      <c r="NG109" s="13"/>
      <c r="NH109" s="13"/>
      <c r="NI109" s="13"/>
      <c r="NK109" s="160"/>
      <c r="NL109" s="36"/>
      <c r="NM109" s="47" t="s">
        <v>37</v>
      </c>
      <c r="NN109" s="48">
        <f>NY101</f>
        <v>2.5</v>
      </c>
      <c r="NO109" s="48">
        <f>VLOOKUP(NV2,PUANTAJ!$A:$F,5,FALSE)</f>
        <v>0</v>
      </c>
      <c r="NP109" s="50"/>
      <c r="NQ109" s="51">
        <f>NN109-NO109</f>
        <v>2.5</v>
      </c>
      <c r="NR109" s="53" t="str">
        <f>IF(NN109-NO109=0,"ü","û")</f>
        <v>û</v>
      </c>
      <c r="NS109" s="189"/>
      <c r="NZ109" s="194"/>
      <c r="OA109" s="13"/>
      <c r="OB109" s="189"/>
      <c r="OC109" s="13"/>
      <c r="OD109" s="13"/>
      <c r="OE109" s="13"/>
      <c r="OG109" s="160"/>
      <c r="OH109" s="36"/>
      <c r="OI109" s="47" t="s">
        <v>37</v>
      </c>
      <c r="OJ109" s="48">
        <f>OU101</f>
        <v>16</v>
      </c>
      <c r="OK109" s="48">
        <f>VLOOKUP(OR2,PUANTAJ!$A:$F,5,FALSE)</f>
        <v>0</v>
      </c>
      <c r="OL109" s="50"/>
      <c r="OM109" s="51">
        <f>OJ109-OK109</f>
        <v>16</v>
      </c>
      <c r="ON109" s="53" t="str">
        <f>IF(OJ109-OK109=0,"ü","û")</f>
        <v>û</v>
      </c>
      <c r="OO109" s="189"/>
      <c r="OV109" s="194"/>
      <c r="OW109" s="13"/>
      <c r="OX109" s="189"/>
      <c r="OY109" s="13"/>
      <c r="OZ109" s="13"/>
      <c r="PA109" s="13"/>
      <c r="PC109" s="160"/>
      <c r="PD109" s="36"/>
      <c r="PE109" s="47" t="s">
        <v>37</v>
      </c>
      <c r="PF109" s="48">
        <f>PQ101</f>
        <v>7.5</v>
      </c>
      <c r="PG109" s="48">
        <f>VLOOKUP(PN2,PUANTAJ!$A:$F,5,FALSE)</f>
        <v>0</v>
      </c>
      <c r="PH109" s="50"/>
      <c r="PI109" s="51">
        <f>PF109-PG109</f>
        <v>7.5</v>
      </c>
      <c r="PJ109" s="53" t="str">
        <f>IF(PF109-PG109=0,"ü","û")</f>
        <v>û</v>
      </c>
      <c r="PK109" s="189"/>
      <c r="PR109" s="194"/>
      <c r="PS109" s="13"/>
      <c r="PT109" s="189"/>
      <c r="PU109" s="13"/>
      <c r="PV109" s="13"/>
      <c r="PW109" s="13"/>
      <c r="PY109" s="160"/>
      <c r="PZ109" s="36"/>
      <c r="QA109" s="47" t="s">
        <v>37</v>
      </c>
      <c r="QB109" s="48">
        <f>QM101</f>
        <v>17</v>
      </c>
      <c r="QC109" s="48">
        <f>VLOOKUP(QJ2,PUANTAJ!$A:$F,5,FALSE)</f>
        <v>0</v>
      </c>
      <c r="QD109" s="50"/>
      <c r="QE109" s="51">
        <f>QB109-QC109</f>
        <v>17</v>
      </c>
      <c r="QF109" s="53" t="str">
        <f>IF(QB109-QC109=0,"ü","û")</f>
        <v>û</v>
      </c>
      <c r="QG109" s="189"/>
      <c r="QN109" s="194"/>
      <c r="QO109" s="13"/>
      <c r="QP109" s="189"/>
      <c r="QQ109" s="13"/>
      <c r="QR109" s="13"/>
      <c r="QS109" s="13"/>
    </row>
    <row r="110" spans="1:461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9"/>
      <c r="P110" s="194"/>
      <c r="Q110" s="13"/>
      <c r="R110" s="189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9"/>
      <c r="AL110" s="194"/>
      <c r="AM110" s="13"/>
      <c r="AN110" s="189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9"/>
      <c r="BH110" s="194"/>
      <c r="BI110" s="13"/>
      <c r="BJ110" s="189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9"/>
      <c r="CD110" s="194"/>
      <c r="CE110" s="13"/>
      <c r="CF110" s="189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9"/>
      <c r="CZ110" s="194"/>
      <c r="DA110" s="13"/>
      <c r="DB110" s="189"/>
      <c r="DC110" s="13"/>
      <c r="DD110" s="13"/>
      <c r="DE110" s="13"/>
      <c r="DI110" s="47" t="s">
        <v>32</v>
      </c>
      <c r="DJ110" s="52">
        <f>COUNTIF(DI8:DI100,"Y.İZİN")*7.5+DL110</f>
        <v>7.5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7.5</v>
      </c>
      <c r="DN110" s="53" t="str">
        <f>IF(DJ110-DK110=0,"ü","û")</f>
        <v>û</v>
      </c>
      <c r="DO110" s="189"/>
      <c r="DV110" s="194"/>
      <c r="DW110" s="13"/>
      <c r="DX110" s="189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9"/>
      <c r="ER110" s="194"/>
      <c r="ES110" s="13"/>
      <c r="ET110" s="189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9"/>
      <c r="FN110" s="194"/>
      <c r="FO110" s="13"/>
      <c r="FP110" s="189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9"/>
      <c r="GJ110" s="194"/>
      <c r="GK110" s="13"/>
      <c r="GL110" s="189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9"/>
      <c r="HF110" s="194"/>
      <c r="HG110" s="13"/>
      <c r="HH110" s="189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9"/>
      <c r="IB110" s="194"/>
      <c r="IC110" s="13"/>
      <c r="ID110" s="189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9"/>
      <c r="IX110" s="194"/>
      <c r="IY110" s="13"/>
      <c r="IZ110" s="189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89"/>
      <c r="JT110" s="194"/>
      <c r="JU110" s="13"/>
      <c r="JV110" s="189"/>
      <c r="JW110" s="13"/>
      <c r="JX110" s="13"/>
      <c r="JY110" s="13"/>
      <c r="KC110" s="47" t="s">
        <v>32</v>
      </c>
      <c r="KD110" s="52">
        <f>COUNTIF(KC8:KC100,"Y.İZİN")*7.5+KF110</f>
        <v>7.5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7.5</v>
      </c>
      <c r="KH110" s="53" t="str">
        <f>IF(KD110-KE110=0,"ü","û")</f>
        <v>û</v>
      </c>
      <c r="KI110" s="189"/>
      <c r="KP110" s="194"/>
      <c r="KQ110" s="13"/>
      <c r="KR110" s="189"/>
      <c r="KS110" s="13"/>
      <c r="KT110" s="13"/>
      <c r="KU110" s="13"/>
      <c r="KY110" s="47" t="s">
        <v>32</v>
      </c>
      <c r="KZ110" s="52">
        <f>COUNTIF(KY8:KY100,"Y.İZİN")*7.5+LB110</f>
        <v>7.5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7.5</v>
      </c>
      <c r="LD110" s="53" t="str">
        <f>IF(KZ110-LA110=0,"ü","û")</f>
        <v>û</v>
      </c>
      <c r="LE110" s="189"/>
      <c r="LL110" s="194"/>
      <c r="LM110" s="13"/>
      <c r="LN110" s="189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89"/>
      <c r="MH110" s="194"/>
      <c r="MI110" s="13"/>
      <c r="MJ110" s="189"/>
      <c r="MK110" s="13"/>
      <c r="ML110" s="13"/>
      <c r="MM110" s="13"/>
      <c r="MQ110" s="47" t="s">
        <v>32</v>
      </c>
      <c r="MR110" s="52">
        <f>COUNTIF(MQ8:MQ100,"Y.İZİN")*7.5+MT110</f>
        <v>7.5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7.5</v>
      </c>
      <c r="MV110" s="53" t="str">
        <f>IF(MR110-MS110=0,"ü","û")</f>
        <v>û</v>
      </c>
      <c r="MW110" s="189"/>
      <c r="ND110" s="194"/>
      <c r="NE110" s="13"/>
      <c r="NF110" s="189"/>
      <c r="NG110" s="13"/>
      <c r="NH110" s="13"/>
      <c r="NI110" s="13"/>
      <c r="NM110" s="47" t="s">
        <v>32</v>
      </c>
      <c r="NN110" s="52">
        <f>COUNTIF(NM8:NM100,"Y.İZİN")*7.5+NP110</f>
        <v>22.5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22.5</v>
      </c>
      <c r="NR110" s="53" t="str">
        <f>IF(NN110-NO110=0,"ü","û")</f>
        <v>û</v>
      </c>
      <c r="NS110" s="189"/>
      <c r="NZ110" s="194"/>
      <c r="OA110" s="13"/>
      <c r="OB110" s="189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89"/>
      <c r="OV110" s="194"/>
      <c r="OW110" s="13"/>
      <c r="OX110" s="189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9"/>
      <c r="PR110" s="194"/>
      <c r="PS110" s="13"/>
      <c r="PT110" s="189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89"/>
      <c r="QN110" s="194"/>
      <c r="QO110" s="13"/>
      <c r="QP110" s="189"/>
      <c r="QQ110" s="13"/>
      <c r="QR110" s="13"/>
      <c r="QS110" s="13"/>
    </row>
    <row r="111" spans="1:461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9"/>
      <c r="P111" s="194"/>
      <c r="Q111" s="13"/>
      <c r="R111" s="189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9"/>
      <c r="AL111" s="194"/>
      <c r="AM111" s="13"/>
      <c r="AN111" s="189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9"/>
      <c r="BH111" s="194"/>
      <c r="BI111" s="13"/>
      <c r="BJ111" s="189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9"/>
      <c r="CD111" s="194"/>
      <c r="CE111" s="13"/>
      <c r="CF111" s="189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9"/>
      <c r="CZ111" s="194"/>
      <c r="DA111" s="13"/>
      <c r="DB111" s="189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9"/>
      <c r="DV111" s="194"/>
      <c r="DW111" s="13"/>
      <c r="DX111" s="189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9"/>
      <c r="ER111" s="194"/>
      <c r="ES111" s="13"/>
      <c r="ET111" s="189"/>
      <c r="EU111" s="13"/>
      <c r="EV111" s="13"/>
      <c r="EW111" s="13"/>
      <c r="FA111" s="47" t="s">
        <v>38</v>
      </c>
      <c r="FB111" s="48">
        <f>COUNTIF(FA8:FA100,"Ü.İZİN")*7.5+FD111</f>
        <v>37.5</v>
      </c>
      <c r="FC111" s="48">
        <f>VLOOKUP(FJ2,PUANTAJ!$A:$F,6,FALSE)</f>
        <v>0</v>
      </c>
      <c r="FD111" s="48">
        <f>COUNTIF(FA8:FA100,"RAPORLU")*7.5</f>
        <v>37.5</v>
      </c>
      <c r="FE111" s="51">
        <f>FB111-FC111</f>
        <v>37.5</v>
      </c>
      <c r="FF111" s="53" t="str">
        <f>IF(FB111-FC111=0,"ü","û")</f>
        <v>û</v>
      </c>
      <c r="FG111" s="189"/>
      <c r="FN111" s="194"/>
      <c r="FO111" s="13"/>
      <c r="FP111" s="189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9"/>
      <c r="GJ111" s="194"/>
      <c r="GK111" s="13"/>
      <c r="GL111" s="189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9"/>
      <c r="HF111" s="194"/>
      <c r="HG111" s="13"/>
      <c r="HH111" s="189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9"/>
      <c r="IB111" s="194"/>
      <c r="IC111" s="13"/>
      <c r="ID111" s="189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9"/>
      <c r="IX111" s="194"/>
      <c r="IY111" s="13"/>
      <c r="IZ111" s="189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9"/>
      <c r="JT111" s="194"/>
      <c r="JU111" s="13"/>
      <c r="JV111" s="189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9"/>
      <c r="KP111" s="194"/>
      <c r="KQ111" s="13"/>
      <c r="KR111" s="189"/>
      <c r="KS111" s="13"/>
      <c r="KT111" s="13"/>
      <c r="KU111" s="13"/>
      <c r="KY111" s="47" t="s">
        <v>38</v>
      </c>
      <c r="KZ111" s="48">
        <f>COUNTIF(KY8:KY100,"Ü.İZİN")*7.5+LB111</f>
        <v>37.5</v>
      </c>
      <c r="LA111" s="48">
        <f>VLOOKUP(LH2,PUANTAJ!$A:$F,6,FALSE)</f>
        <v>0</v>
      </c>
      <c r="LB111" s="48">
        <f>COUNTIF(KY8:KY100,"RAPORLU")*7.5</f>
        <v>37.5</v>
      </c>
      <c r="LC111" s="51">
        <f>KZ111-LA111</f>
        <v>37.5</v>
      </c>
      <c r="LD111" s="53" t="str">
        <f>IF(KZ111-LA111=0,"ü","û")</f>
        <v>û</v>
      </c>
      <c r="LE111" s="189"/>
      <c r="LL111" s="194"/>
      <c r="LM111" s="13"/>
      <c r="LN111" s="189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89"/>
      <c r="MH111" s="194"/>
      <c r="MI111" s="13"/>
      <c r="MJ111" s="189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89"/>
      <c r="ND111" s="194"/>
      <c r="NE111" s="13"/>
      <c r="NF111" s="189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9"/>
      <c r="NZ111" s="194"/>
      <c r="OA111" s="13"/>
      <c r="OB111" s="189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89"/>
      <c r="OV111" s="194"/>
      <c r="OW111" s="13"/>
      <c r="OX111" s="189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9"/>
      <c r="PR111" s="194"/>
      <c r="PS111" s="13"/>
      <c r="PT111" s="189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89"/>
      <c r="QN111" s="194"/>
      <c r="QO111" s="13"/>
      <c r="QP111" s="189"/>
      <c r="QQ111" s="13"/>
      <c r="QR111" s="13"/>
      <c r="QS111" s="13"/>
    </row>
    <row r="112" spans="1:461" ht="13.8" thickTop="1"/>
  </sheetData>
  <mergeCells count="756">
    <mergeCell ref="X47:X49"/>
    <mergeCell ref="W6:AG6"/>
    <mergeCell ref="AH6:AQ6"/>
    <mergeCell ref="X8:X10"/>
    <mergeCell ref="X11:X13"/>
    <mergeCell ref="X14:X16"/>
    <mergeCell ref="X17:X19"/>
    <mergeCell ref="X20:X22"/>
    <mergeCell ref="X23:X25"/>
    <mergeCell ref="X44:X4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KX11:KX13"/>
    <mergeCell ref="LT11:LT13"/>
    <mergeCell ref="MP11:MP13"/>
    <mergeCell ref="NL11:NL13"/>
    <mergeCell ref="OH11:OH13"/>
    <mergeCell ref="PN6:PW6"/>
    <mergeCell ref="PY6:QI6"/>
    <mergeCell ref="QJ6:QS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PZ8:PZ10"/>
    <mergeCell ref="EZ8:EZ10"/>
    <mergeCell ref="FV8:FV10"/>
    <mergeCell ref="GR8:GR10"/>
    <mergeCell ref="HN8:HN10"/>
    <mergeCell ref="IJ8:IJ10"/>
    <mergeCell ref="HN17:HN19"/>
    <mergeCell ref="IJ17:IJ19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EZ17:EZ19"/>
    <mergeCell ref="FV17:FV19"/>
    <mergeCell ref="GR17:GR19"/>
    <mergeCell ref="BP17:BP19"/>
    <mergeCell ref="CL17:CL19"/>
    <mergeCell ref="PZ23:PZ25"/>
    <mergeCell ref="JF20:JF22"/>
    <mergeCell ref="KB20:KB22"/>
    <mergeCell ref="KX20:KX22"/>
    <mergeCell ref="LT20:LT22"/>
    <mergeCell ref="PD11:PD13"/>
    <mergeCell ref="PZ11:PZ13"/>
    <mergeCell ref="JF8:JF10"/>
    <mergeCell ref="KB8:KB10"/>
    <mergeCell ref="MP14:MP16"/>
    <mergeCell ref="NL14:NL16"/>
    <mergeCell ref="OH14:OH16"/>
    <mergeCell ref="PD14:PD16"/>
    <mergeCell ref="PZ14:PZ16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JF11:JF13"/>
    <mergeCell ref="KB11:KB13"/>
    <mergeCell ref="PZ17:PZ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0:PZ22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JF26:JF28"/>
    <mergeCell ref="KB26:KB28"/>
    <mergeCell ref="KX26:KX28"/>
    <mergeCell ref="LT26:LT28"/>
    <mergeCell ref="EZ26:EZ28"/>
    <mergeCell ref="FV26:FV28"/>
    <mergeCell ref="GR26:GR28"/>
    <mergeCell ref="HN26:HN28"/>
    <mergeCell ref="IJ26:IJ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DH26:DH28"/>
    <mergeCell ref="ED26:ED28"/>
    <mergeCell ref="JF35:JF37"/>
    <mergeCell ref="KB35:KB37"/>
    <mergeCell ref="EZ32:EZ34"/>
    <mergeCell ref="FV32:FV34"/>
    <mergeCell ref="GR32:GR34"/>
    <mergeCell ref="HN32:HN34"/>
    <mergeCell ref="IJ32:IJ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BP32:BP34"/>
    <mergeCell ref="CL32:CL34"/>
    <mergeCell ref="DH32:DH34"/>
    <mergeCell ref="ED32:ED34"/>
    <mergeCell ref="JF32:JF34"/>
    <mergeCell ref="KB32:KB34"/>
    <mergeCell ref="DH38:DH40"/>
    <mergeCell ref="ED38:ED40"/>
    <mergeCell ref="EZ38:EZ40"/>
    <mergeCell ref="FV38:FV40"/>
    <mergeCell ref="GR38:GR40"/>
    <mergeCell ref="HN38:HN40"/>
    <mergeCell ref="IJ38:IJ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KX32:KX34"/>
    <mergeCell ref="LT32:LT34"/>
    <mergeCell ref="MP26:MP28"/>
    <mergeCell ref="NL26:NL28"/>
    <mergeCell ref="OH26:OH28"/>
    <mergeCell ref="PD26:PD28"/>
    <mergeCell ref="PZ26:PZ28"/>
    <mergeCell ref="KX29:KX31"/>
    <mergeCell ref="LT29:LT31"/>
    <mergeCell ref="MP29:MP31"/>
    <mergeCell ref="NL29:NL31"/>
    <mergeCell ref="OH29:OH31"/>
    <mergeCell ref="PD29:PD31"/>
    <mergeCell ref="PZ29:PZ31"/>
    <mergeCell ref="MP32:MP34"/>
    <mergeCell ref="NL32:NL34"/>
    <mergeCell ref="OH32:OH34"/>
    <mergeCell ref="PD32:PD34"/>
    <mergeCell ref="PZ32:PZ34"/>
    <mergeCell ref="PD44:PD46"/>
    <mergeCell ref="PZ44:PZ46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PZ35:PZ37"/>
    <mergeCell ref="BP38:BP40"/>
    <mergeCell ref="CL38:CL40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FV50:FV52"/>
    <mergeCell ref="GR50:GR52"/>
    <mergeCell ref="HN50:HN52"/>
    <mergeCell ref="IJ50:IJ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PZ47:PZ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38:PZ40"/>
    <mergeCell ref="JF47:JF49"/>
    <mergeCell ref="KB47:KB49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MP44:MP46"/>
    <mergeCell ref="NL44:NL46"/>
    <mergeCell ref="OH44:OH46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BP50:BP52"/>
    <mergeCell ref="CL50:CL52"/>
    <mergeCell ref="DH50:DH52"/>
    <mergeCell ref="ED50:ED52"/>
    <mergeCell ref="EZ50:EZ52"/>
    <mergeCell ref="JF50:JF52"/>
    <mergeCell ref="KB50:KB52"/>
    <mergeCell ref="KX50:KX52"/>
    <mergeCell ref="LT50:LT52"/>
    <mergeCell ref="KX47:KX49"/>
    <mergeCell ref="LT47:LT49"/>
    <mergeCell ref="MP47:MP49"/>
    <mergeCell ref="NL47:NL49"/>
    <mergeCell ref="OH47:OH49"/>
    <mergeCell ref="MP50:MP52"/>
    <mergeCell ref="NL50:NL52"/>
    <mergeCell ref="OH50:OH52"/>
    <mergeCell ref="JF53:JF55"/>
    <mergeCell ref="KB53:KB55"/>
    <mergeCell ref="KX53:KX55"/>
    <mergeCell ref="LT53:LT55"/>
    <mergeCell ref="MP53:MP55"/>
    <mergeCell ref="NL53:NL55"/>
    <mergeCell ref="OH53:OH55"/>
    <mergeCell ref="PD53:PD55"/>
    <mergeCell ref="PZ53:PZ55"/>
    <mergeCell ref="PD50:PD52"/>
    <mergeCell ref="PZ50:PZ52"/>
    <mergeCell ref="NL56:NL58"/>
    <mergeCell ref="OH56:OH58"/>
    <mergeCell ref="PD56:PD58"/>
    <mergeCell ref="PZ56:PZ58"/>
    <mergeCell ref="NL59:NL61"/>
    <mergeCell ref="OH59:OH61"/>
    <mergeCell ref="PD59:PD61"/>
    <mergeCell ref="PZ59:PZ61"/>
    <mergeCell ref="PD62:PD64"/>
    <mergeCell ref="PZ62:PZ64"/>
    <mergeCell ref="JF56:JF58"/>
    <mergeCell ref="KB56:KB58"/>
    <mergeCell ref="KX56:KX58"/>
    <mergeCell ref="LT56:LT58"/>
    <mergeCell ref="MP56:MP58"/>
    <mergeCell ref="JF59:JF61"/>
    <mergeCell ref="KB59:KB61"/>
    <mergeCell ref="KX59:KX61"/>
    <mergeCell ref="LT59:LT61"/>
    <mergeCell ref="MP59:MP61"/>
    <mergeCell ref="JF62:JF64"/>
    <mergeCell ref="KB62:KB64"/>
    <mergeCell ref="KX62:KX64"/>
    <mergeCell ref="LT62:LT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BP62:BP64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CL62:CL64"/>
    <mergeCell ref="DH62:DH64"/>
    <mergeCell ref="ED62:ED64"/>
    <mergeCell ref="EZ62:EZ64"/>
    <mergeCell ref="FV62:FV64"/>
    <mergeCell ref="GR62:GR64"/>
    <mergeCell ref="HN62:HN64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EZ80:EZ82"/>
    <mergeCell ref="FV80:FV82"/>
    <mergeCell ref="GR80:GR82"/>
    <mergeCell ref="HN80:HN82"/>
    <mergeCell ref="IJ80:IJ82"/>
    <mergeCell ref="EZ74:EZ76"/>
    <mergeCell ref="FV74:FV76"/>
    <mergeCell ref="GR74:GR76"/>
    <mergeCell ref="HN74:HN76"/>
    <mergeCell ref="IJ74:IJ76"/>
    <mergeCell ref="HN77:HN79"/>
    <mergeCell ref="IJ77:IJ79"/>
    <mergeCell ref="JF65:JF67"/>
    <mergeCell ref="KB65:KB67"/>
    <mergeCell ref="KX65:KX67"/>
    <mergeCell ref="LT65:LT67"/>
    <mergeCell ref="IJ62:IJ64"/>
    <mergeCell ref="PD68:PD70"/>
    <mergeCell ref="PZ68:PZ70"/>
    <mergeCell ref="PZ71:PZ73"/>
    <mergeCell ref="JF68:JF70"/>
    <mergeCell ref="KB68:KB70"/>
    <mergeCell ref="KX68:KX70"/>
    <mergeCell ref="LT68:LT70"/>
    <mergeCell ref="MP68:MP70"/>
    <mergeCell ref="NL68:NL70"/>
    <mergeCell ref="OH68:OH70"/>
    <mergeCell ref="MP65:MP67"/>
    <mergeCell ref="NL65:NL67"/>
    <mergeCell ref="OH65:OH67"/>
    <mergeCell ref="PD65:PD67"/>
    <mergeCell ref="PZ65:PZ67"/>
    <mergeCell ref="IJ65:IJ67"/>
    <mergeCell ref="MP62:MP64"/>
    <mergeCell ref="NL62:NL64"/>
    <mergeCell ref="OH62:OH64"/>
    <mergeCell ref="PD80:PD82"/>
    <mergeCell ref="PZ80:PZ82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JF74:JF76"/>
    <mergeCell ref="KB74:KB76"/>
    <mergeCell ref="KX74:KX76"/>
    <mergeCell ref="LT74:LT76"/>
    <mergeCell ref="HN86:HN88"/>
    <mergeCell ref="IJ86:IJ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PZ83:PZ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74:PZ76"/>
    <mergeCell ref="JF83:JF85"/>
    <mergeCell ref="KB83:KB85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MP80:MP82"/>
    <mergeCell ref="NL80:NL82"/>
    <mergeCell ref="OH80:OH82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PZ89:PZ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PZ92:PZ94"/>
    <mergeCell ref="MP86:MP88"/>
    <mergeCell ref="NL86:NL88"/>
    <mergeCell ref="OH86:OH88"/>
    <mergeCell ref="PD86:PD88"/>
    <mergeCell ref="PZ86:PZ88"/>
    <mergeCell ref="JF89:JF91"/>
    <mergeCell ref="KB89:KB91"/>
    <mergeCell ref="KX89:KX91"/>
    <mergeCell ref="LT89:LT91"/>
    <mergeCell ref="MP89:MP91"/>
    <mergeCell ref="NL89:NL91"/>
    <mergeCell ref="OH89:OH91"/>
    <mergeCell ref="PD89:PD91"/>
    <mergeCell ref="PZ95:PZ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Z98:PZ100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KY103:KZ103"/>
    <mergeCell ref="LU103:LV103"/>
    <mergeCell ref="MQ103:MR103"/>
    <mergeCell ref="NM103:NN103"/>
    <mergeCell ref="OI103:OJ103"/>
    <mergeCell ref="PE103:PF103"/>
    <mergeCell ref="QA103:QB103"/>
    <mergeCell ref="JF98:JF100"/>
    <mergeCell ref="KB98:KB100"/>
    <mergeCell ref="KX98:KX100"/>
    <mergeCell ref="KY106:KZ106"/>
    <mergeCell ref="LU106:LV106"/>
    <mergeCell ref="MQ106:MR106"/>
    <mergeCell ref="NM106:NN106"/>
    <mergeCell ref="OI106:OJ106"/>
    <mergeCell ref="PE106:PF106"/>
    <mergeCell ref="QA106:QB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JG106:JH106"/>
    <mergeCell ref="KC106:KD106"/>
    <mergeCell ref="AU104:AV104"/>
    <mergeCell ref="AU106:AV106"/>
    <mergeCell ref="BQ103:BR103"/>
    <mergeCell ref="CM103:CN103"/>
    <mergeCell ref="BP98:BP100"/>
    <mergeCell ref="CL98:CL100"/>
    <mergeCell ref="QA104:QB10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HO103:HP103"/>
    <mergeCell ref="IK103:IL103"/>
    <mergeCell ref="JG103:JH103"/>
    <mergeCell ref="KC103:KD103"/>
    <mergeCell ref="AT89:AT91"/>
    <mergeCell ref="AT92:AT94"/>
    <mergeCell ref="AT95:AT97"/>
    <mergeCell ref="AT98:AT100"/>
    <mergeCell ref="AU103:AV103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EZ98:EZ100"/>
    <mergeCell ref="FV98:FV100"/>
    <mergeCell ref="GR98:GR100"/>
    <mergeCell ref="HN98:HN100"/>
    <mergeCell ref="IJ98:IJ100"/>
    <mergeCell ref="AT32:AT34"/>
    <mergeCell ref="AT35:AT37"/>
    <mergeCell ref="AT38:AT40"/>
    <mergeCell ref="AT41:AT43"/>
    <mergeCell ref="DI103:DJ103"/>
    <mergeCell ref="EE103:EF103"/>
    <mergeCell ref="FA103:FB103"/>
    <mergeCell ref="FW103:FX103"/>
    <mergeCell ref="GS103:GT103"/>
    <mergeCell ref="BP86:BP88"/>
    <mergeCell ref="CL86:CL88"/>
    <mergeCell ref="DH86:DH88"/>
    <mergeCell ref="ED86:ED88"/>
    <mergeCell ref="EZ86:EZ88"/>
    <mergeCell ref="FV86:FV88"/>
    <mergeCell ref="GR86:GR88"/>
    <mergeCell ref="BP77:BP79"/>
    <mergeCell ref="CL77:CL79"/>
    <mergeCell ref="DH77:DH79"/>
    <mergeCell ref="ED77:ED79"/>
    <mergeCell ref="EZ77:EZ79"/>
    <mergeCell ref="FV77:FV79"/>
    <mergeCell ref="GR77:GR79"/>
    <mergeCell ref="BP80:BP82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S6:BC6"/>
    <mergeCell ref="AT44:AT46"/>
    <mergeCell ref="AT47:AT49"/>
    <mergeCell ref="AT50:AT52"/>
    <mergeCell ref="AT53:AT55"/>
    <mergeCell ref="AT56:AT58"/>
    <mergeCell ref="AT59:AT61"/>
    <mergeCell ref="AT62:AT64"/>
    <mergeCell ref="DH98:DH100"/>
    <mergeCell ref="ED98:ED100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CL80:CL82"/>
    <mergeCell ref="DH80:DH82"/>
    <mergeCell ref="ED80:ED82"/>
    <mergeCell ref="BP74:BP76"/>
    <mergeCell ref="CL74:CL76"/>
    <mergeCell ref="DH74:DH76"/>
    <mergeCell ref="ED74:ED76"/>
  </mergeCells>
  <phoneticPr fontId="49" type="noConversion"/>
  <conditionalFormatting sqref="K8:K100">
    <cfRule type="containsBlanks" dxfId="83" priority="119">
      <formula>LEN(TRIM(K8))=0</formula>
    </cfRule>
    <cfRule type="cellIs" dxfId="82" priority="120" operator="greaterThan">
      <formula>40</formula>
    </cfRule>
  </conditionalFormatting>
  <conditionalFormatting sqref="U8:U100">
    <cfRule type="containsBlanks" dxfId="81" priority="117">
      <formula>LEN(TRIM(U8))=0</formula>
    </cfRule>
    <cfRule type="cellIs" dxfId="80" priority="118" operator="greaterThan">
      <formula>80</formula>
    </cfRule>
  </conditionalFormatting>
  <conditionalFormatting sqref="AG8:AG100">
    <cfRule type="containsBlanks" dxfId="79" priority="115">
      <formula>LEN(TRIM(AG8))=0</formula>
    </cfRule>
    <cfRule type="cellIs" dxfId="78" priority="116" operator="greaterThan">
      <formula>40</formula>
    </cfRule>
  </conditionalFormatting>
  <conditionalFormatting sqref="AQ8:AQ100">
    <cfRule type="containsBlanks" dxfId="77" priority="113">
      <formula>LEN(TRIM(AQ8))=0</formula>
    </cfRule>
    <cfRule type="cellIs" dxfId="76" priority="114" operator="greaterThan">
      <formula>80</formula>
    </cfRule>
  </conditionalFormatting>
  <conditionalFormatting sqref="BC8:BC100">
    <cfRule type="containsBlanks" dxfId="75" priority="111">
      <formula>LEN(TRIM(BC8))=0</formula>
    </cfRule>
    <cfRule type="cellIs" dxfId="74" priority="112" operator="greaterThan">
      <formula>40</formula>
    </cfRule>
  </conditionalFormatting>
  <conditionalFormatting sqref="BM8:BM100">
    <cfRule type="containsBlanks" dxfId="73" priority="109">
      <formula>LEN(TRIM(BM8))=0</formula>
    </cfRule>
    <cfRule type="cellIs" dxfId="72" priority="110" operator="greaterThan">
      <formula>80</formula>
    </cfRule>
  </conditionalFormatting>
  <conditionalFormatting sqref="BY8:BY100">
    <cfRule type="containsBlanks" dxfId="71" priority="107">
      <formula>LEN(TRIM(BY8))=0</formula>
    </cfRule>
    <cfRule type="cellIs" dxfId="70" priority="108" operator="greaterThan">
      <formula>40</formula>
    </cfRule>
  </conditionalFormatting>
  <conditionalFormatting sqref="CI8:CI100">
    <cfRule type="containsBlanks" dxfId="69" priority="105">
      <formula>LEN(TRIM(CI8))=0</formula>
    </cfRule>
    <cfRule type="cellIs" dxfId="68" priority="106" operator="greaterThan">
      <formula>80</formula>
    </cfRule>
  </conditionalFormatting>
  <conditionalFormatting sqref="CU8:CU100">
    <cfRule type="containsBlanks" dxfId="67" priority="103">
      <formula>LEN(TRIM(CU8))=0</formula>
    </cfRule>
    <cfRule type="cellIs" dxfId="66" priority="104" operator="greaterThan">
      <formula>40</formula>
    </cfRule>
  </conditionalFormatting>
  <conditionalFormatting sqref="DE8:DE100">
    <cfRule type="containsBlanks" dxfId="65" priority="101">
      <formula>LEN(TRIM(DE8))=0</formula>
    </cfRule>
    <cfRule type="cellIs" dxfId="64" priority="102" operator="greaterThan">
      <formula>80</formula>
    </cfRule>
  </conditionalFormatting>
  <conditionalFormatting sqref="DQ8:DQ100">
    <cfRule type="containsBlanks" dxfId="63" priority="99">
      <formula>LEN(TRIM(DQ8))=0</formula>
    </cfRule>
    <cfRule type="cellIs" dxfId="62" priority="100" operator="greaterThan">
      <formula>40</formula>
    </cfRule>
  </conditionalFormatting>
  <conditionalFormatting sqref="EA8:EA100">
    <cfRule type="containsBlanks" dxfId="61" priority="97">
      <formula>LEN(TRIM(EA8))=0</formula>
    </cfRule>
    <cfRule type="cellIs" dxfId="60" priority="98" operator="greaterThan">
      <formula>80</formula>
    </cfRule>
  </conditionalFormatting>
  <conditionalFormatting sqref="EM8:EM100">
    <cfRule type="containsBlanks" dxfId="59" priority="95">
      <formula>LEN(TRIM(EM8))=0</formula>
    </cfRule>
    <cfRule type="cellIs" dxfId="58" priority="96" operator="greaterThan">
      <formula>40</formula>
    </cfRule>
  </conditionalFormatting>
  <conditionalFormatting sqref="EW8:EW100">
    <cfRule type="containsBlanks" dxfId="57" priority="93">
      <formula>LEN(TRIM(EW8))=0</formula>
    </cfRule>
    <cfRule type="cellIs" dxfId="56" priority="94" operator="greaterThan">
      <formula>80</formula>
    </cfRule>
  </conditionalFormatting>
  <conditionalFormatting sqref="FI8:FI100">
    <cfRule type="containsBlanks" dxfId="55" priority="91">
      <formula>LEN(TRIM(FI8))=0</formula>
    </cfRule>
    <cfRule type="cellIs" dxfId="54" priority="92" operator="greaterThan">
      <formula>40</formula>
    </cfRule>
  </conditionalFormatting>
  <conditionalFormatting sqref="FS8:FS100">
    <cfRule type="containsBlanks" dxfId="53" priority="89">
      <formula>LEN(TRIM(FS8))=0</formula>
    </cfRule>
    <cfRule type="cellIs" dxfId="52" priority="90" operator="greaterThan">
      <formula>80</formula>
    </cfRule>
  </conditionalFormatting>
  <conditionalFormatting sqref="GE8:GE100">
    <cfRule type="containsBlanks" dxfId="51" priority="87">
      <formula>LEN(TRIM(GE8))=0</formula>
    </cfRule>
    <cfRule type="cellIs" dxfId="50" priority="88" operator="greaterThan">
      <formula>40</formula>
    </cfRule>
  </conditionalFormatting>
  <conditionalFormatting sqref="GO8:GO100">
    <cfRule type="containsBlanks" dxfId="49" priority="85">
      <formula>LEN(TRIM(GO8))=0</formula>
    </cfRule>
    <cfRule type="cellIs" dxfId="48" priority="86" operator="greaterThan">
      <formula>80</formula>
    </cfRule>
  </conditionalFormatting>
  <conditionalFormatting sqref="HA8:HA100">
    <cfRule type="containsBlanks" dxfId="47" priority="83">
      <formula>LEN(TRIM(HA8))=0</formula>
    </cfRule>
    <cfRule type="cellIs" dxfId="46" priority="84" operator="greaterThan">
      <formula>40</formula>
    </cfRule>
  </conditionalFormatting>
  <conditionalFormatting sqref="HK8:HK100">
    <cfRule type="containsBlanks" dxfId="45" priority="81">
      <formula>LEN(TRIM(HK8))=0</formula>
    </cfRule>
    <cfRule type="cellIs" dxfId="44" priority="82" operator="greaterThan">
      <formula>80</formula>
    </cfRule>
  </conditionalFormatting>
  <conditionalFormatting sqref="HW8:HW100">
    <cfRule type="containsBlanks" dxfId="43" priority="79">
      <formula>LEN(TRIM(HW8))=0</formula>
    </cfRule>
    <cfRule type="cellIs" dxfId="42" priority="80" operator="greaterThan">
      <formula>40</formula>
    </cfRule>
  </conditionalFormatting>
  <conditionalFormatting sqref="IG8:IG100">
    <cfRule type="containsBlanks" dxfId="41" priority="77">
      <formula>LEN(TRIM(IG8))=0</formula>
    </cfRule>
    <cfRule type="cellIs" dxfId="40" priority="78" operator="greaterThan">
      <formula>80</formula>
    </cfRule>
  </conditionalFormatting>
  <conditionalFormatting sqref="IS8:IS100">
    <cfRule type="containsBlanks" dxfId="39" priority="75">
      <formula>LEN(TRIM(IS8))=0</formula>
    </cfRule>
    <cfRule type="cellIs" dxfId="38" priority="76" operator="greaterThan">
      <formula>40</formula>
    </cfRule>
  </conditionalFormatting>
  <conditionalFormatting sqref="JC8:JC100">
    <cfRule type="containsBlanks" dxfId="37" priority="73">
      <formula>LEN(TRIM(JC8))=0</formula>
    </cfRule>
    <cfRule type="cellIs" dxfId="36" priority="74" operator="greaterThan">
      <formula>80</formula>
    </cfRule>
  </conditionalFormatting>
  <conditionalFormatting sqref="JO8:JO100">
    <cfRule type="containsBlanks" dxfId="35" priority="71">
      <formula>LEN(TRIM(JO8))=0</formula>
    </cfRule>
    <cfRule type="cellIs" dxfId="34" priority="72" operator="greaterThan">
      <formula>40</formula>
    </cfRule>
  </conditionalFormatting>
  <conditionalFormatting sqref="JY8:JY100">
    <cfRule type="containsBlanks" dxfId="33" priority="69">
      <formula>LEN(TRIM(JY8))=0</formula>
    </cfRule>
    <cfRule type="cellIs" dxfId="32" priority="70" operator="greaterThan">
      <formula>80</formula>
    </cfRule>
  </conditionalFormatting>
  <conditionalFormatting sqref="KK8:KK100">
    <cfRule type="containsBlanks" dxfId="31" priority="67">
      <formula>LEN(TRIM(KK8))=0</formula>
    </cfRule>
    <cfRule type="cellIs" dxfId="30" priority="68" operator="greaterThan">
      <formula>40</formula>
    </cfRule>
  </conditionalFormatting>
  <conditionalFormatting sqref="KU8:KU100">
    <cfRule type="containsBlanks" dxfId="29" priority="65">
      <formula>LEN(TRIM(KU8))=0</formula>
    </cfRule>
    <cfRule type="cellIs" dxfId="28" priority="66" operator="greaterThan">
      <formula>80</formula>
    </cfRule>
  </conditionalFormatting>
  <conditionalFormatting sqref="LG8:LG100">
    <cfRule type="containsBlanks" dxfId="27" priority="63">
      <formula>LEN(TRIM(LG8))=0</formula>
    </cfRule>
    <cfRule type="cellIs" dxfId="26" priority="64" operator="greaterThan">
      <formula>40</formula>
    </cfRule>
  </conditionalFormatting>
  <conditionalFormatting sqref="LQ8:LQ100">
    <cfRule type="containsBlanks" dxfId="25" priority="61">
      <formula>LEN(TRIM(LQ8))=0</formula>
    </cfRule>
    <cfRule type="cellIs" dxfId="24" priority="62" operator="greaterThan">
      <formula>80</formula>
    </cfRule>
  </conditionalFormatting>
  <conditionalFormatting sqref="MC8:MC100">
    <cfRule type="containsBlanks" dxfId="23" priority="59">
      <formula>LEN(TRIM(MC8))=0</formula>
    </cfRule>
    <cfRule type="cellIs" dxfId="22" priority="60" operator="greaterThan">
      <formula>40</formula>
    </cfRule>
  </conditionalFormatting>
  <conditionalFormatting sqref="MM8:MM100">
    <cfRule type="containsBlanks" dxfId="21" priority="57">
      <formula>LEN(TRIM(MM8))=0</formula>
    </cfRule>
    <cfRule type="cellIs" dxfId="20" priority="58" operator="greaterThan">
      <formula>80</formula>
    </cfRule>
  </conditionalFormatting>
  <conditionalFormatting sqref="MY8:MY100">
    <cfRule type="containsBlanks" dxfId="19" priority="55">
      <formula>LEN(TRIM(MY8))=0</formula>
    </cfRule>
    <cfRule type="cellIs" dxfId="18" priority="56" operator="greaterThan">
      <formula>40</formula>
    </cfRule>
  </conditionalFormatting>
  <conditionalFormatting sqref="NI8:NI100">
    <cfRule type="containsBlanks" dxfId="17" priority="53">
      <formula>LEN(TRIM(NI8))=0</formula>
    </cfRule>
    <cfRule type="cellIs" dxfId="16" priority="54" operator="greaterThan">
      <formula>80</formula>
    </cfRule>
  </conditionalFormatting>
  <conditionalFormatting sqref="NU8:NU100">
    <cfRule type="containsBlanks" dxfId="15" priority="51">
      <formula>LEN(TRIM(NU8))=0</formula>
    </cfRule>
    <cfRule type="cellIs" dxfId="14" priority="52" operator="greaterThan">
      <formula>40</formula>
    </cfRule>
  </conditionalFormatting>
  <conditionalFormatting sqref="OE8:OE100">
    <cfRule type="containsBlanks" dxfId="13" priority="49">
      <formula>LEN(TRIM(OE8))=0</formula>
    </cfRule>
    <cfRule type="cellIs" dxfId="12" priority="50" operator="greaterThan">
      <formula>80</formula>
    </cfRule>
  </conditionalFormatting>
  <conditionalFormatting sqref="OQ8:OQ100">
    <cfRule type="containsBlanks" dxfId="11" priority="47">
      <formula>LEN(TRIM(OQ8))=0</formula>
    </cfRule>
    <cfRule type="cellIs" dxfId="10" priority="48" operator="greaterThan">
      <formula>40</formula>
    </cfRule>
  </conditionalFormatting>
  <conditionalFormatting sqref="PA8:PA100">
    <cfRule type="containsBlanks" dxfId="9" priority="45">
      <formula>LEN(TRIM(PA8))=0</formula>
    </cfRule>
    <cfRule type="cellIs" dxfId="8" priority="46" operator="greaterThan">
      <formula>80</formula>
    </cfRule>
  </conditionalFormatting>
  <conditionalFormatting sqref="PM8:PM100">
    <cfRule type="containsBlanks" dxfId="7" priority="43">
      <formula>LEN(TRIM(PM8))=0</formula>
    </cfRule>
    <cfRule type="cellIs" dxfId="6" priority="44" operator="greaterThan">
      <formula>40</formula>
    </cfRule>
  </conditionalFormatting>
  <conditionalFormatting sqref="PW8:PW100">
    <cfRule type="containsBlanks" dxfId="5" priority="41">
      <formula>LEN(TRIM(PW8))=0</formula>
    </cfRule>
    <cfRule type="cellIs" dxfId="4" priority="42" operator="greaterThan">
      <formula>80</formula>
    </cfRule>
  </conditionalFormatting>
  <conditionalFormatting sqref="QI8:QI100">
    <cfRule type="containsBlanks" dxfId="3" priority="39">
      <formula>LEN(TRIM(QI8))=0</formula>
    </cfRule>
    <cfRule type="cellIs" dxfId="2" priority="40" operator="greaterThan">
      <formula>40</formula>
    </cfRule>
  </conditionalFormatting>
  <conditionalFormatting sqref="QS8:QS100">
    <cfRule type="containsBlanks" dxfId="1" priority="37">
      <formula>LEN(TRIM(QS8))=0</formula>
    </cfRule>
    <cfRule type="cellIs" dxfId="0" priority="38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4"/>
  <sheetViews>
    <sheetView zoomScaleNormal="100" workbookViewId="0">
      <pane ySplit="4" topLeftCell="A5" activePane="bottomLeft" state="frozen"/>
      <selection pane="bottomLeft" activeCell="H17" sqref="H17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1" t="s">
        <v>103</v>
      </c>
      <c r="B1" s="241"/>
      <c r="C1" s="241"/>
      <c r="D1" s="241"/>
      <c r="E1" s="241"/>
      <c r="F1" s="241"/>
      <c r="G1" s="241"/>
      <c r="H1" s="241"/>
    </row>
    <row r="2" spans="1:8" ht="20.100000000000001" customHeight="1" thickBot="1">
      <c r="B2" s="6"/>
      <c r="C2" s="4"/>
      <c r="D2" s="5"/>
      <c r="E2" s="2"/>
      <c r="F2" s="2"/>
      <c r="G2" s="242">
        <v>44593</v>
      </c>
      <c r="H2" s="242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104</v>
      </c>
      <c r="E4" s="10" t="s">
        <v>104</v>
      </c>
      <c r="F4" s="10" t="s">
        <v>14</v>
      </c>
      <c r="G4" s="10" t="s">
        <v>104</v>
      </c>
      <c r="H4" s="10" t="s">
        <v>6</v>
      </c>
    </row>
    <row r="5" spans="1:8" s="61" customFormat="1" ht="12.9" customHeight="1">
      <c r="A5" s="78">
        <v>2179</v>
      </c>
      <c r="B5" s="97" t="s">
        <v>111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28.766435000000001</v>
      </c>
      <c r="H5" s="95" t="e">
        <f t="shared" ref="H5" si="1">G5+F5</f>
        <v>#VALUE!</v>
      </c>
    </row>
    <row r="6" spans="1:8" s="61" customFormat="1" ht="12.9" customHeight="1">
      <c r="A6" s="78">
        <v>2289</v>
      </c>
      <c r="B6" s="97" t="s">
        <v>112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71.916087500000003</v>
      </c>
      <c r="H6" s="95" t="e">
        <f t="shared" ref="H6:H7" si="3">G6+F6</f>
        <v>#VALUE!</v>
      </c>
    </row>
    <row r="7" spans="1:8" s="61" customFormat="1" ht="12.9" customHeight="1">
      <c r="A7" s="78">
        <v>2297</v>
      </c>
      <c r="B7" s="97" t="s">
        <v>113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145.63007718749998</v>
      </c>
      <c r="H7" s="95" t="e">
        <f t="shared" si="3"/>
        <v>#VALUE!</v>
      </c>
    </row>
    <row r="8" spans="1:8" s="61" customFormat="1" ht="12.9" customHeight="1">
      <c r="A8" s="78">
        <v>2844</v>
      </c>
      <c r="B8" s="97" t="s">
        <v>114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25.927642072368428</v>
      </c>
      <c r="H8" s="95" t="e">
        <f t="shared" ref="H8" si="5">G8+F8</f>
        <v>#VALUE!</v>
      </c>
    </row>
    <row r="9" spans="1:8" s="61" customFormat="1" ht="12.9" customHeight="1">
      <c r="A9" s="78">
        <v>13079</v>
      </c>
      <c r="B9" s="97" t="s">
        <v>115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 t="str">
        <f>IFERROR(HLOOKUP(A9,HESAP!$2:$105,102,FALSE),"")</f>
        <v/>
      </c>
      <c r="H9" s="95" t="e">
        <f t="shared" ref="H9:H10" si="7">G9+F9</f>
        <v>#VALUE!</v>
      </c>
    </row>
    <row r="10" spans="1:8" s="61" customFormat="1" ht="12.9" customHeight="1">
      <c r="A10" s="78">
        <v>13132</v>
      </c>
      <c r="B10" s="97" t="s">
        <v>116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 t="str">
        <f>IFERROR(HLOOKUP(A10,HESAP!$2:$105,102,FALSE),"")</f>
        <v/>
      </c>
      <c r="H10" s="95" t="e">
        <f t="shared" si="7"/>
        <v>#VALUE!</v>
      </c>
    </row>
    <row r="11" spans="1:8" s="61" customFormat="1" ht="12.9" customHeight="1">
      <c r="A11" s="78">
        <v>19118</v>
      </c>
      <c r="B11" s="97" t="s">
        <v>117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 t="str">
        <f>IFERROR(HLOOKUP(A11,HESAP!$2:$105,102,FALSE),"")</f>
        <v/>
      </c>
      <c r="H11" s="95" t="e">
        <f t="shared" ref="H11:H24" si="9">G11+F11</f>
        <v>#VALUE!</v>
      </c>
    </row>
    <row r="12" spans="1:8" s="61" customFormat="1" ht="12.9" customHeight="1">
      <c r="A12" s="78">
        <v>19183</v>
      </c>
      <c r="B12" s="97" t="s">
        <v>118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>
        <f>IFERROR(HLOOKUP(A12,HESAP!$2:$105,102,FALSE),"")</f>
        <v>0</v>
      </c>
      <c r="H12" s="95" t="e">
        <f>G12+F12</f>
        <v>#VALUE!</v>
      </c>
    </row>
    <row r="13" spans="1:8" s="61" customFormat="1" ht="12.9" customHeight="1">
      <c r="A13" s="78">
        <v>21557</v>
      </c>
      <c r="B13" s="97" t="s">
        <v>119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33.903298392857138</v>
      </c>
      <c r="H13" s="95" t="e">
        <f>G13+F13</f>
        <v>#VALUE!</v>
      </c>
    </row>
    <row r="14" spans="1:8" s="61" customFormat="1" ht="12.9" customHeight="1">
      <c r="A14" s="78">
        <v>21558</v>
      </c>
      <c r="B14" s="97" t="s">
        <v>120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 t="str">
        <f>IFERROR(HLOOKUP(A14,HESAP!$2:$105,102,FALSE),"")</f>
        <v/>
      </c>
      <c r="H14" s="95" t="e">
        <f t="shared" ref="H14:H19" si="11">G14+F14</f>
        <v>#VALUE!</v>
      </c>
    </row>
    <row r="15" spans="1:8" s="61" customFormat="1" ht="12.9" customHeight="1">
      <c r="A15" s="78">
        <v>22010</v>
      </c>
      <c r="B15" s="97" t="s">
        <v>121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 t="str">
        <f>IFERROR(HLOOKUP(A15,HESAP!$2:$105,102,FALSE),"")</f>
        <v/>
      </c>
      <c r="H15" s="95" t="e">
        <f t="shared" si="11"/>
        <v>#VALUE!</v>
      </c>
    </row>
    <row r="16" spans="1:8" s="61" customFormat="1" ht="12.9" customHeight="1">
      <c r="A16" s="78">
        <v>23065</v>
      </c>
      <c r="B16" s="97" t="s">
        <v>122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129.03405699519229</v>
      </c>
      <c r="H16" s="95" t="e">
        <f t="shared" si="11"/>
        <v>#VALUE!</v>
      </c>
    </row>
    <row r="17" spans="1:8" s="61" customFormat="1" ht="12.9" customHeight="1">
      <c r="A17" s="78">
        <v>25472</v>
      </c>
      <c r="B17" s="97" t="s">
        <v>123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75.511891874999989</v>
      </c>
      <c r="H17" s="95" t="e">
        <f t="shared" si="11"/>
        <v>#VALUE!</v>
      </c>
    </row>
    <row r="18" spans="1:8" s="61" customFormat="1" ht="12.9" customHeight="1">
      <c r="A18" s="78">
        <v>25673</v>
      </c>
      <c r="B18" s="97" t="s">
        <v>124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22.473777343749997</v>
      </c>
      <c r="H18" s="95" t="e">
        <f t="shared" si="11"/>
        <v>#VALUE!</v>
      </c>
    </row>
    <row r="19" spans="1:8" s="61" customFormat="1" ht="12.9" customHeight="1">
      <c r="A19" s="78">
        <v>30596</v>
      </c>
      <c r="B19" s="97" t="s">
        <v>125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0</v>
      </c>
      <c r="H19" s="95" t="e">
        <f t="shared" si="11"/>
        <v>#VALUE!</v>
      </c>
    </row>
    <row r="20" spans="1:8" s="61" customFormat="1" ht="12.9" customHeight="1">
      <c r="A20" s="78">
        <v>30623</v>
      </c>
      <c r="B20" s="97" t="s">
        <v>126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 t="str">
        <f>IFERROR(HLOOKUP(A20,HESAP!$2:$105,102,FALSE),"")</f>
        <v/>
      </c>
      <c r="H20" s="95" t="e">
        <f>G20+F20</f>
        <v>#VALUE!</v>
      </c>
    </row>
    <row r="21" spans="1:8" s="61" customFormat="1" ht="12.9" customHeight="1">
      <c r="A21" s="78">
        <v>33122</v>
      </c>
      <c r="B21" s="97" t="s">
        <v>127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 t="str">
        <f>IFERROR(HLOOKUP(A21,HESAP!$2:$105,102,FALSE),"")</f>
        <v/>
      </c>
      <c r="H21" s="95" t="e">
        <f>G21+F21</f>
        <v>#VALUE!</v>
      </c>
    </row>
    <row r="22" spans="1:8" s="61" customFormat="1" ht="12.9" customHeight="1">
      <c r="A22" s="78">
        <v>36541</v>
      </c>
      <c r="B22" s="97" t="s">
        <v>128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 t="shared" si="8"/>
        <v>#VALUE!</v>
      </c>
      <c r="G22" s="107" t="str">
        <f>IFERROR(HLOOKUP(A22,HESAP!$2:$105,102,FALSE),"")</f>
        <v/>
      </c>
      <c r="H22" s="95" t="e">
        <f t="shared" si="9"/>
        <v>#VALUE!</v>
      </c>
    </row>
    <row r="23" spans="1:8" s="61" customFormat="1" ht="12.9" customHeight="1">
      <c r="A23" s="78">
        <v>36982</v>
      </c>
      <c r="B23" s="97" t="s">
        <v>129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 t="str">
        <f>IFERROR(HLOOKUP(A23,HESAP!$2:$105,102,FALSE),"")</f>
        <v/>
      </c>
      <c r="H23" s="95" t="e">
        <f t="shared" si="9"/>
        <v>#VALUE!</v>
      </c>
    </row>
    <row r="24" spans="1:8" s="61" customFormat="1" ht="12.9" customHeight="1">
      <c r="A24" s="78">
        <v>38106</v>
      </c>
      <c r="B24" s="97" t="s">
        <v>130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72.815038593749989</v>
      </c>
      <c r="H24" s="95" t="e">
        <f t="shared" si="9"/>
        <v>#VALUE!</v>
      </c>
    </row>
    <row r="25" spans="1:8" s="61" customFormat="1" ht="12.9" customHeight="1">
      <c r="A25" s="78">
        <v>39462</v>
      </c>
      <c r="B25" s="97" t="s">
        <v>131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ref="F25" si="12">E25+D25</f>
        <v>#VALUE!</v>
      </c>
      <c r="G25" s="107" t="str">
        <f>IFERROR(HLOOKUP(A25,HESAP!$2:$105,102,FALSE),"")</f>
        <v/>
      </c>
      <c r="H25" s="95" t="e">
        <f t="shared" ref="H25" si="13">G25+F25</f>
        <v>#VALUE!</v>
      </c>
    </row>
    <row r="26" spans="1:8" s="61" customFormat="1" ht="12.9" customHeight="1">
      <c r="A26" s="79"/>
      <c r="B26" s="112"/>
      <c r="C26" s="108"/>
      <c r="D26" s="95"/>
      <c r="E26" s="95"/>
      <c r="F26" s="95"/>
      <c r="G26" s="95"/>
      <c r="H26" s="96"/>
    </row>
    <row r="27" spans="1:8" ht="21.9" customHeight="1" thickBot="1">
      <c r="A27" s="80">
        <f>COUNT(A5:A26)</f>
        <v>21</v>
      </c>
      <c r="B27" s="113"/>
      <c r="C27" s="109"/>
      <c r="D27" s="81"/>
      <c r="E27" s="81"/>
      <c r="F27" s="81"/>
      <c r="G27" s="81"/>
      <c r="H27" s="82"/>
    </row>
    <row r="28" spans="1:8" ht="21.9" customHeight="1" thickBot="1">
      <c r="A28" s="86" t="s">
        <v>19</v>
      </c>
      <c r="B28" s="114" t="s">
        <v>20</v>
      </c>
      <c r="C28" s="110">
        <f t="shared" ref="C28:H28" si="14">SUM(C5:C25)</f>
        <v>0</v>
      </c>
      <c r="D28" s="87">
        <f t="shared" si="14"/>
        <v>0</v>
      </c>
      <c r="E28" s="87">
        <f t="shared" si="14"/>
        <v>0</v>
      </c>
      <c r="F28" s="87" t="e">
        <f t="shared" si="14"/>
        <v>#VALUE!</v>
      </c>
      <c r="G28" s="87">
        <f t="shared" si="14"/>
        <v>605.97830496041774</v>
      </c>
      <c r="H28" s="87" t="e">
        <f t="shared" si="14"/>
        <v>#VALUE!</v>
      </c>
    </row>
    <row r="29" spans="1:8" ht="16.2" thickBot="1">
      <c r="A29" s="83"/>
      <c r="B29" s="115"/>
      <c r="C29" s="111"/>
      <c r="D29" s="84"/>
      <c r="E29" s="84"/>
      <c r="F29" s="84"/>
      <c r="G29" s="84"/>
      <c r="H29" s="85"/>
    </row>
    <row r="33" spans="3:5" ht="21" customHeight="1">
      <c r="C33" s="62"/>
      <c r="D33" s="62"/>
    </row>
    <row r="34" spans="3:5" ht="22.5" customHeight="1">
      <c r="E34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1"/>
  <sheetViews>
    <sheetView workbookViewId="0">
      <pane ySplit="2" topLeftCell="A3" activePane="bottomLeft" state="frozen"/>
      <selection pane="bottomLeft" activeCell="A24" sqref="A24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8" t="s">
        <v>46</v>
      </c>
      <c r="B1" s="248"/>
      <c r="C1" s="248"/>
      <c r="D1" s="248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2179</v>
      </c>
      <c r="B3" s="137" t="s">
        <v>111</v>
      </c>
      <c r="C3" s="98">
        <f>HLOOKUP(A3,HESAP!$5:$101,97,FALSE)</f>
        <v>120</v>
      </c>
      <c r="D3" s="98" t="e">
        <f>HLOOKUP(A3,HESAP!$1:$101,101,FALSE)</f>
        <v>#DIV/0!</v>
      </c>
    </row>
    <row r="4" spans="1:7" ht="12.9" customHeight="1">
      <c r="A4" s="92">
        <v>2289</v>
      </c>
      <c r="B4" s="137" t="s">
        <v>112</v>
      </c>
      <c r="C4" s="98" t="e">
        <f>HLOOKUP(A4,HESAP!$5:$101,97,FALSE)</f>
        <v>#N/A</v>
      </c>
      <c r="D4" s="98">
        <f>HLOOKUP(A4,HESAP!$1:$101,101,FALSE)</f>
        <v>548.78823913690474</v>
      </c>
    </row>
    <row r="5" spans="1:7" ht="12.9" customHeight="1">
      <c r="A5" s="92">
        <v>2297</v>
      </c>
      <c r="B5" s="137" t="s">
        <v>113</v>
      </c>
      <c r="C5" s="98" t="e">
        <f>HLOOKUP(A5,HESAP!$5:$101,97,FALSE)</f>
        <v>#N/A</v>
      </c>
      <c r="D5" s="98" t="e">
        <f>HLOOKUP(A5,HESAP!$1:$101,101,FALSE)</f>
        <v>#DIV/0!</v>
      </c>
    </row>
    <row r="6" spans="1:7" ht="12.9" customHeight="1">
      <c r="A6" s="92">
        <v>2844</v>
      </c>
      <c r="B6" s="137" t="s">
        <v>114</v>
      </c>
      <c r="C6" s="98" t="e">
        <f>HLOOKUP(A6,HESAP!$5:$101,97,FALSE)</f>
        <v>#N/A</v>
      </c>
      <c r="D6" s="98" t="e">
        <f>HLOOKUP(A6,HESAP!$1:$101,101,FALSE)</f>
        <v>#DIV/0!</v>
      </c>
    </row>
    <row r="7" spans="1:7" ht="12.9" customHeight="1">
      <c r="A7" s="92">
        <v>13079</v>
      </c>
      <c r="B7" s="137" t="s">
        <v>115</v>
      </c>
      <c r="C7" s="98" t="e">
        <f>HLOOKUP(A7,HESAP!$5:$101,97,FALSE)</f>
        <v>#N/A</v>
      </c>
      <c r="D7" s="98" t="e">
        <f>HLOOKUP(A7,HESAP!$1:$101,101,FALSE)</f>
        <v>#DIV/0!</v>
      </c>
    </row>
    <row r="8" spans="1:7" ht="12.9" customHeight="1">
      <c r="A8" s="92">
        <v>13132</v>
      </c>
      <c r="B8" s="137" t="s">
        <v>116</v>
      </c>
      <c r="C8" s="98" t="e">
        <f>HLOOKUP(A8,HESAP!$5:$101,97,FALSE)</f>
        <v>#N/A</v>
      </c>
      <c r="D8" s="98" t="e">
        <f>HLOOKUP(A8,HESAP!$1:$101,101,FALSE)</f>
        <v>#DIV/0!</v>
      </c>
    </row>
    <row r="9" spans="1:7" ht="12.9" customHeight="1">
      <c r="A9" s="92">
        <v>19118</v>
      </c>
      <c r="B9" s="137" t="s">
        <v>117</v>
      </c>
      <c r="C9" s="98" t="e">
        <f>HLOOKUP(A9,HESAP!$5:$101,97,FALSE)</f>
        <v>#N/A</v>
      </c>
      <c r="D9" s="98" t="e">
        <f>HLOOKUP(A9,HESAP!$1:$101,101,FALSE)</f>
        <v>#DIV/0!</v>
      </c>
    </row>
    <row r="10" spans="1:7" ht="12.9" customHeight="1">
      <c r="A10" s="92">
        <v>19183</v>
      </c>
      <c r="B10" s="137" t="s">
        <v>118</v>
      </c>
      <c r="C10" s="98" t="e">
        <f>HLOOKUP(A10,HESAP!$5:$101,97,FALSE)</f>
        <v>#N/A</v>
      </c>
      <c r="D10" s="98" t="e">
        <f>HLOOKUP(A10,HESAP!$1:$101,101,FALSE)</f>
        <v>#DIV/0!</v>
      </c>
    </row>
    <row r="11" spans="1:7" ht="12.9" customHeight="1">
      <c r="A11" s="92">
        <v>21557</v>
      </c>
      <c r="B11" s="137" t="s">
        <v>119</v>
      </c>
      <c r="C11" s="98" t="e">
        <f>HLOOKUP(A11,HESAP!$5:$101,97,FALSE)</f>
        <v>#N/A</v>
      </c>
      <c r="D11" s="98" t="e">
        <f>HLOOKUP(A11,HESAP!$1:$101,101,FALSE)</f>
        <v>#DIV/0!</v>
      </c>
    </row>
    <row r="12" spans="1:7" ht="12.9" customHeight="1">
      <c r="A12" s="92">
        <v>21558</v>
      </c>
      <c r="B12" s="137" t="s">
        <v>120</v>
      </c>
      <c r="C12" s="98" t="e">
        <f>HLOOKUP(A12,HESAP!$5:$101,97,FALSE)</f>
        <v>#N/A</v>
      </c>
      <c r="D12" s="98" t="e">
        <f>HLOOKUP(A12,HESAP!$1:$101,101,FALSE)</f>
        <v>#DIV/0!</v>
      </c>
    </row>
    <row r="13" spans="1:7" ht="12.9" customHeight="1">
      <c r="A13" s="92">
        <v>22010</v>
      </c>
      <c r="B13" s="137" t="s">
        <v>121</v>
      </c>
      <c r="C13" s="98" t="e">
        <f>HLOOKUP(A13,HESAP!$5:$101,97,FALSE)</f>
        <v>#N/A</v>
      </c>
      <c r="D13" s="98" t="e">
        <f>HLOOKUP(A13,HESAP!$1:$101,101,FALSE)</f>
        <v>#DIV/0!</v>
      </c>
    </row>
    <row r="14" spans="1:7" ht="12.9" customHeight="1">
      <c r="A14" s="92">
        <v>23065</v>
      </c>
      <c r="B14" s="137" t="s">
        <v>122</v>
      </c>
      <c r="C14" s="98" t="e">
        <f>HLOOKUP(A14,HESAP!$5:$101,97,FALSE)</f>
        <v>#N/A</v>
      </c>
      <c r="D14" s="98" t="e">
        <f>HLOOKUP(A14,HESAP!$1:$101,101,FALSE)</f>
        <v>#DIV/0!</v>
      </c>
    </row>
    <row r="15" spans="1:7" ht="12.9" customHeight="1">
      <c r="A15" s="92">
        <v>25472</v>
      </c>
      <c r="B15" s="137" t="s">
        <v>123</v>
      </c>
      <c r="C15" s="98" t="e">
        <f>HLOOKUP(A15,HESAP!$5:$101,97,FALSE)</f>
        <v>#N/A</v>
      </c>
      <c r="D15" s="98" t="e">
        <f>HLOOKUP(A15,HESAP!$1:$101,101,FALSE)</f>
        <v>#DIV/0!</v>
      </c>
    </row>
    <row r="16" spans="1:7" ht="12.9" customHeight="1">
      <c r="A16" s="92">
        <v>25673</v>
      </c>
      <c r="B16" s="137" t="s">
        <v>124</v>
      </c>
      <c r="C16" s="98" t="e">
        <f>HLOOKUP(A16,HESAP!$5:$101,97,FALSE)</f>
        <v>#N/A</v>
      </c>
      <c r="D16" s="98" t="e">
        <f>HLOOKUP(A16,HESAP!$1:$101,101,FALSE)</f>
        <v>#DIV/0!</v>
      </c>
    </row>
    <row r="17" spans="1:11" ht="12.9" customHeight="1">
      <c r="A17" s="92">
        <v>30596</v>
      </c>
      <c r="B17" s="137" t="s">
        <v>125</v>
      </c>
      <c r="C17" s="98" t="e">
        <f>HLOOKUP(A17,HESAP!$5:$101,97,FALSE)</f>
        <v>#N/A</v>
      </c>
      <c r="D17" s="98">
        <f>HLOOKUP(A17,HESAP!$1:$101,101,FALSE)</f>
        <v>395.089005703125</v>
      </c>
    </row>
    <row r="18" spans="1:11" ht="12.9" customHeight="1">
      <c r="A18" s="92">
        <v>30623</v>
      </c>
      <c r="B18" s="137" t="s">
        <v>126</v>
      </c>
      <c r="C18" s="98" t="e">
        <f>HLOOKUP(A18,HESAP!$5:$101,97,FALSE)</f>
        <v>#N/A</v>
      </c>
      <c r="D18" s="98" t="e">
        <f>HLOOKUP(A18,HESAP!$1:$101,101,FALSE)</f>
        <v>#DIV/0!</v>
      </c>
    </row>
    <row r="19" spans="1:11" ht="12.9" customHeight="1">
      <c r="A19" s="92">
        <v>33122</v>
      </c>
      <c r="B19" s="137" t="s">
        <v>127</v>
      </c>
      <c r="C19" s="98" t="e">
        <f>HLOOKUP(A19,HESAP!$5:$101,97,FALSE)</f>
        <v>#N/A</v>
      </c>
      <c r="D19" s="98" t="e">
        <f>HLOOKUP(A19,HESAP!$1:$101,101,FALSE)</f>
        <v>#DIV/0!</v>
      </c>
    </row>
    <row r="20" spans="1:11" ht="12.9" customHeight="1">
      <c r="A20" s="92">
        <v>36541</v>
      </c>
      <c r="B20" s="137" t="s">
        <v>128</v>
      </c>
      <c r="C20" s="98" t="e">
        <f>HLOOKUP(A20,HESAP!$5:$101,97,FALSE)</f>
        <v>#N/A</v>
      </c>
      <c r="D20" s="98">
        <f>HLOOKUP(A20,HESAP!$1:$101,101,FALSE)</f>
        <v>453.26060411184216</v>
      </c>
    </row>
    <row r="21" spans="1:11" ht="12.9" customHeight="1">
      <c r="A21" s="92">
        <v>36982</v>
      </c>
      <c r="B21" s="137" t="s">
        <v>129</v>
      </c>
      <c r="C21" s="98" t="e">
        <f>HLOOKUP(A21,HESAP!$5:$101,97,FALSE)</f>
        <v>#N/A</v>
      </c>
      <c r="D21" s="98" t="e">
        <f>HLOOKUP(A21,HESAP!$1:$101,101,FALSE)</f>
        <v>#DIV/0!</v>
      </c>
    </row>
    <row r="22" spans="1:11" ht="12.9" customHeight="1">
      <c r="A22" s="92">
        <v>38106</v>
      </c>
      <c r="B22" s="137" t="s">
        <v>130</v>
      </c>
      <c r="C22" s="98" t="e">
        <f>HLOOKUP(A22,HESAP!$5:$101,97,FALSE)</f>
        <v>#N/A</v>
      </c>
      <c r="D22" s="98" t="e">
        <f>HLOOKUP(A22,HESAP!$1:$101,101,FALSE)</f>
        <v>#DIV/0!</v>
      </c>
    </row>
    <row r="23" spans="1:11" ht="12.9" customHeight="1">
      <c r="A23" s="92">
        <v>39462</v>
      </c>
      <c r="B23" s="137" t="s">
        <v>131</v>
      </c>
      <c r="C23" s="98" t="e">
        <f>HLOOKUP(A23,HESAP!$5:$101,97,FALSE)</f>
        <v>#N/A</v>
      </c>
      <c r="D23" s="98">
        <f>HLOOKUP(A23,HESAP!$1:$101,101,FALSE)</f>
        <v>684.47976814198955</v>
      </c>
    </row>
    <row r="24" spans="1:11" ht="12.9" customHeight="1">
      <c r="A24" s="136"/>
      <c r="B24" s="137"/>
      <c r="C24" s="98"/>
      <c r="D24" s="98"/>
    </row>
    <row r="25" spans="1:11" ht="12.9" customHeight="1">
      <c r="A25" s="136"/>
      <c r="B25" s="137"/>
      <c r="C25" s="98"/>
      <c r="D25" s="98"/>
    </row>
    <row r="26" spans="1:11" ht="13.8" thickBot="1">
      <c r="A26" s="89"/>
      <c r="B26" s="137"/>
      <c r="C26" s="139"/>
      <c r="D26" s="141"/>
    </row>
    <row r="27" spans="1:11" s="117" customFormat="1" ht="20.100000000000001" customHeight="1" thickBot="1">
      <c r="A27" s="102">
        <f>COUNT(A3:A26)</f>
        <v>21</v>
      </c>
      <c r="B27" s="116" t="s">
        <v>19</v>
      </c>
      <c r="C27" s="138" t="e">
        <f>SUM(C3:C25)</f>
        <v>#N/A</v>
      </c>
      <c r="D27" s="140" t="e">
        <f>SUM(D3:D25)</f>
        <v>#DIV/0!</v>
      </c>
    </row>
    <row r="28" spans="1:11" ht="13.8" thickBot="1">
      <c r="C28" s="243" t="s">
        <v>28</v>
      </c>
      <c r="D28" s="243"/>
      <c r="F28" s="142"/>
      <c r="G28" s="143"/>
      <c r="H28" s="143"/>
      <c r="I28" s="143"/>
      <c r="J28" s="143"/>
      <c r="K28" s="144"/>
    </row>
    <row r="29" spans="1:11" ht="13.8" thickTop="1">
      <c r="C29" s="244" t="e">
        <f>D27/C27</f>
        <v>#DIV/0!</v>
      </c>
      <c r="D29" s="245"/>
      <c r="F29" s="145"/>
      <c r="G29" s="150" t="s">
        <v>63</v>
      </c>
      <c r="H29" s="150"/>
      <c r="I29" s="150"/>
      <c r="J29" s="150" t="e">
        <f>C29*0.9</f>
        <v>#DIV/0!</v>
      </c>
      <c r="K29" s="146"/>
    </row>
    <row r="30" spans="1:11" ht="13.8" thickBot="1">
      <c r="C30" s="246"/>
      <c r="D30" s="247"/>
      <c r="F30" s="145"/>
      <c r="G30" s="151" t="s">
        <v>62</v>
      </c>
      <c r="H30" s="151"/>
      <c r="I30" s="151"/>
      <c r="J30" s="152" t="e">
        <f>J29*7.5</f>
        <v>#DIV/0!</v>
      </c>
      <c r="K30" s="146"/>
    </row>
    <row r="31" spans="1:11" ht="14.4" thickTop="1" thickBot="1">
      <c r="F31" s="147"/>
      <c r="G31" s="148"/>
      <c r="H31" s="148"/>
      <c r="I31" s="148"/>
      <c r="J31" s="148"/>
      <c r="K31" s="149"/>
    </row>
  </sheetData>
  <mergeCells count="3">
    <mergeCell ref="C28:D28"/>
    <mergeCell ref="C29:D30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8"/>
  <sheetViews>
    <sheetView workbookViewId="0">
      <pane ySplit="4" topLeftCell="A5" activePane="bottomLeft" state="frozen"/>
      <selection pane="bottomLeft" activeCell="G15" sqref="G15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44593</v>
      </c>
      <c r="C2" s="72"/>
      <c r="D2" s="249">
        <v>44562</v>
      </c>
      <c r="E2" s="250"/>
      <c r="F2" s="249">
        <v>44501</v>
      </c>
      <c r="G2" s="250"/>
      <c r="H2" s="249">
        <v>44531</v>
      </c>
      <c r="I2" s="250"/>
    </row>
    <row r="3" spans="1:10" s="65" customFormat="1">
      <c r="A3" s="253" t="s">
        <v>10</v>
      </c>
      <c r="B3" s="251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4"/>
      <c r="B4" s="252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2179</v>
      </c>
      <c r="B5" s="91" t="s">
        <v>111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2289</v>
      </c>
      <c r="B6" s="91" t="s">
        <v>112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2297</v>
      </c>
      <c r="B7" s="91" t="s">
        <v>113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2844</v>
      </c>
      <c r="B8" s="91" t="s">
        <v>114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13079</v>
      </c>
      <c r="B9" s="91" t="s">
        <v>115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13132</v>
      </c>
      <c r="B10" s="91" t="s">
        <v>116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19118</v>
      </c>
      <c r="B11" s="91" t="s">
        <v>117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19183</v>
      </c>
      <c r="B12" s="91" t="s">
        <v>118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21557</v>
      </c>
      <c r="B13" s="91" t="s">
        <v>119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21558</v>
      </c>
      <c r="B14" s="91" t="s">
        <v>120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22010</v>
      </c>
      <c r="B15" s="91" t="s">
        <v>121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23065</v>
      </c>
      <c r="B16" s="91" t="s">
        <v>122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25472</v>
      </c>
      <c r="B17" s="91" t="s">
        <v>123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25673</v>
      </c>
      <c r="B18" s="91" t="s">
        <v>124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30596</v>
      </c>
      <c r="B19" s="91" t="s">
        <v>125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30623</v>
      </c>
      <c r="B20" s="91" t="s">
        <v>126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33122</v>
      </c>
      <c r="B21" s="91" t="s">
        <v>127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36541</v>
      </c>
      <c r="B22" s="91" t="s">
        <v>128</v>
      </c>
      <c r="C22" s="119" t="e">
        <f t="shared" ref="C22" si="6"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36982</v>
      </c>
      <c r="B23" s="91" t="s">
        <v>129</v>
      </c>
      <c r="C23" s="119" t="e">
        <f t="shared" si="5"/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38106</v>
      </c>
      <c r="B24" s="91" t="s">
        <v>130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39462</v>
      </c>
      <c r="B25" s="91" t="s">
        <v>131</v>
      </c>
      <c r="C25" s="119" t="e">
        <f t="shared" ref="C25" si="7">((E25+G25+I25)/(D25+F25+H25))</f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/>
      <c r="B26" s="91"/>
      <c r="C26" s="119"/>
      <c r="D26" s="123"/>
      <c r="E26" s="124"/>
      <c r="F26" s="125"/>
      <c r="G26" s="126"/>
      <c r="H26" s="123"/>
      <c r="I26" s="124"/>
      <c r="J26" s="88"/>
    </row>
    <row r="27" spans="1:10" ht="13.8" thickBot="1">
      <c r="A27" s="93"/>
      <c r="B27" s="94"/>
      <c r="C27" s="120"/>
      <c r="D27" s="127"/>
      <c r="E27" s="128"/>
      <c r="F27" s="129"/>
      <c r="G27" s="130"/>
      <c r="H27" s="127"/>
      <c r="I27" s="128"/>
      <c r="J27" s="88"/>
    </row>
    <row r="28" spans="1:10" s="118" customFormat="1" ht="20.100000000000001" customHeight="1" thickBot="1">
      <c r="A28" s="131">
        <f>COUNT(A6:A26)</f>
        <v>20</v>
      </c>
      <c r="B28" s="132" t="s">
        <v>19</v>
      </c>
      <c r="C28" s="133" t="e">
        <f>(E28+G28+I28)/(D28+F28+H28)</f>
        <v>#DIV/0!</v>
      </c>
      <c r="D28" s="134">
        <f t="shared" ref="D28:I28" si="8">SUM(D6:D25)</f>
        <v>0</v>
      </c>
      <c r="E28" s="135">
        <f t="shared" si="8"/>
        <v>0</v>
      </c>
      <c r="F28" s="134">
        <f t="shared" si="8"/>
        <v>0</v>
      </c>
      <c r="G28" s="135">
        <f t="shared" si="8"/>
        <v>0</v>
      </c>
      <c r="H28" s="134">
        <f t="shared" si="8"/>
        <v>0</v>
      </c>
      <c r="I28" s="135">
        <f t="shared" si="8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2"/>
  <sheetViews>
    <sheetView workbookViewId="0">
      <pane ySplit="1" topLeftCell="A2103" activePane="bottomLeft" state="frozen"/>
      <selection pane="bottomLeft" activeCell="F2132" sqref="F213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A27" sqref="A27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79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65</v>
      </c>
      <c r="I1" s="67" t="s">
        <v>50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82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86</v>
      </c>
      <c r="H3" s="163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89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81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94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93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84</v>
      </c>
      <c r="G9">
        <v>90943</v>
      </c>
      <c r="N9" s="165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83</v>
      </c>
      <c r="G10">
        <v>90935</v>
      </c>
      <c r="H10" s="161" t="s">
        <v>45</v>
      </c>
      <c r="N10" s="164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98</v>
      </c>
      <c r="H11" s="161"/>
      <c r="N11" s="166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96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80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101</v>
      </c>
    </row>
    <row r="15" spans="1:14">
      <c r="A15">
        <v>14</v>
      </c>
      <c r="B15" s="11"/>
      <c r="C15" s="11"/>
      <c r="D15" s="11"/>
      <c r="E15" s="64">
        <v>7.5</v>
      </c>
      <c r="F15" t="s">
        <v>88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 t="e">
        <f>ORTALAMA!$C$28*7.5</f>
        <v>#DIV/0!</v>
      </c>
      <c r="F17" t="s">
        <v>95</v>
      </c>
      <c r="H17" s="61" t="s">
        <v>58</v>
      </c>
    </row>
    <row r="18" spans="1:11">
      <c r="A18">
        <v>17</v>
      </c>
      <c r="B18" s="11"/>
      <c r="C18" s="11"/>
      <c r="D18" s="11"/>
      <c r="E18" s="57" t="e">
        <f>ORTALAMA!$C$28*7.5</f>
        <v>#DIV/0!</v>
      </c>
      <c r="F18" t="s">
        <v>85</v>
      </c>
      <c r="G18">
        <v>90947</v>
      </c>
      <c r="H18" s="61" t="s">
        <v>58</v>
      </c>
      <c r="K18" s="162" t="s">
        <v>51</v>
      </c>
    </row>
    <row r="19" spans="1:11">
      <c r="A19">
        <v>18</v>
      </c>
      <c r="B19" s="11"/>
      <c r="C19" s="11"/>
      <c r="D19" s="11"/>
      <c r="E19" s="57" t="e">
        <f>ORTALAMA!$C$28*7.5</f>
        <v>#DIV/0!</v>
      </c>
      <c r="F19" t="s">
        <v>99</v>
      </c>
      <c r="H19" s="61" t="s">
        <v>58</v>
      </c>
    </row>
    <row r="20" spans="1:11">
      <c r="A20">
        <v>19</v>
      </c>
      <c r="E20" s="57" t="e">
        <f>ORTALAMA!$C$28*7.5*0.9</f>
        <v>#DIV/0!</v>
      </c>
      <c r="F20" t="s">
        <v>87</v>
      </c>
      <c r="H20" s="61" t="s">
        <v>59</v>
      </c>
      <c r="K20" s="162" t="s">
        <v>56</v>
      </c>
    </row>
    <row r="21" spans="1:11">
      <c r="A21">
        <v>20</v>
      </c>
      <c r="E21" s="57" t="e">
        <f>ORTALAMA!$C$28*7.5*0.9</f>
        <v>#DIV/0!</v>
      </c>
      <c r="F21" t="s">
        <v>57</v>
      </c>
      <c r="H21" s="61" t="s">
        <v>59</v>
      </c>
    </row>
    <row r="22" spans="1:11">
      <c r="A22">
        <v>21</v>
      </c>
      <c r="E22" s="57" t="e">
        <f>ORTALAMA!$C$28*7.5*0.9</f>
        <v>#DIV/0!</v>
      </c>
      <c r="F22" t="s">
        <v>102</v>
      </c>
      <c r="H22" s="61" t="s">
        <v>59</v>
      </c>
    </row>
    <row r="23" spans="1:11">
      <c r="A23">
        <v>22</v>
      </c>
      <c r="E23" s="57" t="e">
        <f>ORTALAMA!$C$28*7.5*0.9</f>
        <v>#DIV/0!</v>
      </c>
      <c r="F23" t="s">
        <v>92</v>
      </c>
      <c r="H23" s="61" t="s">
        <v>59</v>
      </c>
    </row>
    <row r="24" spans="1:11">
      <c r="A24">
        <v>23</v>
      </c>
      <c r="E24" s="57" t="e">
        <f>ORTALAMA!$C$28*7.5*0.9</f>
        <v>#DIV/0!</v>
      </c>
      <c r="F24" t="s">
        <v>52</v>
      </c>
      <c r="H24" s="61" t="s">
        <v>59</v>
      </c>
    </row>
    <row r="25" spans="1:11">
      <c r="A25">
        <v>24</v>
      </c>
      <c r="E25" s="57" t="e">
        <f>ORTALAMA!$C$28*7.5*0.9</f>
        <v>#DIV/0!</v>
      </c>
      <c r="F25" t="s">
        <v>53</v>
      </c>
      <c r="H25" s="61" t="s">
        <v>59</v>
      </c>
    </row>
    <row r="26" spans="1:11">
      <c r="A26">
        <v>25</v>
      </c>
      <c r="E26" s="57" t="e">
        <f>ORTALAMA!$C$28*7.5*0.9</f>
        <v>#DIV/0!</v>
      </c>
      <c r="F26" t="s">
        <v>54</v>
      </c>
      <c r="H26" s="61" t="s">
        <v>59</v>
      </c>
    </row>
    <row r="27" spans="1:11">
      <c r="A27">
        <v>26</v>
      </c>
      <c r="F27" t="s">
        <v>55</v>
      </c>
      <c r="H27" s="61"/>
    </row>
    <row r="28" spans="1:11">
      <c r="A28">
        <v>27</v>
      </c>
      <c r="F28" t="s">
        <v>60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61</v>
      </c>
    </row>
    <row r="30" spans="1:11">
      <c r="A30">
        <v>29</v>
      </c>
      <c r="F30" t="s">
        <v>100</v>
      </c>
    </row>
    <row r="31" spans="1:11">
      <c r="A31">
        <v>30</v>
      </c>
      <c r="E31" t="e">
        <f>ORTALAMA!$C$28*7.5*0.9</f>
        <v>#DIV/0!</v>
      </c>
      <c r="F31" t="s">
        <v>90</v>
      </c>
    </row>
    <row r="32" spans="1:11">
      <c r="A32">
        <v>31</v>
      </c>
      <c r="E32" t="e">
        <f>ORTALAMA!$C$28*7.5*0.9</f>
        <v>#DIV/0!</v>
      </c>
      <c r="F32" t="s">
        <v>91</v>
      </c>
    </row>
    <row r="33" spans="1:6">
      <c r="A33">
        <v>32</v>
      </c>
      <c r="E33" t="e">
        <f>ORTALAMA!$C$28*7.5*0.9</f>
        <v>#DIV/0!</v>
      </c>
      <c r="F33" t="s">
        <v>97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2022-02-20T17:21:49Z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