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6AD87D17-65D6-46F2-AD9A-F3F2937DC5CB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K9" i="18" l="1"/>
  <c r="WX5" i="18"/>
  <c r="WB5" i="18"/>
  <c r="VF5" i="18"/>
  <c r="UJ5" i="18"/>
  <c r="TN5" i="18"/>
  <c r="SR5" i="18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C28" i="4" l="1"/>
  <c r="SQ111" i="18"/>
  <c r="SQ110" i="18"/>
  <c r="SQ109" i="18"/>
  <c r="SP109" i="18"/>
  <c r="TD104" i="18"/>
  <c r="SQ108" i="18" s="1"/>
  <c r="TD102" i="18"/>
  <c r="TA101" i="18"/>
  <c r="TF101" i="18" s="1"/>
  <c r="SR101" i="18"/>
  <c r="SP107" i="18" s="1"/>
  <c r="SP101" i="18"/>
  <c r="TG100" i="18"/>
  <c r="TF100" i="18"/>
  <c r="TE100" i="18"/>
  <c r="TD100" i="18"/>
  <c r="TC100" i="18"/>
  <c r="TB100" i="18"/>
  <c r="SX100" i="18"/>
  <c r="SW100" i="18"/>
  <c r="SU100" i="18"/>
  <c r="ST100" i="18"/>
  <c r="SS100" i="18"/>
  <c r="SO100" i="18"/>
  <c r="TG99" i="18"/>
  <c r="TF99" i="18"/>
  <c r="TE99" i="18"/>
  <c r="TD99" i="18"/>
  <c r="TC99" i="18"/>
  <c r="TB99" i="18"/>
  <c r="SX99" i="18"/>
  <c r="SW99" i="18"/>
  <c r="SU99" i="18"/>
  <c r="ST99" i="18"/>
  <c r="SS99" i="18"/>
  <c r="SO99" i="18"/>
  <c r="TG98" i="18"/>
  <c r="TF98" i="18"/>
  <c r="TE98" i="18"/>
  <c r="TD98" i="18"/>
  <c r="TC98" i="18"/>
  <c r="TB98" i="18"/>
  <c r="SX98" i="18"/>
  <c r="SW98" i="18"/>
  <c r="SU98" i="18"/>
  <c r="ST98" i="18"/>
  <c r="SS98" i="18"/>
  <c r="SO98" i="18"/>
  <c r="TG97" i="18"/>
  <c r="TF97" i="18"/>
  <c r="TE97" i="18"/>
  <c r="TD97" i="18"/>
  <c r="TC97" i="18"/>
  <c r="TB97" i="18"/>
  <c r="SX97" i="18"/>
  <c r="SW97" i="18"/>
  <c r="SU97" i="18"/>
  <c r="ST97" i="18"/>
  <c r="SS97" i="18"/>
  <c r="SO97" i="18"/>
  <c r="TG96" i="18"/>
  <c r="TF96" i="18"/>
  <c r="TE96" i="18"/>
  <c r="TD96" i="18"/>
  <c r="TC96" i="18"/>
  <c r="TB96" i="18"/>
  <c r="SX96" i="18"/>
  <c r="SW96" i="18"/>
  <c r="SU96" i="18"/>
  <c r="ST96" i="18"/>
  <c r="SS96" i="18"/>
  <c r="SO96" i="18"/>
  <c r="TG95" i="18"/>
  <c r="TF95" i="18"/>
  <c r="TE95" i="18"/>
  <c r="TD95" i="18"/>
  <c r="TC95" i="18"/>
  <c r="TB95" i="18"/>
  <c r="SX95" i="18"/>
  <c r="SW95" i="18"/>
  <c r="SU95" i="18"/>
  <c r="ST95" i="18"/>
  <c r="SS95" i="18"/>
  <c r="SO95" i="18"/>
  <c r="TG94" i="18"/>
  <c r="TF94" i="18"/>
  <c r="TE94" i="18"/>
  <c r="TD94" i="18"/>
  <c r="TC94" i="18"/>
  <c r="TB94" i="18"/>
  <c r="SX94" i="18"/>
  <c r="SW94" i="18"/>
  <c r="SU94" i="18"/>
  <c r="ST94" i="18"/>
  <c r="SS94" i="18"/>
  <c r="SO94" i="18"/>
  <c r="TG93" i="18"/>
  <c r="TF93" i="18"/>
  <c r="TE93" i="18"/>
  <c r="TD93" i="18"/>
  <c r="TC93" i="18"/>
  <c r="TB93" i="18"/>
  <c r="SX93" i="18"/>
  <c r="SW93" i="18"/>
  <c r="SU93" i="18"/>
  <c r="ST93" i="18"/>
  <c r="SS93" i="18"/>
  <c r="SO93" i="18"/>
  <c r="TG92" i="18"/>
  <c r="TF92" i="18"/>
  <c r="TE92" i="18"/>
  <c r="TD92" i="18"/>
  <c r="TC92" i="18"/>
  <c r="TB92" i="18"/>
  <c r="SX92" i="18"/>
  <c r="SW92" i="18"/>
  <c r="SU92" i="18"/>
  <c r="ST92" i="18"/>
  <c r="SS92" i="18"/>
  <c r="SO92" i="18"/>
  <c r="TG91" i="18"/>
  <c r="TF91" i="18"/>
  <c r="TE91" i="18"/>
  <c r="TD91" i="18"/>
  <c r="TC91" i="18"/>
  <c r="TB91" i="18"/>
  <c r="SX91" i="18"/>
  <c r="SW91" i="18"/>
  <c r="SU91" i="18"/>
  <c r="ST91" i="18"/>
  <c r="SS91" i="18"/>
  <c r="SO91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TF75" i="18"/>
  <c r="TG75" i="18" s="1"/>
  <c r="TE75" i="18"/>
  <c r="TD75" i="18"/>
  <c r="TC75" i="18"/>
  <c r="TB75" i="18"/>
  <c r="SX75" i="18"/>
  <c r="SW75" i="18"/>
  <c r="SU75" i="18"/>
  <c r="ST75" i="18"/>
  <c r="SS75" i="18"/>
  <c r="SO75" i="18"/>
  <c r="TF74" i="18"/>
  <c r="TG74" i="18" s="1"/>
  <c r="TE74" i="18"/>
  <c r="TD74" i="18"/>
  <c r="TC74" i="18"/>
  <c r="TB74" i="18"/>
  <c r="SX74" i="18"/>
  <c r="SW74" i="18"/>
  <c r="SU74" i="18"/>
  <c r="ST74" i="18"/>
  <c r="SS74" i="18"/>
  <c r="SO74" i="18"/>
  <c r="TF73" i="18"/>
  <c r="TG73" i="18" s="1"/>
  <c r="TE73" i="18"/>
  <c r="TD73" i="18"/>
  <c r="TC73" i="18"/>
  <c r="TB73" i="18"/>
  <c r="SX73" i="18"/>
  <c r="SW73" i="18"/>
  <c r="SU73" i="18"/>
  <c r="ST73" i="18"/>
  <c r="SS73" i="18"/>
  <c r="SO73" i="18"/>
  <c r="TF72" i="18"/>
  <c r="TG72" i="18" s="1"/>
  <c r="TE72" i="18"/>
  <c r="TD72" i="18"/>
  <c r="TC72" i="18"/>
  <c r="TB72" i="18"/>
  <c r="SX72" i="18"/>
  <c r="SW72" i="18"/>
  <c r="SU72" i="18"/>
  <c r="ST72" i="18"/>
  <c r="SS72" i="18"/>
  <c r="SO72" i="18"/>
  <c r="TF71" i="18"/>
  <c r="TG71" i="18" s="1"/>
  <c r="TE71" i="18"/>
  <c r="TD71" i="18"/>
  <c r="TC71" i="18"/>
  <c r="TB71" i="18"/>
  <c r="SX71" i="18"/>
  <c r="SW71" i="18"/>
  <c r="SU71" i="18"/>
  <c r="ST71" i="18"/>
  <c r="SS71" i="18"/>
  <c r="SO71" i="18"/>
  <c r="TF70" i="18"/>
  <c r="TG70" i="18" s="1"/>
  <c r="TE70" i="18"/>
  <c r="TD70" i="18"/>
  <c r="TC70" i="18"/>
  <c r="TB70" i="18"/>
  <c r="SX70" i="18"/>
  <c r="SW70" i="18"/>
  <c r="SU70" i="18"/>
  <c r="ST70" i="18"/>
  <c r="SS70" i="18"/>
  <c r="SO70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TF68" i="18"/>
  <c r="TG68" i="18" s="1"/>
  <c r="TE68" i="18"/>
  <c r="TD68" i="18"/>
  <c r="TC68" i="18"/>
  <c r="TB68" i="18"/>
  <c r="SX68" i="18"/>
  <c r="SW68" i="18"/>
  <c r="SU68" i="18"/>
  <c r="ST68" i="18"/>
  <c r="SS68" i="18"/>
  <c r="SO68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TF66" i="18"/>
  <c r="TG66" i="18" s="1"/>
  <c r="TE66" i="18"/>
  <c r="TD66" i="18"/>
  <c r="TC66" i="18"/>
  <c r="TB66" i="18"/>
  <c r="SX66" i="18"/>
  <c r="SW66" i="18"/>
  <c r="SU66" i="18"/>
  <c r="ST66" i="18"/>
  <c r="SS66" i="18"/>
  <c r="SO66" i="18"/>
  <c r="TF65" i="18"/>
  <c r="TG65" i="18" s="1"/>
  <c r="TE65" i="18"/>
  <c r="TD65" i="18"/>
  <c r="TC65" i="18"/>
  <c r="TB65" i="18"/>
  <c r="SX65" i="18"/>
  <c r="SW65" i="18"/>
  <c r="SU65" i="18"/>
  <c r="ST65" i="18"/>
  <c r="SS65" i="18"/>
  <c r="SO65" i="18"/>
  <c r="TF64" i="18"/>
  <c r="TG64" i="18" s="1"/>
  <c r="TE64" i="18"/>
  <c r="TD64" i="18"/>
  <c r="TC64" i="18"/>
  <c r="TB64" i="18"/>
  <c r="SX64" i="18"/>
  <c r="SW64" i="18"/>
  <c r="SU64" i="18"/>
  <c r="ST64" i="18"/>
  <c r="SS64" i="18"/>
  <c r="SO64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TF62" i="18"/>
  <c r="TG62" i="18" s="1"/>
  <c r="TE62" i="18"/>
  <c r="TD62" i="18"/>
  <c r="TC62" i="18"/>
  <c r="TB62" i="18"/>
  <c r="SX62" i="18"/>
  <c r="SW62" i="18"/>
  <c r="SU62" i="18"/>
  <c r="ST62" i="18"/>
  <c r="SS62" i="18"/>
  <c r="SO62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TF60" i="18"/>
  <c r="TG60" i="18" s="1"/>
  <c r="TE60" i="18"/>
  <c r="TD60" i="18"/>
  <c r="TC60" i="18"/>
  <c r="TB60" i="18"/>
  <c r="SX60" i="18"/>
  <c r="SW60" i="18"/>
  <c r="SU60" i="18"/>
  <c r="ST60" i="18"/>
  <c r="SS60" i="18"/>
  <c r="SO60" i="18"/>
  <c r="TF59" i="18"/>
  <c r="TG59" i="18" s="1"/>
  <c r="TE59" i="18"/>
  <c r="TD59" i="18"/>
  <c r="TC59" i="18"/>
  <c r="TB59" i="18"/>
  <c r="SX59" i="18"/>
  <c r="SW59" i="18"/>
  <c r="SU59" i="18"/>
  <c r="ST59" i="18"/>
  <c r="SS59" i="18"/>
  <c r="SO59" i="18"/>
  <c r="TF58" i="18"/>
  <c r="TG58" i="18" s="1"/>
  <c r="TE58" i="18"/>
  <c r="TD58" i="18"/>
  <c r="TC58" i="18"/>
  <c r="TB58" i="18"/>
  <c r="SX58" i="18"/>
  <c r="SW58" i="18"/>
  <c r="SU58" i="18"/>
  <c r="ST58" i="18"/>
  <c r="SS58" i="18"/>
  <c r="SO58" i="18"/>
  <c r="TF57" i="18"/>
  <c r="TG57" i="18" s="1"/>
  <c r="TE57" i="18"/>
  <c r="TD57" i="18"/>
  <c r="TC57" i="18"/>
  <c r="TB57" i="18"/>
  <c r="SX57" i="18"/>
  <c r="SW57" i="18"/>
  <c r="SU57" i="18"/>
  <c r="ST57" i="18"/>
  <c r="SS57" i="18"/>
  <c r="SO57" i="18"/>
  <c r="TF56" i="18"/>
  <c r="TG56" i="18" s="1"/>
  <c r="TE56" i="18"/>
  <c r="TD56" i="18"/>
  <c r="TC56" i="18"/>
  <c r="TB56" i="18"/>
  <c r="SX56" i="18"/>
  <c r="SW56" i="18"/>
  <c r="SU56" i="18"/>
  <c r="ST56" i="18"/>
  <c r="SS56" i="18"/>
  <c r="SO56" i="18"/>
  <c r="TF55" i="18"/>
  <c r="TG55" i="18" s="1"/>
  <c r="TE55" i="18"/>
  <c r="TD55" i="18"/>
  <c r="TC55" i="18"/>
  <c r="TB55" i="18"/>
  <c r="SX55" i="18"/>
  <c r="SW55" i="18"/>
  <c r="SU55" i="18"/>
  <c r="ST55" i="18"/>
  <c r="SS55" i="18"/>
  <c r="SO55" i="18"/>
  <c r="TF54" i="18"/>
  <c r="TG54" i="18" s="1"/>
  <c r="TE54" i="18"/>
  <c r="TD54" i="18"/>
  <c r="TC54" i="18"/>
  <c r="TB54" i="18"/>
  <c r="SX54" i="18"/>
  <c r="SW54" i="18"/>
  <c r="SU54" i="18"/>
  <c r="ST54" i="18"/>
  <c r="SS54" i="18"/>
  <c r="SO54" i="18"/>
  <c r="TF53" i="18"/>
  <c r="TG53" i="18" s="1"/>
  <c r="TE53" i="18"/>
  <c r="TD53" i="18"/>
  <c r="TC53" i="18"/>
  <c r="TB53" i="18"/>
  <c r="SX53" i="18"/>
  <c r="SW53" i="18"/>
  <c r="SU53" i="18"/>
  <c r="ST53" i="18"/>
  <c r="SS53" i="18"/>
  <c r="SO53" i="18"/>
  <c r="TF52" i="18"/>
  <c r="TG52" i="18" s="1"/>
  <c r="TE52" i="18"/>
  <c r="TD52" i="18"/>
  <c r="TC52" i="18"/>
  <c r="TB52" i="18"/>
  <c r="SX52" i="18"/>
  <c r="SW52" i="18"/>
  <c r="SU52" i="18"/>
  <c r="ST52" i="18"/>
  <c r="SS52" i="18"/>
  <c r="SO52" i="18"/>
  <c r="TF51" i="18"/>
  <c r="TG51" i="18" s="1"/>
  <c r="TE51" i="18"/>
  <c r="TD51" i="18"/>
  <c r="TC51" i="18"/>
  <c r="TB51" i="18"/>
  <c r="SX51" i="18"/>
  <c r="SW51" i="18"/>
  <c r="SU51" i="18"/>
  <c r="ST51" i="18"/>
  <c r="SS51" i="18"/>
  <c r="SO51" i="18"/>
  <c r="TF50" i="18"/>
  <c r="TG50" i="18" s="1"/>
  <c r="TE50" i="18"/>
  <c r="TD50" i="18"/>
  <c r="TC50" i="18"/>
  <c r="TB50" i="18"/>
  <c r="SX50" i="18"/>
  <c r="SW50" i="18"/>
  <c r="SU50" i="18"/>
  <c r="ST50" i="18"/>
  <c r="SS50" i="18"/>
  <c r="SO50" i="18"/>
  <c r="TF49" i="18"/>
  <c r="TG49" i="18" s="1"/>
  <c r="TE49" i="18"/>
  <c r="TD49" i="18"/>
  <c r="TC49" i="18"/>
  <c r="TB49" i="18"/>
  <c r="SX49" i="18"/>
  <c r="SW49" i="18"/>
  <c r="SU49" i="18"/>
  <c r="ST49" i="18"/>
  <c r="SS49" i="18"/>
  <c r="SO49" i="18"/>
  <c r="TF48" i="18"/>
  <c r="TG48" i="18" s="1"/>
  <c r="TE48" i="18"/>
  <c r="TD48" i="18"/>
  <c r="TC48" i="18"/>
  <c r="TB48" i="18"/>
  <c r="SX48" i="18"/>
  <c r="SW48" i="18"/>
  <c r="SU48" i="18"/>
  <c r="ST48" i="18"/>
  <c r="SS48" i="18"/>
  <c r="SO48" i="18"/>
  <c r="TF47" i="18"/>
  <c r="TG47" i="18" s="1"/>
  <c r="TE47" i="18"/>
  <c r="TD47" i="18"/>
  <c r="TC47" i="18"/>
  <c r="TB47" i="18"/>
  <c r="SX47" i="18"/>
  <c r="SW47" i="18"/>
  <c r="SU47" i="18"/>
  <c r="ST47" i="18"/>
  <c r="SS47" i="18"/>
  <c r="SO47" i="18"/>
  <c r="TF46" i="18"/>
  <c r="TG46" i="18" s="1"/>
  <c r="TE46" i="18"/>
  <c r="TD46" i="18"/>
  <c r="TC46" i="18"/>
  <c r="TB46" i="18"/>
  <c r="SX46" i="18"/>
  <c r="SW46" i="18"/>
  <c r="SU46" i="18"/>
  <c r="ST46" i="18"/>
  <c r="SS46" i="18"/>
  <c r="SO46" i="18"/>
  <c r="TF45" i="18"/>
  <c r="TG45" i="18" s="1"/>
  <c r="TE45" i="18"/>
  <c r="TD45" i="18"/>
  <c r="TC45" i="18"/>
  <c r="TB45" i="18"/>
  <c r="SX45" i="18"/>
  <c r="SW45" i="18"/>
  <c r="SU45" i="18"/>
  <c r="ST45" i="18"/>
  <c r="SS45" i="18"/>
  <c r="SO45" i="18"/>
  <c r="TF44" i="18"/>
  <c r="TG44" i="18" s="1"/>
  <c r="TE44" i="18"/>
  <c r="TD44" i="18"/>
  <c r="TC44" i="18"/>
  <c r="TB44" i="18"/>
  <c r="SX44" i="18"/>
  <c r="SW44" i="18"/>
  <c r="SU44" i="18"/>
  <c r="ST44" i="18"/>
  <c r="SS44" i="18"/>
  <c r="SO44" i="18"/>
  <c r="TF43" i="18"/>
  <c r="TG43" i="18" s="1"/>
  <c r="TE43" i="18"/>
  <c r="TD43" i="18"/>
  <c r="TC43" i="18"/>
  <c r="TB43" i="18"/>
  <c r="SX43" i="18"/>
  <c r="SW43" i="18"/>
  <c r="SU43" i="18"/>
  <c r="ST43" i="18"/>
  <c r="SS43" i="18"/>
  <c r="SO43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TF41" i="18"/>
  <c r="TG41" i="18" s="1"/>
  <c r="TE41" i="18"/>
  <c r="TD41" i="18"/>
  <c r="TC41" i="18"/>
  <c r="TB41" i="18"/>
  <c r="SX41" i="18"/>
  <c r="SW41" i="18"/>
  <c r="SU41" i="18"/>
  <c r="ST41" i="18"/>
  <c r="SS41" i="18"/>
  <c r="SO41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TF39" i="18"/>
  <c r="TG39" i="18" s="1"/>
  <c r="TE39" i="18"/>
  <c r="TD39" i="18"/>
  <c r="TC39" i="18"/>
  <c r="TB39" i="18"/>
  <c r="SX39" i="18"/>
  <c r="SW39" i="18"/>
  <c r="SU39" i="18"/>
  <c r="ST39" i="18"/>
  <c r="SS39" i="18"/>
  <c r="SO39" i="18"/>
  <c r="TF38" i="18"/>
  <c r="TG38" i="18" s="1"/>
  <c r="TE38" i="18"/>
  <c r="TD38" i="18"/>
  <c r="TC38" i="18"/>
  <c r="TB38" i="18"/>
  <c r="SX38" i="18"/>
  <c r="SW38" i="18"/>
  <c r="SU38" i="18"/>
  <c r="ST38" i="18"/>
  <c r="SS38" i="18"/>
  <c r="SO38" i="18"/>
  <c r="TF37" i="18"/>
  <c r="TG37" i="18" s="1"/>
  <c r="TE37" i="18"/>
  <c r="TD37" i="18"/>
  <c r="TC37" i="18"/>
  <c r="TB37" i="18"/>
  <c r="SX37" i="18"/>
  <c r="SW37" i="18"/>
  <c r="SU37" i="18"/>
  <c r="ST37" i="18"/>
  <c r="SS37" i="18"/>
  <c r="SO37" i="18"/>
  <c r="TF36" i="18"/>
  <c r="TG36" i="18" s="1"/>
  <c r="TE36" i="18"/>
  <c r="TD36" i="18"/>
  <c r="TC36" i="18"/>
  <c r="TB36" i="18"/>
  <c r="SX36" i="18"/>
  <c r="SW36" i="18"/>
  <c r="SU36" i="18"/>
  <c r="ST36" i="18"/>
  <c r="SS36" i="18"/>
  <c r="SO36" i="18"/>
  <c r="TF35" i="18"/>
  <c r="TG35" i="18" s="1"/>
  <c r="TE35" i="18"/>
  <c r="TD35" i="18"/>
  <c r="TC35" i="18"/>
  <c r="TB35" i="18"/>
  <c r="SX35" i="18"/>
  <c r="SW35" i="18"/>
  <c r="SU35" i="18"/>
  <c r="ST35" i="18"/>
  <c r="SS35" i="18"/>
  <c r="SO35" i="18"/>
  <c r="TF34" i="18"/>
  <c r="TG34" i="18" s="1"/>
  <c r="TE34" i="18"/>
  <c r="TD34" i="18"/>
  <c r="TC34" i="18"/>
  <c r="TB34" i="18"/>
  <c r="SX34" i="18"/>
  <c r="SW34" i="18"/>
  <c r="SU34" i="18"/>
  <c r="ST34" i="18"/>
  <c r="SS34" i="18"/>
  <c r="SO34" i="18"/>
  <c r="TF33" i="18"/>
  <c r="TG33" i="18" s="1"/>
  <c r="TE33" i="18"/>
  <c r="TD33" i="18"/>
  <c r="TC33" i="18"/>
  <c r="TB33" i="18"/>
  <c r="SX33" i="18"/>
  <c r="SW33" i="18"/>
  <c r="SU33" i="18"/>
  <c r="ST33" i="18"/>
  <c r="SS33" i="18"/>
  <c r="SO33" i="18"/>
  <c r="TF32" i="18"/>
  <c r="TG32" i="18" s="1"/>
  <c r="TE32" i="18"/>
  <c r="TD32" i="18"/>
  <c r="TC32" i="18"/>
  <c r="TB32" i="18"/>
  <c r="SX32" i="18"/>
  <c r="SW32" i="18"/>
  <c r="SU32" i="18"/>
  <c r="ST32" i="18"/>
  <c r="SS32" i="18"/>
  <c r="SO32" i="18"/>
  <c r="TF31" i="18"/>
  <c r="TG31" i="18" s="1"/>
  <c r="TE31" i="18"/>
  <c r="TD31" i="18"/>
  <c r="TC31" i="18"/>
  <c r="TB31" i="18"/>
  <c r="SX31" i="18"/>
  <c r="SW31" i="18"/>
  <c r="SU31" i="18"/>
  <c r="ST31" i="18"/>
  <c r="SS31" i="18"/>
  <c r="SO31" i="18"/>
  <c r="TF30" i="18"/>
  <c r="TG30" i="18" s="1"/>
  <c r="TE30" i="18"/>
  <c r="TD30" i="18"/>
  <c r="TC30" i="18"/>
  <c r="TB30" i="18"/>
  <c r="SX30" i="18"/>
  <c r="SW30" i="18"/>
  <c r="SU30" i="18"/>
  <c r="ST30" i="18"/>
  <c r="SS30" i="18"/>
  <c r="SO30" i="18"/>
  <c r="TF29" i="18"/>
  <c r="TG29" i="18" s="1"/>
  <c r="TE29" i="18"/>
  <c r="TD29" i="18"/>
  <c r="TC29" i="18"/>
  <c r="TB29" i="18"/>
  <c r="SX29" i="18"/>
  <c r="SW29" i="18"/>
  <c r="SU29" i="18"/>
  <c r="ST29" i="18"/>
  <c r="SS29" i="18"/>
  <c r="SO29" i="18"/>
  <c r="TF28" i="18"/>
  <c r="TG28" i="18" s="1"/>
  <c r="TE28" i="18"/>
  <c r="TD28" i="18"/>
  <c r="TC28" i="18"/>
  <c r="TB28" i="18"/>
  <c r="SX28" i="18"/>
  <c r="SW28" i="18"/>
  <c r="SU28" i="18"/>
  <c r="ST28" i="18"/>
  <c r="SS28" i="18"/>
  <c r="SO28" i="18"/>
  <c r="TF27" i="18"/>
  <c r="TG27" i="18" s="1"/>
  <c r="TE27" i="18"/>
  <c r="TD27" i="18"/>
  <c r="TC27" i="18"/>
  <c r="TB27" i="18"/>
  <c r="SX27" i="18"/>
  <c r="SW27" i="18"/>
  <c r="SU27" i="18"/>
  <c r="ST27" i="18"/>
  <c r="SS27" i="18"/>
  <c r="SO27" i="18"/>
  <c r="TF26" i="18"/>
  <c r="TG26" i="18" s="1"/>
  <c r="TE26" i="18"/>
  <c r="TD26" i="18"/>
  <c r="TC26" i="18"/>
  <c r="TB26" i="18"/>
  <c r="SX26" i="18"/>
  <c r="SW26" i="18"/>
  <c r="SU26" i="18"/>
  <c r="ST26" i="18"/>
  <c r="SS26" i="18"/>
  <c r="SO26" i="18"/>
  <c r="TF25" i="18"/>
  <c r="TG25" i="18" s="1"/>
  <c r="TE25" i="18"/>
  <c r="TD25" i="18"/>
  <c r="TC25" i="18"/>
  <c r="TB25" i="18"/>
  <c r="SX25" i="18"/>
  <c r="SW25" i="18"/>
  <c r="SU25" i="18"/>
  <c r="ST25" i="18"/>
  <c r="SS25" i="18"/>
  <c r="SO25" i="18"/>
  <c r="TF24" i="18"/>
  <c r="TG24" i="18" s="1"/>
  <c r="TE24" i="18"/>
  <c r="TD24" i="18"/>
  <c r="TC24" i="18"/>
  <c r="TB24" i="18"/>
  <c r="SX24" i="18"/>
  <c r="SW24" i="18"/>
  <c r="SU24" i="18"/>
  <c r="ST24" i="18"/>
  <c r="SS24" i="18"/>
  <c r="SO24" i="18"/>
  <c r="TF23" i="18"/>
  <c r="TG23" i="18" s="1"/>
  <c r="TE23" i="18"/>
  <c r="TD23" i="18"/>
  <c r="TC23" i="18"/>
  <c r="TB23" i="18"/>
  <c r="SX23" i="18"/>
  <c r="SW23" i="18"/>
  <c r="SU23" i="18"/>
  <c r="ST23" i="18"/>
  <c r="SS23" i="18"/>
  <c r="SO23" i="18"/>
  <c r="TF22" i="18"/>
  <c r="TG22" i="18" s="1"/>
  <c r="TE22" i="18"/>
  <c r="TD22" i="18"/>
  <c r="TC22" i="18"/>
  <c r="TB22" i="18"/>
  <c r="SX22" i="18"/>
  <c r="SW22" i="18"/>
  <c r="SU22" i="18"/>
  <c r="ST22" i="18"/>
  <c r="SS22" i="18"/>
  <c r="SO22" i="18"/>
  <c r="TF21" i="18"/>
  <c r="TG21" i="18" s="1"/>
  <c r="TE21" i="18"/>
  <c r="TD21" i="18"/>
  <c r="TC21" i="18"/>
  <c r="TB21" i="18"/>
  <c r="SX21" i="18"/>
  <c r="SW21" i="18"/>
  <c r="SU21" i="18"/>
  <c r="ST21" i="18"/>
  <c r="SS21" i="18"/>
  <c r="SO21" i="18"/>
  <c r="TF20" i="18"/>
  <c r="TG20" i="18" s="1"/>
  <c r="TE20" i="18"/>
  <c r="TD20" i="18"/>
  <c r="TC20" i="18"/>
  <c r="TB20" i="18"/>
  <c r="SX20" i="18"/>
  <c r="SW20" i="18"/>
  <c r="SU20" i="18"/>
  <c r="ST20" i="18"/>
  <c r="SS20" i="18"/>
  <c r="SO20" i="18"/>
  <c r="TF19" i="18"/>
  <c r="TG19" i="18" s="1"/>
  <c r="TE19" i="18"/>
  <c r="TD19" i="18"/>
  <c r="TC19" i="18"/>
  <c r="TB19" i="18"/>
  <c r="SX19" i="18"/>
  <c r="SW19" i="18"/>
  <c r="SU19" i="18"/>
  <c r="ST19" i="18"/>
  <c r="SS19" i="18"/>
  <c r="SO19" i="18"/>
  <c r="TF18" i="18"/>
  <c r="TG18" i="18" s="1"/>
  <c r="TE18" i="18"/>
  <c r="TD18" i="18"/>
  <c r="TC18" i="18"/>
  <c r="TB18" i="18"/>
  <c r="SX18" i="18"/>
  <c r="SW18" i="18"/>
  <c r="SU18" i="18"/>
  <c r="ST18" i="18"/>
  <c r="SS18" i="18"/>
  <c r="SO18" i="18"/>
  <c r="TF17" i="18"/>
  <c r="TG17" i="18" s="1"/>
  <c r="TE17" i="18"/>
  <c r="TD17" i="18"/>
  <c r="TC17" i="18"/>
  <c r="TB17" i="18"/>
  <c r="SX17" i="18"/>
  <c r="SW17" i="18"/>
  <c r="SU17" i="18"/>
  <c r="ST17" i="18"/>
  <c r="SS17" i="18"/>
  <c r="SO17" i="18"/>
  <c r="TF16" i="18"/>
  <c r="TG16" i="18" s="1"/>
  <c r="TE16" i="18"/>
  <c r="TD16" i="18"/>
  <c r="TC16" i="18"/>
  <c r="TB16" i="18"/>
  <c r="SX16" i="18"/>
  <c r="SW16" i="18"/>
  <c r="SU16" i="18"/>
  <c r="ST16" i="18"/>
  <c r="SS16" i="18"/>
  <c r="SO16" i="18"/>
  <c r="TF15" i="18"/>
  <c r="TG15" i="18" s="1"/>
  <c r="TE15" i="18"/>
  <c r="TD15" i="18"/>
  <c r="TC15" i="18"/>
  <c r="TB15" i="18"/>
  <c r="SX15" i="18"/>
  <c r="SW15" i="18"/>
  <c r="SU15" i="18"/>
  <c r="ST15" i="18"/>
  <c r="SS15" i="18"/>
  <c r="SO15" i="18"/>
  <c r="TF14" i="18"/>
  <c r="TD14" i="18"/>
  <c r="TC14" i="18"/>
  <c r="TB14" i="18"/>
  <c r="SX14" i="18"/>
  <c r="SU14" i="18"/>
  <c r="SS14" i="18"/>
  <c r="ST14" i="18" s="1"/>
  <c r="SO14" i="18"/>
  <c r="TF13" i="18"/>
  <c r="TG13" i="18" s="1"/>
  <c r="TE13" i="18"/>
  <c r="TD13" i="18"/>
  <c r="TC13" i="18"/>
  <c r="TB13" i="18"/>
  <c r="SX13" i="18"/>
  <c r="SW13" i="18"/>
  <c r="SU13" i="18"/>
  <c r="ST13" i="18"/>
  <c r="SS13" i="18"/>
  <c r="SO13" i="18"/>
  <c r="TF12" i="18"/>
  <c r="TG12" i="18" s="1"/>
  <c r="TE12" i="18"/>
  <c r="TD12" i="18"/>
  <c r="TC12" i="18"/>
  <c r="TB12" i="18"/>
  <c r="SX12" i="18"/>
  <c r="SW12" i="18"/>
  <c r="SU12" i="18"/>
  <c r="ST12" i="18"/>
  <c r="SS12" i="18"/>
  <c r="SO12" i="18"/>
  <c r="TF11" i="18"/>
  <c r="TG11" i="18" s="1"/>
  <c r="TE11" i="18"/>
  <c r="TD11" i="18"/>
  <c r="TC11" i="18"/>
  <c r="TB11" i="18"/>
  <c r="SX11" i="18"/>
  <c r="SU11" i="18"/>
  <c r="SS11" i="18"/>
  <c r="ST11" i="18" s="1"/>
  <c r="SW11" i="18" s="1"/>
  <c r="SO11" i="18"/>
  <c r="TF10" i="18"/>
  <c r="TG10" i="18" s="1"/>
  <c r="TE10" i="18"/>
  <c r="TD10" i="18"/>
  <c r="TC10" i="18"/>
  <c r="TB10" i="18"/>
  <c r="SX10" i="18"/>
  <c r="SW10" i="18"/>
  <c r="SU10" i="18"/>
  <c r="ST10" i="18"/>
  <c r="SS10" i="18"/>
  <c r="SO10" i="18"/>
  <c r="TF9" i="18"/>
  <c r="TG9" i="18" s="1"/>
  <c r="TE9" i="18"/>
  <c r="TD9" i="18"/>
  <c r="TC9" i="18"/>
  <c r="TB9" i="18"/>
  <c r="SX9" i="18"/>
  <c r="SW9" i="18"/>
  <c r="SU9" i="18"/>
  <c r="ST9" i="18"/>
  <c r="SS9" i="18"/>
  <c r="SO9" i="18"/>
  <c r="TF8" i="18"/>
  <c r="TG8" i="18" s="1"/>
  <c r="TE8" i="18"/>
  <c r="TD8" i="18"/>
  <c r="TC8" i="18"/>
  <c r="TB8" i="18"/>
  <c r="SX8" i="18"/>
  <c r="SU8" i="18"/>
  <c r="SS8" i="18"/>
  <c r="ST8" i="18" s="1"/>
  <c r="SW8" i="18" s="1"/>
  <c r="SO8" i="18"/>
  <c r="SX5" i="18"/>
  <c r="TG4" i="18"/>
  <c r="TD3" i="18"/>
  <c r="SW1" i="18"/>
  <c r="TE14" i="18" l="1"/>
  <c r="TG14" i="18" s="1"/>
  <c r="TG101" i="18" s="1"/>
  <c r="SX103" i="18" s="1"/>
  <c r="G28" i="5" s="1"/>
  <c r="SW14" i="18"/>
  <c r="SW101" i="18"/>
  <c r="TG102" i="18" s="1"/>
  <c r="TG104" i="18" s="1"/>
  <c r="TG106" i="18" s="1"/>
  <c r="SS109" i="18"/>
  <c r="TD106" i="18"/>
  <c r="SR110" i="18"/>
  <c r="SP110" i="18" s="1"/>
  <c r="ST110" i="18" s="1"/>
  <c r="ST109" i="18"/>
  <c r="SR108" i="18"/>
  <c r="SP108" i="18" s="1"/>
  <c r="SQ107" i="18"/>
  <c r="ST107" i="18" s="1"/>
  <c r="SR111" i="18"/>
  <c r="SP111" i="18" s="1"/>
  <c r="A36" i="4"/>
  <c r="SO104" i="18" s="1"/>
  <c r="SX105" i="18" l="1"/>
  <c r="SS110" i="18"/>
  <c r="SS107" i="18"/>
  <c r="ST111" i="18"/>
  <c r="SS111" i="18"/>
  <c r="ST108" i="18"/>
  <c r="SS108" i="18"/>
  <c r="C16" i="4"/>
  <c r="C15" i="4"/>
  <c r="C14" i="4"/>
  <c r="C13" i="4"/>
  <c r="C12" i="4"/>
  <c r="C11" i="4"/>
  <c r="C10" i="4"/>
  <c r="C9" i="4"/>
  <c r="XC1" i="18"/>
  <c r="WG1" i="18"/>
  <c r="VK1" i="18"/>
  <c r="UO1" i="18"/>
  <c r="TS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D26" i="16" s="1"/>
  <c r="F5" i="18"/>
  <c r="WW111" i="18" l="1"/>
  <c r="WW110" i="18"/>
  <c r="WW109" i="18"/>
  <c r="XJ104" i="18"/>
  <c r="WW108" i="18" s="1"/>
  <c r="XJ102" i="18"/>
  <c r="WW107" i="18" s="1"/>
  <c r="XG101" i="18"/>
  <c r="XL101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WU98" i="18"/>
  <c r="XL97" i="18"/>
  <c r="XM97" i="18" s="1"/>
  <c r="XK97" i="18"/>
  <c r="XJ97" i="18"/>
  <c r="XI97" i="18"/>
  <c r="XH97" i="18"/>
  <c r="XD97" i="18"/>
  <c r="XC97" i="18"/>
  <c r="XA97" i="18"/>
  <c r="WZ97" i="18"/>
  <c r="WY97" i="18"/>
  <c r="WU97" i="18"/>
  <c r="XL96" i="18"/>
  <c r="XM96" i="18" s="1"/>
  <c r="XK96" i="18"/>
  <c r="XJ96" i="18"/>
  <c r="XI96" i="18"/>
  <c r="XH96" i="18"/>
  <c r="XD96" i="18"/>
  <c r="XC96" i="18"/>
  <c r="XA96" i="18"/>
  <c r="WZ96" i="18"/>
  <c r="WY96" i="18"/>
  <c r="WU96" i="18"/>
  <c r="XL95" i="18"/>
  <c r="XM95" i="18" s="1"/>
  <c r="XK95" i="18"/>
  <c r="XJ95" i="18"/>
  <c r="XI95" i="18"/>
  <c r="XH95" i="18"/>
  <c r="XD95" i="18"/>
  <c r="XC95" i="18"/>
  <c r="XA95" i="18"/>
  <c r="WZ95" i="18"/>
  <c r="WY95" i="18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C93" i="18"/>
  <c r="XA93" i="18"/>
  <c r="WZ93" i="18"/>
  <c r="WY93" i="18"/>
  <c r="WU93" i="18"/>
  <c r="XL92" i="18"/>
  <c r="XM92" i="18" s="1"/>
  <c r="XK92" i="18"/>
  <c r="XJ92" i="18"/>
  <c r="XI92" i="18"/>
  <c r="XH92" i="18"/>
  <c r="XD92" i="18"/>
  <c r="XC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C91" i="18"/>
  <c r="XA91" i="18"/>
  <c r="WZ91" i="18"/>
  <c r="WY91" i="18"/>
  <c r="WU91" i="18"/>
  <c r="XL90" i="18"/>
  <c r="XM90" i="18" s="1"/>
  <c r="XK90" i="18"/>
  <c r="XJ90" i="18"/>
  <c r="XI90" i="18"/>
  <c r="XH90" i="18"/>
  <c r="XD90" i="18"/>
  <c r="XC90" i="18"/>
  <c r="XA90" i="18"/>
  <c r="WZ90" i="18"/>
  <c r="WY90" i="18"/>
  <c r="WU90" i="18"/>
  <c r="XL89" i="18"/>
  <c r="XM89" i="18" s="1"/>
  <c r="XK89" i="18"/>
  <c r="XJ89" i="18"/>
  <c r="XI89" i="18"/>
  <c r="XH89" i="18"/>
  <c r="XD89" i="18"/>
  <c r="XC89" i="18"/>
  <c r="XA89" i="18"/>
  <c r="WZ89" i="18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C86" i="18"/>
  <c r="XA86" i="18"/>
  <c r="WZ86" i="18"/>
  <c r="WY86" i="18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C83" i="18"/>
  <c r="XA83" i="18"/>
  <c r="WZ83" i="18"/>
  <c r="WY83" i="18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WU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C78" i="18"/>
  <c r="XA78" i="18"/>
  <c r="WZ78" i="18"/>
  <c r="WY78" i="18"/>
  <c r="WU78" i="18"/>
  <c r="XL77" i="18"/>
  <c r="XM77" i="18" s="1"/>
  <c r="XK77" i="18"/>
  <c r="XJ77" i="18"/>
  <c r="XI77" i="18"/>
  <c r="XH77" i="18"/>
  <c r="XD77" i="18"/>
  <c r="XC77" i="18"/>
  <c r="XA77" i="18"/>
  <c r="WZ77" i="18"/>
  <c r="WY77" i="18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C75" i="18"/>
  <c r="XA75" i="18"/>
  <c r="WZ75" i="18"/>
  <c r="WY75" i="18"/>
  <c r="WU75" i="18"/>
  <c r="XL74" i="18"/>
  <c r="XM74" i="18" s="1"/>
  <c r="XK74" i="18"/>
  <c r="XJ74" i="18"/>
  <c r="XI74" i="18"/>
  <c r="XH74" i="18"/>
  <c r="XD74" i="18"/>
  <c r="XC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C73" i="18"/>
  <c r="XA73" i="18"/>
  <c r="WZ73" i="18"/>
  <c r="WY73" i="18"/>
  <c r="WU73" i="18"/>
  <c r="XL72" i="18"/>
  <c r="XM72" i="18" s="1"/>
  <c r="XK72" i="18"/>
  <c r="XJ72" i="18"/>
  <c r="XI72" i="18"/>
  <c r="XH72" i="18"/>
  <c r="XD72" i="18"/>
  <c r="XC72" i="18"/>
  <c r="XA72" i="18"/>
  <c r="WZ72" i="18"/>
  <c r="WY72" i="18"/>
  <c r="WU72" i="18"/>
  <c r="XL71" i="18"/>
  <c r="XM71" i="18" s="1"/>
  <c r="XK71" i="18"/>
  <c r="XJ71" i="18"/>
  <c r="XI71" i="18"/>
  <c r="XH71" i="18"/>
  <c r="XD71" i="18"/>
  <c r="XC71" i="18"/>
  <c r="XA71" i="18"/>
  <c r="WZ71" i="18"/>
  <c r="WY71" i="18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C69" i="18"/>
  <c r="XA69" i="18"/>
  <c r="WZ69" i="18"/>
  <c r="WY69" i="18"/>
  <c r="WU69" i="18"/>
  <c r="XL68" i="18"/>
  <c r="XM68" i="18" s="1"/>
  <c r="XK68" i="18"/>
  <c r="XJ68" i="18"/>
  <c r="XI68" i="18"/>
  <c r="XH68" i="18"/>
  <c r="XD68" i="18"/>
  <c r="XC68" i="18"/>
  <c r="XA68" i="18"/>
  <c r="WZ68" i="18"/>
  <c r="WY68" i="18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C66" i="18"/>
  <c r="XA66" i="18"/>
  <c r="WZ66" i="18"/>
  <c r="WY66" i="18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C63" i="18"/>
  <c r="XA63" i="18"/>
  <c r="WZ63" i="18"/>
  <c r="WY63" i="18"/>
  <c r="WU63" i="18"/>
  <c r="XL62" i="18"/>
  <c r="XM62" i="18" s="1"/>
  <c r="XK62" i="18"/>
  <c r="XJ62" i="18"/>
  <c r="XI62" i="18"/>
  <c r="XH62" i="18"/>
  <c r="XD62" i="18"/>
  <c r="XC62" i="18"/>
  <c r="XA62" i="18"/>
  <c r="WZ62" i="18"/>
  <c r="WY62" i="18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C60" i="18"/>
  <c r="XA60" i="18"/>
  <c r="WZ60" i="18"/>
  <c r="WY60" i="18"/>
  <c r="WU60" i="18"/>
  <c r="XL59" i="18"/>
  <c r="XM59" i="18" s="1"/>
  <c r="XK59" i="18"/>
  <c r="XJ59" i="18"/>
  <c r="XI59" i="18"/>
  <c r="XH59" i="18"/>
  <c r="XD59" i="18"/>
  <c r="XC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WU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C53" i="18"/>
  <c r="XA53" i="18"/>
  <c r="WZ53" i="18"/>
  <c r="WY53" i="18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C50" i="18"/>
  <c r="XA50" i="18"/>
  <c r="WZ50" i="18"/>
  <c r="WY50" i="18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C48" i="18"/>
  <c r="XA48" i="18"/>
  <c r="WZ48" i="18"/>
  <c r="WY48" i="18"/>
  <c r="WU48" i="18"/>
  <c r="XL47" i="18"/>
  <c r="XM47" i="18" s="1"/>
  <c r="XK47" i="18"/>
  <c r="XJ47" i="18"/>
  <c r="XI47" i="18"/>
  <c r="XH47" i="18"/>
  <c r="XD47" i="18"/>
  <c r="XC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C44" i="18"/>
  <c r="XA44" i="18"/>
  <c r="WZ44" i="18"/>
  <c r="WY44" i="18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C42" i="18"/>
  <c r="XA42" i="18"/>
  <c r="WZ42" i="18"/>
  <c r="WY42" i="18"/>
  <c r="WU42" i="18"/>
  <c r="XL41" i="18"/>
  <c r="XM41" i="18" s="1"/>
  <c r="XK41" i="18"/>
  <c r="XJ41" i="18"/>
  <c r="XI41" i="18"/>
  <c r="XH41" i="18"/>
  <c r="XD41" i="18"/>
  <c r="XC41" i="18"/>
  <c r="XA41" i="18"/>
  <c r="WZ41" i="18"/>
  <c r="WY41" i="18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L39" i="18"/>
  <c r="XM39" i="18" s="1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XC38" i="18"/>
  <c r="XA38" i="18"/>
  <c r="WZ38" i="18"/>
  <c r="WY38" i="18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L35" i="18"/>
  <c r="XM35" i="18" s="1"/>
  <c r="XK35" i="18"/>
  <c r="XJ35" i="18"/>
  <c r="XI35" i="18"/>
  <c r="XH35" i="18"/>
  <c r="XD35" i="18"/>
  <c r="XC35" i="18"/>
  <c r="XA35" i="18"/>
  <c r="WZ35" i="18"/>
  <c r="WY35" i="18"/>
  <c r="WU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XC32" i="18"/>
  <c r="XA32" i="18"/>
  <c r="WZ32" i="18"/>
  <c r="WY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L29" i="18"/>
  <c r="XM29" i="18" s="1"/>
  <c r="XK29" i="18"/>
  <c r="XJ29" i="18"/>
  <c r="XI29" i="18"/>
  <c r="XH29" i="18"/>
  <c r="XD29" i="18"/>
  <c r="XC29" i="18"/>
  <c r="XA29" i="18"/>
  <c r="WZ29" i="18"/>
  <c r="WY29" i="18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L27" i="18"/>
  <c r="XM27" i="18" s="1"/>
  <c r="XK27" i="18"/>
  <c r="XJ27" i="18"/>
  <c r="XI27" i="18"/>
  <c r="XH27" i="18"/>
  <c r="XD27" i="18"/>
  <c r="XC27" i="18"/>
  <c r="XA27" i="18"/>
  <c r="WZ27" i="18"/>
  <c r="WY27" i="18"/>
  <c r="WU27" i="18"/>
  <c r="XL26" i="18"/>
  <c r="XM26" i="18" s="1"/>
  <c r="XK26" i="18"/>
  <c r="XJ26" i="18"/>
  <c r="XI26" i="18"/>
  <c r="XH26" i="18"/>
  <c r="XD26" i="18"/>
  <c r="XC26" i="18"/>
  <c r="XA26" i="18"/>
  <c r="WZ26" i="18"/>
  <c r="WY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XC24" i="18"/>
  <c r="XA24" i="18"/>
  <c r="WZ24" i="18"/>
  <c r="WY24" i="18"/>
  <c r="WU24" i="18"/>
  <c r="XL23" i="18"/>
  <c r="XM23" i="18" s="1"/>
  <c r="XK23" i="18"/>
  <c r="XJ23" i="18"/>
  <c r="XI23" i="18"/>
  <c r="XH23" i="18"/>
  <c r="XD23" i="18"/>
  <c r="XC23" i="18"/>
  <c r="XA23" i="18"/>
  <c r="WZ23" i="18"/>
  <c r="WY23" i="18"/>
  <c r="WU23" i="18"/>
  <c r="XL22" i="18"/>
  <c r="XM22" i="18" s="1"/>
  <c r="XK22" i="18"/>
  <c r="XJ22" i="18"/>
  <c r="XI22" i="18"/>
  <c r="XH22" i="18"/>
  <c r="XD22" i="18"/>
  <c r="XC22" i="18"/>
  <c r="XA22" i="18"/>
  <c r="WZ22" i="18"/>
  <c r="WY22" i="18"/>
  <c r="WU22" i="18"/>
  <c r="XL21" i="18"/>
  <c r="XM21" i="18" s="1"/>
  <c r="XK21" i="18"/>
  <c r="XJ21" i="18"/>
  <c r="XI21" i="18"/>
  <c r="XH21" i="18"/>
  <c r="XD21" i="18"/>
  <c r="XC21" i="18"/>
  <c r="XA21" i="18"/>
  <c r="WZ21" i="18"/>
  <c r="WY21" i="18"/>
  <c r="WU21" i="18"/>
  <c r="XL20" i="18"/>
  <c r="XM20" i="18" s="1"/>
  <c r="XK20" i="18"/>
  <c r="XJ20" i="18"/>
  <c r="XI20" i="18"/>
  <c r="XH20" i="18"/>
  <c r="XD20" i="18"/>
  <c r="XC20" i="18"/>
  <c r="XA20" i="18"/>
  <c r="WZ20" i="18"/>
  <c r="WY20" i="18"/>
  <c r="WU20" i="18"/>
  <c r="XL19" i="18"/>
  <c r="XM19" i="18" s="1"/>
  <c r="XK19" i="18"/>
  <c r="XJ19" i="18"/>
  <c r="XI19" i="18"/>
  <c r="XH19" i="18"/>
  <c r="XD19" i="18"/>
  <c r="XC19" i="18"/>
  <c r="XA19" i="18"/>
  <c r="WZ19" i="18"/>
  <c r="WY19" i="18"/>
  <c r="WU19" i="18"/>
  <c r="XL18" i="18"/>
  <c r="XM18" i="18" s="1"/>
  <c r="XK18" i="18"/>
  <c r="XJ18" i="18"/>
  <c r="XI18" i="18"/>
  <c r="XH18" i="18"/>
  <c r="XD18" i="18"/>
  <c r="XC18" i="18"/>
  <c r="XA18" i="18"/>
  <c r="WZ18" i="18"/>
  <c r="WY18" i="18"/>
  <c r="WU18" i="18"/>
  <c r="XL17" i="18"/>
  <c r="XM17" i="18" s="1"/>
  <c r="XK17" i="18"/>
  <c r="XJ17" i="18"/>
  <c r="XI17" i="18"/>
  <c r="XH17" i="18"/>
  <c r="XD17" i="18"/>
  <c r="XC17" i="18"/>
  <c r="XA17" i="18"/>
  <c r="WZ17" i="18"/>
  <c r="WY17" i="18"/>
  <c r="WU17" i="18"/>
  <c r="XL16" i="18"/>
  <c r="XM16" i="18" s="1"/>
  <c r="XK16" i="18"/>
  <c r="XJ16" i="18"/>
  <c r="XI16" i="18"/>
  <c r="XH16" i="18"/>
  <c r="XD16" i="18"/>
  <c r="XC16" i="18"/>
  <c r="XA16" i="18"/>
  <c r="WZ16" i="18"/>
  <c r="WY16" i="18"/>
  <c r="WU16" i="18"/>
  <c r="XL15" i="18"/>
  <c r="XM15" i="18" s="1"/>
  <c r="XK15" i="18"/>
  <c r="XJ15" i="18"/>
  <c r="XI15" i="18"/>
  <c r="XH15" i="18"/>
  <c r="XD15" i="18"/>
  <c r="XA15" i="18"/>
  <c r="WY15" i="18"/>
  <c r="WZ15" i="18" s="1"/>
  <c r="XC15" i="18" s="1"/>
  <c r="WU15" i="18"/>
  <c r="XL14" i="18"/>
  <c r="XM14" i="18" s="1"/>
  <c r="XK14" i="18"/>
  <c r="XJ14" i="18"/>
  <c r="XI14" i="18"/>
  <c r="XH14" i="18"/>
  <c r="XD14" i="18"/>
  <c r="XA14" i="18"/>
  <c r="WY14" i="18"/>
  <c r="WZ14" i="18" s="1"/>
  <c r="WU14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A12" i="18"/>
  <c r="WZ12" i="18"/>
  <c r="XC12" i="18" s="1"/>
  <c r="WY12" i="18"/>
  <c r="WU12" i="18"/>
  <c r="XL11" i="18"/>
  <c r="XM11" i="18" s="1"/>
  <c r="XK11" i="18"/>
  <c r="XJ11" i="18"/>
  <c r="XI11" i="18"/>
  <c r="XH11" i="18"/>
  <c r="XD11" i="18"/>
  <c r="XA11" i="18"/>
  <c r="WY11" i="18"/>
  <c r="WZ11" i="18" s="1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A8" i="18"/>
  <c r="WY8" i="18"/>
  <c r="WZ8" i="18" s="1"/>
  <c r="WU8" i="18"/>
  <c r="XD5" i="18"/>
  <c r="XM4" i="18"/>
  <c r="XJ3" i="18"/>
  <c r="XD3" i="18"/>
  <c r="WA111" i="18"/>
  <c r="WA110" i="18"/>
  <c r="WA109" i="18"/>
  <c r="WN104" i="18"/>
  <c r="WA108" i="18" s="1"/>
  <c r="WN102" i="18"/>
  <c r="WK101" i="18"/>
  <c r="VZ109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G98" i="18"/>
  <c r="WE98" i="18"/>
  <c r="WD98" i="18"/>
  <c r="WC98" i="18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G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G92" i="18"/>
  <c r="WE92" i="18"/>
  <c r="WD92" i="18"/>
  <c r="WC92" i="18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P89" i="18"/>
  <c r="WQ89" i="18" s="1"/>
  <c r="WO89" i="18"/>
  <c r="WN89" i="18"/>
  <c r="WM89" i="18"/>
  <c r="WL89" i="18"/>
  <c r="WH89" i="18"/>
  <c r="WG89" i="18"/>
  <c r="WE89" i="18"/>
  <c r="WD89" i="18"/>
  <c r="WC89" i="18"/>
  <c r="VY89" i="18"/>
  <c r="WP88" i="18"/>
  <c r="WQ88" i="18" s="1"/>
  <c r="WO88" i="18"/>
  <c r="WN88" i="18"/>
  <c r="WM88" i="18"/>
  <c r="WL88" i="18"/>
  <c r="WH88" i="18"/>
  <c r="WG88" i="18"/>
  <c r="WE88" i="18"/>
  <c r="WD88" i="18"/>
  <c r="WC88" i="18"/>
  <c r="VY88" i="18"/>
  <c r="WP87" i="18"/>
  <c r="WQ87" i="18" s="1"/>
  <c r="WO87" i="18"/>
  <c r="WN87" i="18"/>
  <c r="WM87" i="18"/>
  <c r="WL87" i="18"/>
  <c r="WH87" i="18"/>
  <c r="WG87" i="18"/>
  <c r="WE87" i="18"/>
  <c r="WD87" i="18"/>
  <c r="WC87" i="18"/>
  <c r="VY87" i="18"/>
  <c r="WP86" i="18"/>
  <c r="WQ86" i="18" s="1"/>
  <c r="WO86" i="18"/>
  <c r="WN86" i="18"/>
  <c r="WM86" i="18"/>
  <c r="WL86" i="18"/>
  <c r="WH86" i="18"/>
  <c r="WG86" i="18"/>
  <c r="WE86" i="18"/>
  <c r="WD86" i="18"/>
  <c r="WC86" i="18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G83" i="18"/>
  <c r="WE83" i="18"/>
  <c r="WD83" i="18"/>
  <c r="WC83" i="18"/>
  <c r="VY83" i="18"/>
  <c r="WP82" i="18"/>
  <c r="WQ82" i="18" s="1"/>
  <c r="WO82" i="18"/>
  <c r="WN82" i="18"/>
  <c r="WM82" i="18"/>
  <c r="WL82" i="18"/>
  <c r="WH82" i="18"/>
  <c r="WG82" i="18"/>
  <c r="WE82" i="18"/>
  <c r="WD82" i="18"/>
  <c r="WC82" i="18"/>
  <c r="VY82" i="18"/>
  <c r="WP81" i="18"/>
  <c r="WQ81" i="18" s="1"/>
  <c r="WO81" i="18"/>
  <c r="WN81" i="18"/>
  <c r="WM81" i="18"/>
  <c r="WL81" i="18"/>
  <c r="WH81" i="18"/>
  <c r="WG81" i="18"/>
  <c r="WE81" i="18"/>
  <c r="WD81" i="18"/>
  <c r="WC81" i="18"/>
  <c r="VY81" i="18"/>
  <c r="WP80" i="18"/>
  <c r="WQ80" i="18" s="1"/>
  <c r="WO80" i="18"/>
  <c r="WN80" i="18"/>
  <c r="WM80" i="18"/>
  <c r="WL80" i="18"/>
  <c r="WH80" i="18"/>
  <c r="WG80" i="18"/>
  <c r="WE80" i="18"/>
  <c r="WD80" i="18"/>
  <c r="WC80" i="18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P77" i="18"/>
  <c r="WQ77" i="18" s="1"/>
  <c r="WO77" i="18"/>
  <c r="WN77" i="18"/>
  <c r="WM77" i="18"/>
  <c r="WL77" i="18"/>
  <c r="WH77" i="18"/>
  <c r="WG77" i="18"/>
  <c r="WE77" i="18"/>
  <c r="WD77" i="18"/>
  <c r="WC77" i="18"/>
  <c r="VY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G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O71" i="18"/>
  <c r="WN71" i="18"/>
  <c r="WM71" i="18"/>
  <c r="WL71" i="18"/>
  <c r="WH71" i="18"/>
  <c r="WG71" i="18"/>
  <c r="WE71" i="18"/>
  <c r="WD71" i="18"/>
  <c r="WC71" i="18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P68" i="18"/>
  <c r="WQ68" i="18" s="1"/>
  <c r="WO68" i="18"/>
  <c r="WN68" i="18"/>
  <c r="WM68" i="18"/>
  <c r="WL68" i="18"/>
  <c r="WH68" i="18"/>
  <c r="WG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G65" i="18"/>
  <c r="WE65" i="18"/>
  <c r="WD65" i="18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P62" i="18"/>
  <c r="WQ62" i="18" s="1"/>
  <c r="WO62" i="18"/>
  <c r="WN62" i="18"/>
  <c r="WM62" i="18"/>
  <c r="WL62" i="18"/>
  <c r="WH62" i="18"/>
  <c r="WG62" i="18"/>
  <c r="WE62" i="18"/>
  <c r="WD62" i="18"/>
  <c r="WC62" i="18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VY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P56" i="18"/>
  <c r="WQ56" i="18" s="1"/>
  <c r="WO56" i="18"/>
  <c r="WN56" i="18"/>
  <c r="WM56" i="18"/>
  <c r="WL56" i="18"/>
  <c r="WH56" i="18"/>
  <c r="WG56" i="18"/>
  <c r="WE56" i="18"/>
  <c r="WD56" i="18"/>
  <c r="WC56" i="18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G53" i="18"/>
  <c r="WE53" i="18"/>
  <c r="WD53" i="18"/>
  <c r="WC53" i="18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G50" i="18"/>
  <c r="WE50" i="18"/>
  <c r="WD50" i="18"/>
  <c r="WC50" i="18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P47" i="18"/>
  <c r="WQ47" i="18" s="1"/>
  <c r="WO47" i="18"/>
  <c r="WN47" i="18"/>
  <c r="WM47" i="18"/>
  <c r="WL47" i="18"/>
  <c r="WH47" i="18"/>
  <c r="WG47" i="18"/>
  <c r="WE47" i="18"/>
  <c r="WD47" i="18"/>
  <c r="WC47" i="18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G44" i="18"/>
  <c r="WE44" i="18"/>
  <c r="WD44" i="18"/>
  <c r="WC44" i="18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WG42" i="18"/>
  <c r="WE42" i="18"/>
  <c r="WD42" i="18"/>
  <c r="WC42" i="18"/>
  <c r="VY42" i="18"/>
  <c r="WP41" i="18"/>
  <c r="WQ41" i="18" s="1"/>
  <c r="WO41" i="18"/>
  <c r="WN41" i="18"/>
  <c r="WM41" i="18"/>
  <c r="WL41" i="18"/>
  <c r="WH41" i="18"/>
  <c r="WG41" i="18"/>
  <c r="WE41" i="18"/>
  <c r="WD41" i="18"/>
  <c r="WC41" i="18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WG38" i="18"/>
  <c r="WE38" i="18"/>
  <c r="WD38" i="18"/>
  <c r="WC38" i="18"/>
  <c r="VY38" i="18"/>
  <c r="WP37" i="18"/>
  <c r="WQ37" i="18" s="1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P35" i="18"/>
  <c r="WQ35" i="18" s="1"/>
  <c r="WO35" i="18"/>
  <c r="WN35" i="18"/>
  <c r="WM35" i="18"/>
  <c r="WL35" i="18"/>
  <c r="WH35" i="18"/>
  <c r="WG35" i="18"/>
  <c r="WE35" i="18"/>
  <c r="WD35" i="18"/>
  <c r="WC35" i="18"/>
  <c r="VY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P33" i="18"/>
  <c r="WQ33" i="18" s="1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WG32" i="18"/>
  <c r="WE32" i="18"/>
  <c r="WD32" i="18"/>
  <c r="WC32" i="18"/>
  <c r="VY32" i="18"/>
  <c r="WP31" i="18"/>
  <c r="WQ31" i="18" s="1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P29" i="18"/>
  <c r="WQ29" i="18" s="1"/>
  <c r="WO29" i="18"/>
  <c r="WN29" i="18"/>
  <c r="WM29" i="18"/>
  <c r="WL29" i="18"/>
  <c r="WH29" i="18"/>
  <c r="WG29" i="18"/>
  <c r="WE29" i="18"/>
  <c r="WD29" i="18"/>
  <c r="WC29" i="18"/>
  <c r="VY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P27" i="18"/>
  <c r="WQ27" i="18" s="1"/>
  <c r="WO27" i="18"/>
  <c r="WN27" i="18"/>
  <c r="WM27" i="18"/>
  <c r="WL27" i="18"/>
  <c r="WH27" i="18"/>
  <c r="WG27" i="18"/>
  <c r="WE27" i="18"/>
  <c r="WD27" i="18"/>
  <c r="WC27" i="18"/>
  <c r="VY27" i="18"/>
  <c r="WP26" i="18"/>
  <c r="WQ26" i="18" s="1"/>
  <c r="WO26" i="18"/>
  <c r="WN26" i="18"/>
  <c r="WM26" i="18"/>
  <c r="WL26" i="18"/>
  <c r="WH26" i="18"/>
  <c r="WG26" i="18"/>
  <c r="WE26" i="18"/>
  <c r="WD26" i="18"/>
  <c r="WC26" i="18"/>
  <c r="VY26" i="18"/>
  <c r="WP25" i="18"/>
  <c r="WQ25" i="18" s="1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P23" i="18"/>
  <c r="WQ23" i="18" s="1"/>
  <c r="WO23" i="18"/>
  <c r="WN23" i="18"/>
  <c r="WM23" i="18"/>
  <c r="WL23" i="18"/>
  <c r="WH23" i="18"/>
  <c r="WG23" i="18"/>
  <c r="WE23" i="18"/>
  <c r="WD23" i="18"/>
  <c r="WC23" i="18"/>
  <c r="VY23" i="18"/>
  <c r="WP22" i="18"/>
  <c r="WQ22" i="18" s="1"/>
  <c r="WO22" i="18"/>
  <c r="WN22" i="18"/>
  <c r="WM22" i="18"/>
  <c r="WL22" i="18"/>
  <c r="WH22" i="18"/>
  <c r="WG22" i="18"/>
  <c r="WE22" i="18"/>
  <c r="WD22" i="18"/>
  <c r="WC22" i="18"/>
  <c r="VY22" i="18"/>
  <c r="WP21" i="18"/>
  <c r="WQ21" i="18" s="1"/>
  <c r="WO21" i="18"/>
  <c r="WN21" i="18"/>
  <c r="WM21" i="18"/>
  <c r="WL21" i="18"/>
  <c r="WH21" i="18"/>
  <c r="WG21" i="18"/>
  <c r="WE21" i="18"/>
  <c r="WD21" i="18"/>
  <c r="WC21" i="18"/>
  <c r="VY21" i="18"/>
  <c r="WP20" i="18"/>
  <c r="WQ20" i="18" s="1"/>
  <c r="WO20" i="18"/>
  <c r="WN20" i="18"/>
  <c r="WM20" i="18"/>
  <c r="WL20" i="18"/>
  <c r="WH20" i="18"/>
  <c r="WG20" i="18"/>
  <c r="WE20" i="18"/>
  <c r="WD20" i="18"/>
  <c r="WC20" i="18"/>
  <c r="VY20" i="18"/>
  <c r="WP19" i="18"/>
  <c r="WQ19" i="18" s="1"/>
  <c r="WO19" i="18"/>
  <c r="WN19" i="18"/>
  <c r="WM19" i="18"/>
  <c r="WL19" i="18"/>
  <c r="WH19" i="18"/>
  <c r="WG19" i="18"/>
  <c r="WE19" i="18"/>
  <c r="WD19" i="18"/>
  <c r="WC19" i="18"/>
  <c r="VY19" i="18"/>
  <c r="WP18" i="18"/>
  <c r="WQ18" i="18" s="1"/>
  <c r="WO18" i="18"/>
  <c r="WN18" i="18"/>
  <c r="WM18" i="18"/>
  <c r="WL18" i="18"/>
  <c r="WH18" i="18"/>
  <c r="WG18" i="18"/>
  <c r="WE18" i="18"/>
  <c r="WD18" i="18"/>
  <c r="WC18" i="18"/>
  <c r="VY18" i="18"/>
  <c r="WP17" i="18"/>
  <c r="WQ17" i="18" s="1"/>
  <c r="WO17" i="18"/>
  <c r="WN17" i="18"/>
  <c r="WM17" i="18"/>
  <c r="WL17" i="18"/>
  <c r="WH17" i="18"/>
  <c r="WG17" i="18"/>
  <c r="WE17" i="18"/>
  <c r="WD17" i="18"/>
  <c r="WC17" i="18"/>
  <c r="VY17" i="18"/>
  <c r="WP16" i="18"/>
  <c r="WQ16" i="18" s="1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Q14" i="18"/>
  <c r="WP14" i="18"/>
  <c r="WO14" i="18"/>
  <c r="WN14" i="18"/>
  <c r="WM14" i="18"/>
  <c r="WL14" i="18"/>
  <c r="WH14" i="18"/>
  <c r="WE14" i="18"/>
  <c r="WC14" i="18"/>
  <c r="WD14" i="18" s="1"/>
  <c r="VY14" i="18"/>
  <c r="WQ13" i="18"/>
  <c r="WP13" i="18"/>
  <c r="WO13" i="18"/>
  <c r="WN13" i="18"/>
  <c r="WM13" i="18"/>
  <c r="WL13" i="18"/>
  <c r="WH13" i="18"/>
  <c r="WG13" i="18"/>
  <c r="WE13" i="18"/>
  <c r="WD13" i="18"/>
  <c r="WC13" i="18"/>
  <c r="VY13" i="18"/>
  <c r="WQ12" i="18"/>
  <c r="WP12" i="18"/>
  <c r="WO12" i="18"/>
  <c r="WN12" i="18"/>
  <c r="WM12" i="18"/>
  <c r="WL12" i="18"/>
  <c r="WH12" i="18"/>
  <c r="WG12" i="18"/>
  <c r="WE12" i="18"/>
  <c r="WD12" i="18"/>
  <c r="WC12" i="18"/>
  <c r="VY12" i="18"/>
  <c r="WQ11" i="18"/>
  <c r="WP11" i="18"/>
  <c r="WO11" i="18"/>
  <c r="WN11" i="18"/>
  <c r="WM11" i="18"/>
  <c r="WL11" i="18"/>
  <c r="WH11" i="18"/>
  <c r="WE11" i="18"/>
  <c r="WC11" i="18"/>
  <c r="WD11" i="18" s="1"/>
  <c r="WG11" i="18" s="1"/>
  <c r="VY11" i="18"/>
  <c r="WQ10" i="18"/>
  <c r="WP10" i="18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Q8" i="18"/>
  <c r="WQ101" i="18" s="1"/>
  <c r="WH103" i="18" s="1"/>
  <c r="G32" i="5" s="1"/>
  <c r="WP8" i="18"/>
  <c r="WO8" i="18"/>
  <c r="WN8" i="18"/>
  <c r="WM8" i="18"/>
  <c r="WL8" i="18"/>
  <c r="WH8" i="18"/>
  <c r="WG8" i="18"/>
  <c r="WE8" i="18"/>
  <c r="WD8" i="18"/>
  <c r="WC8" i="18"/>
  <c r="WH5" i="18"/>
  <c r="WQ4" i="18"/>
  <c r="WN3" i="18"/>
  <c r="WH3" i="18"/>
  <c r="VE111" i="18"/>
  <c r="VE110" i="18"/>
  <c r="VE109" i="18"/>
  <c r="VR104" i="18"/>
  <c r="VE108" i="18" s="1"/>
  <c r="VR102" i="18"/>
  <c r="VE107" i="18" s="1"/>
  <c r="VO101" i="18"/>
  <c r="VD109" i="18" s="1"/>
  <c r="VF101" i="18"/>
  <c r="VD107" i="18" s="1"/>
  <c r="VD101" i="18"/>
  <c r="VU100" i="18"/>
  <c r="VT100" i="18"/>
  <c r="VS100" i="18"/>
  <c r="VR100" i="18"/>
  <c r="VQ100" i="18"/>
  <c r="VP100" i="18"/>
  <c r="VL100" i="18"/>
  <c r="VK100" i="18"/>
  <c r="VI100" i="18"/>
  <c r="VH100" i="18"/>
  <c r="VG100" i="18"/>
  <c r="VC100" i="18"/>
  <c r="VU99" i="18"/>
  <c r="VT99" i="18"/>
  <c r="VS99" i="18"/>
  <c r="VR99" i="18"/>
  <c r="VQ99" i="18"/>
  <c r="VP99" i="18"/>
  <c r="VL99" i="18"/>
  <c r="VK99" i="18"/>
  <c r="VI99" i="18"/>
  <c r="VH99" i="18"/>
  <c r="VG99" i="18"/>
  <c r="VC99" i="18"/>
  <c r="VU98" i="18"/>
  <c r="VT98" i="18"/>
  <c r="VS98" i="18"/>
  <c r="VR98" i="18"/>
  <c r="VQ98" i="18"/>
  <c r="VP98" i="18"/>
  <c r="VL98" i="18"/>
  <c r="VK98" i="18"/>
  <c r="VI98" i="18"/>
  <c r="VH98" i="18"/>
  <c r="VG98" i="18"/>
  <c r="VC98" i="18"/>
  <c r="VU97" i="18"/>
  <c r="VT97" i="18"/>
  <c r="VS97" i="18"/>
  <c r="VR97" i="18"/>
  <c r="VQ97" i="18"/>
  <c r="VP97" i="18"/>
  <c r="VL97" i="18"/>
  <c r="VK97" i="18"/>
  <c r="VI97" i="18"/>
  <c r="VH97" i="18"/>
  <c r="VG97" i="18"/>
  <c r="VC97" i="18"/>
  <c r="VU96" i="18"/>
  <c r="VT96" i="18"/>
  <c r="VS96" i="18"/>
  <c r="VR96" i="18"/>
  <c r="VQ96" i="18"/>
  <c r="VP96" i="18"/>
  <c r="VL96" i="18"/>
  <c r="VK96" i="18"/>
  <c r="VI96" i="18"/>
  <c r="VH96" i="18"/>
  <c r="VG96" i="18"/>
  <c r="VC96" i="18"/>
  <c r="VU95" i="18"/>
  <c r="VT95" i="18"/>
  <c r="VS95" i="18"/>
  <c r="VR95" i="18"/>
  <c r="VQ95" i="18"/>
  <c r="VP95" i="18"/>
  <c r="VL95" i="18"/>
  <c r="VK95" i="18"/>
  <c r="VI95" i="18"/>
  <c r="VH95" i="18"/>
  <c r="VG95" i="18"/>
  <c r="VC95" i="18"/>
  <c r="VU94" i="18"/>
  <c r="VT94" i="18"/>
  <c r="VS94" i="18"/>
  <c r="VR94" i="18"/>
  <c r="VQ94" i="18"/>
  <c r="VP94" i="18"/>
  <c r="VL94" i="18"/>
  <c r="VK94" i="18"/>
  <c r="VI94" i="18"/>
  <c r="VH94" i="18"/>
  <c r="VG94" i="18"/>
  <c r="VC94" i="18"/>
  <c r="VU93" i="18"/>
  <c r="VT93" i="18"/>
  <c r="VS93" i="18"/>
  <c r="VR93" i="18"/>
  <c r="VQ93" i="18"/>
  <c r="VP93" i="18"/>
  <c r="VL93" i="18"/>
  <c r="VK93" i="18"/>
  <c r="VI93" i="18"/>
  <c r="VH93" i="18"/>
  <c r="VG93" i="18"/>
  <c r="VC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VU70" i="18"/>
  <c r="VT70" i="18"/>
  <c r="VS70" i="18"/>
  <c r="VR70" i="18"/>
  <c r="VQ70" i="18"/>
  <c r="VP70" i="18"/>
  <c r="VL70" i="18"/>
  <c r="VK70" i="18"/>
  <c r="VI70" i="18"/>
  <c r="VH70" i="18"/>
  <c r="VG70" i="18"/>
  <c r="VC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VU68" i="18"/>
  <c r="VT68" i="18"/>
  <c r="VS68" i="18"/>
  <c r="VR68" i="18"/>
  <c r="VQ68" i="18"/>
  <c r="VP68" i="18"/>
  <c r="VL68" i="18"/>
  <c r="VK68" i="18"/>
  <c r="VI68" i="18"/>
  <c r="VH68" i="18"/>
  <c r="VG68" i="18"/>
  <c r="VC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VU66" i="18"/>
  <c r="VT66" i="18"/>
  <c r="VS66" i="18"/>
  <c r="VR66" i="18"/>
  <c r="VQ66" i="18"/>
  <c r="VP66" i="18"/>
  <c r="VL66" i="18"/>
  <c r="VK66" i="18"/>
  <c r="VI66" i="18"/>
  <c r="VH66" i="18"/>
  <c r="VG66" i="18"/>
  <c r="VC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VU64" i="18"/>
  <c r="VT64" i="18"/>
  <c r="VS64" i="18"/>
  <c r="VR64" i="18"/>
  <c r="VQ64" i="18"/>
  <c r="VP64" i="18"/>
  <c r="VL64" i="18"/>
  <c r="VK64" i="18"/>
  <c r="VI64" i="18"/>
  <c r="VH64" i="18"/>
  <c r="VG64" i="18"/>
  <c r="VC64" i="18"/>
  <c r="VU63" i="18"/>
  <c r="VT63" i="18"/>
  <c r="VS63" i="18"/>
  <c r="VR63" i="18"/>
  <c r="VQ63" i="18"/>
  <c r="VP63" i="18"/>
  <c r="VL63" i="18"/>
  <c r="VK63" i="18"/>
  <c r="VI63" i="18"/>
  <c r="VH63" i="18"/>
  <c r="VG63" i="18"/>
  <c r="VC63" i="18"/>
  <c r="VU62" i="18"/>
  <c r="VT62" i="18"/>
  <c r="VS62" i="18"/>
  <c r="VR62" i="18"/>
  <c r="VQ62" i="18"/>
  <c r="VP62" i="18"/>
  <c r="VL62" i="18"/>
  <c r="VK62" i="18"/>
  <c r="VI62" i="18"/>
  <c r="VH62" i="18"/>
  <c r="VG62" i="18"/>
  <c r="VC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VU59" i="18"/>
  <c r="VT59" i="18"/>
  <c r="VS59" i="18"/>
  <c r="VR59" i="18"/>
  <c r="VQ59" i="18"/>
  <c r="VP59" i="18"/>
  <c r="VL59" i="18"/>
  <c r="VK59" i="18"/>
  <c r="VI59" i="18"/>
  <c r="VH59" i="18"/>
  <c r="VG59" i="18"/>
  <c r="VC59" i="18"/>
  <c r="VU58" i="18"/>
  <c r="VT58" i="18"/>
  <c r="VS58" i="18"/>
  <c r="VR58" i="18"/>
  <c r="VQ58" i="18"/>
  <c r="VP58" i="18"/>
  <c r="VL58" i="18"/>
  <c r="VK58" i="18"/>
  <c r="VI58" i="18"/>
  <c r="VH58" i="18"/>
  <c r="VG58" i="18"/>
  <c r="VC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VU56" i="18"/>
  <c r="VT56" i="18"/>
  <c r="VS56" i="18"/>
  <c r="VR56" i="18"/>
  <c r="VQ56" i="18"/>
  <c r="VP56" i="18"/>
  <c r="VL56" i="18"/>
  <c r="VK56" i="18"/>
  <c r="VI56" i="18"/>
  <c r="VH56" i="18"/>
  <c r="VG56" i="18"/>
  <c r="VC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VU54" i="18"/>
  <c r="VT54" i="18"/>
  <c r="VS54" i="18"/>
  <c r="VR54" i="18"/>
  <c r="VQ54" i="18"/>
  <c r="VP54" i="18"/>
  <c r="VL54" i="18"/>
  <c r="VK54" i="18"/>
  <c r="VI54" i="18"/>
  <c r="VH54" i="18"/>
  <c r="VG54" i="18"/>
  <c r="VC54" i="18"/>
  <c r="VU53" i="18"/>
  <c r="VT53" i="18"/>
  <c r="VS53" i="18"/>
  <c r="VR53" i="18"/>
  <c r="VQ53" i="18"/>
  <c r="VP53" i="18"/>
  <c r="VL53" i="18"/>
  <c r="VK53" i="18"/>
  <c r="VI53" i="18"/>
  <c r="VH53" i="18"/>
  <c r="VG53" i="18"/>
  <c r="VC53" i="18"/>
  <c r="VU52" i="18"/>
  <c r="VT52" i="18"/>
  <c r="VS52" i="18"/>
  <c r="VR52" i="18"/>
  <c r="VQ52" i="18"/>
  <c r="VP52" i="18"/>
  <c r="VL52" i="18"/>
  <c r="VK52" i="18"/>
  <c r="VI52" i="18"/>
  <c r="VH52" i="18"/>
  <c r="VG52" i="18"/>
  <c r="VC52" i="18"/>
  <c r="VU51" i="18"/>
  <c r="VT51" i="18"/>
  <c r="VS51" i="18"/>
  <c r="VR51" i="18"/>
  <c r="VQ51" i="18"/>
  <c r="VP51" i="18"/>
  <c r="VL51" i="18"/>
  <c r="VK51" i="18"/>
  <c r="VI51" i="18"/>
  <c r="VH51" i="18"/>
  <c r="VG51" i="18"/>
  <c r="VC51" i="18"/>
  <c r="VU50" i="18"/>
  <c r="VT50" i="18"/>
  <c r="VS50" i="18"/>
  <c r="VR50" i="18"/>
  <c r="VQ50" i="18"/>
  <c r="VP50" i="18"/>
  <c r="VL50" i="18"/>
  <c r="VK50" i="18"/>
  <c r="VI50" i="18"/>
  <c r="VH50" i="18"/>
  <c r="VG50" i="18"/>
  <c r="VC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VU47" i="18"/>
  <c r="VT47" i="18"/>
  <c r="VS47" i="18"/>
  <c r="VR47" i="18"/>
  <c r="VQ47" i="18"/>
  <c r="VP47" i="18"/>
  <c r="VL47" i="18"/>
  <c r="VK47" i="18"/>
  <c r="VI47" i="18"/>
  <c r="VH47" i="18"/>
  <c r="VG47" i="18"/>
  <c r="VC47" i="18"/>
  <c r="VU46" i="18"/>
  <c r="VT46" i="18"/>
  <c r="VS46" i="18"/>
  <c r="VR46" i="18"/>
  <c r="VQ46" i="18"/>
  <c r="VP46" i="18"/>
  <c r="VL46" i="18"/>
  <c r="VK46" i="18"/>
  <c r="VI46" i="18"/>
  <c r="VH46" i="18"/>
  <c r="VG46" i="18"/>
  <c r="VC46" i="18"/>
  <c r="VU45" i="18"/>
  <c r="VT45" i="18"/>
  <c r="VS45" i="18"/>
  <c r="VR45" i="18"/>
  <c r="VQ45" i="18"/>
  <c r="VP45" i="18"/>
  <c r="VL45" i="18"/>
  <c r="VK45" i="18"/>
  <c r="VI45" i="18"/>
  <c r="VH45" i="18"/>
  <c r="VG45" i="18"/>
  <c r="VC45" i="18"/>
  <c r="VU44" i="18"/>
  <c r="VT44" i="18"/>
  <c r="VS44" i="18"/>
  <c r="VR44" i="18"/>
  <c r="VQ44" i="18"/>
  <c r="VP44" i="18"/>
  <c r="VL44" i="18"/>
  <c r="VK44" i="18"/>
  <c r="VI44" i="18"/>
  <c r="VH44" i="18"/>
  <c r="VG44" i="18"/>
  <c r="VC44" i="18"/>
  <c r="VU43" i="18"/>
  <c r="VT43" i="18"/>
  <c r="VS43" i="18"/>
  <c r="VR43" i="18"/>
  <c r="VQ43" i="18"/>
  <c r="VP43" i="18"/>
  <c r="VL43" i="18"/>
  <c r="VK43" i="18"/>
  <c r="VI43" i="18"/>
  <c r="VH43" i="18"/>
  <c r="VG43" i="18"/>
  <c r="VC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VU41" i="18"/>
  <c r="VT41" i="18"/>
  <c r="VS41" i="18"/>
  <c r="VR41" i="18"/>
  <c r="VQ41" i="18"/>
  <c r="VP41" i="18"/>
  <c r="VL41" i="18"/>
  <c r="VK41" i="18"/>
  <c r="VI41" i="18"/>
  <c r="VH41" i="18"/>
  <c r="VG41" i="18"/>
  <c r="VC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VU39" i="18"/>
  <c r="VT39" i="18"/>
  <c r="VS39" i="18"/>
  <c r="VR39" i="18"/>
  <c r="VQ39" i="18"/>
  <c r="VP39" i="18"/>
  <c r="VL39" i="18"/>
  <c r="VK39" i="18"/>
  <c r="VI39" i="18"/>
  <c r="VH39" i="18"/>
  <c r="VG39" i="18"/>
  <c r="VC39" i="18"/>
  <c r="VU38" i="18"/>
  <c r="VT38" i="18"/>
  <c r="VS38" i="18"/>
  <c r="VR38" i="18"/>
  <c r="VQ38" i="18"/>
  <c r="VP38" i="18"/>
  <c r="VL38" i="18"/>
  <c r="VK38" i="18"/>
  <c r="VI38" i="18"/>
  <c r="VH38" i="18"/>
  <c r="VG38" i="18"/>
  <c r="VC38" i="18"/>
  <c r="VU37" i="18"/>
  <c r="VT37" i="18"/>
  <c r="VS37" i="18"/>
  <c r="VR37" i="18"/>
  <c r="VQ37" i="18"/>
  <c r="VP37" i="18"/>
  <c r="VL37" i="18"/>
  <c r="VK37" i="18"/>
  <c r="VI37" i="18"/>
  <c r="VH37" i="18"/>
  <c r="VG37" i="18"/>
  <c r="VC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VU35" i="18"/>
  <c r="VT35" i="18"/>
  <c r="VS35" i="18"/>
  <c r="VR35" i="18"/>
  <c r="VQ35" i="18"/>
  <c r="VP35" i="18"/>
  <c r="VL35" i="18"/>
  <c r="VK35" i="18"/>
  <c r="VI35" i="18"/>
  <c r="VH35" i="18"/>
  <c r="VG35" i="18"/>
  <c r="VC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VU32" i="18"/>
  <c r="VT32" i="18"/>
  <c r="VS32" i="18"/>
  <c r="VR32" i="18"/>
  <c r="VQ32" i="18"/>
  <c r="VP32" i="18"/>
  <c r="VL32" i="18"/>
  <c r="VK32" i="18"/>
  <c r="VI32" i="18"/>
  <c r="VH32" i="18"/>
  <c r="VG32" i="18"/>
  <c r="VC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VU30" i="18"/>
  <c r="VT30" i="18"/>
  <c r="VS30" i="18"/>
  <c r="VR30" i="18"/>
  <c r="VQ30" i="18"/>
  <c r="VP30" i="18"/>
  <c r="VL30" i="18"/>
  <c r="VK30" i="18"/>
  <c r="VI30" i="18"/>
  <c r="VH30" i="18"/>
  <c r="VG30" i="18"/>
  <c r="VC30" i="18"/>
  <c r="VU29" i="18"/>
  <c r="VT29" i="18"/>
  <c r="VS29" i="18"/>
  <c r="VR29" i="18"/>
  <c r="VQ29" i="18"/>
  <c r="VP29" i="18"/>
  <c r="VL29" i="18"/>
  <c r="VK29" i="18"/>
  <c r="VI29" i="18"/>
  <c r="VH29" i="18"/>
  <c r="VG29" i="18"/>
  <c r="VC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VU26" i="18"/>
  <c r="VT26" i="18"/>
  <c r="VS26" i="18"/>
  <c r="VR26" i="18"/>
  <c r="VQ26" i="18"/>
  <c r="VP26" i="18"/>
  <c r="VL26" i="18"/>
  <c r="VK26" i="18"/>
  <c r="VI26" i="18"/>
  <c r="VH26" i="18"/>
  <c r="VG26" i="18"/>
  <c r="VC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VU23" i="18"/>
  <c r="VT23" i="18"/>
  <c r="VS23" i="18"/>
  <c r="VR23" i="18"/>
  <c r="VQ23" i="18"/>
  <c r="VP23" i="18"/>
  <c r="VL23" i="18"/>
  <c r="VK23" i="18"/>
  <c r="VI23" i="18"/>
  <c r="VH23" i="18"/>
  <c r="VG23" i="18"/>
  <c r="VC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VU21" i="18"/>
  <c r="VT21" i="18"/>
  <c r="VS21" i="18"/>
  <c r="VR21" i="18"/>
  <c r="VQ21" i="18"/>
  <c r="VP21" i="18"/>
  <c r="VL21" i="18"/>
  <c r="VK21" i="18"/>
  <c r="VI21" i="18"/>
  <c r="VH21" i="18"/>
  <c r="VG21" i="18"/>
  <c r="VC21" i="18"/>
  <c r="VU20" i="18"/>
  <c r="VT20" i="18"/>
  <c r="VS20" i="18"/>
  <c r="VR20" i="18"/>
  <c r="VQ20" i="18"/>
  <c r="VP20" i="18"/>
  <c r="VL20" i="18"/>
  <c r="VK20" i="18"/>
  <c r="VI20" i="18"/>
  <c r="VH20" i="18"/>
  <c r="VG20" i="18"/>
  <c r="VC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VU18" i="18"/>
  <c r="VT18" i="18"/>
  <c r="VS18" i="18"/>
  <c r="VR18" i="18"/>
  <c r="VQ18" i="18"/>
  <c r="VP18" i="18"/>
  <c r="VL18" i="18"/>
  <c r="VK18" i="18"/>
  <c r="VI18" i="18"/>
  <c r="VH18" i="18"/>
  <c r="VG18" i="18"/>
  <c r="VC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VU14" i="18"/>
  <c r="VT14" i="18"/>
  <c r="VS14" i="18"/>
  <c r="VR14" i="18"/>
  <c r="VQ14" i="18"/>
  <c r="VP14" i="18"/>
  <c r="VL14" i="18"/>
  <c r="VK14" i="18"/>
  <c r="VI14" i="18"/>
  <c r="VH14" i="18"/>
  <c r="VG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VU11" i="18"/>
  <c r="VT11" i="18"/>
  <c r="VS11" i="18"/>
  <c r="VR11" i="18"/>
  <c r="VQ11" i="18"/>
  <c r="VP11" i="18"/>
  <c r="VL11" i="18"/>
  <c r="VI11" i="18"/>
  <c r="VH11" i="18"/>
  <c r="VG11" i="18"/>
  <c r="VC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VU8" i="18"/>
  <c r="VU101" i="18" s="1"/>
  <c r="VL103" i="18" s="1"/>
  <c r="G31" i="5" s="1"/>
  <c r="VT8" i="18"/>
  <c r="VS8" i="18"/>
  <c r="VR8" i="18"/>
  <c r="VQ8" i="18"/>
  <c r="VP8" i="18"/>
  <c r="VL8" i="18"/>
  <c r="VK8" i="18"/>
  <c r="VI8" i="18"/>
  <c r="VH8" i="18"/>
  <c r="VG8" i="18"/>
  <c r="VF110" i="18"/>
  <c r="VD110" i="18" s="1"/>
  <c r="VL5" i="18"/>
  <c r="VU4" i="18"/>
  <c r="VR3" i="18"/>
  <c r="VL3" i="18"/>
  <c r="UP5" i="18"/>
  <c r="UY4" i="18"/>
  <c r="UV3" i="18"/>
  <c r="TT5" i="18"/>
  <c r="UC4" i="18"/>
  <c r="TZ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UI111" i="18"/>
  <c r="TM111" i="18"/>
  <c r="RU111" i="18"/>
  <c r="QY111" i="18"/>
  <c r="QC111" i="18"/>
  <c r="PG111" i="18"/>
  <c r="OK111" i="18"/>
  <c r="NO111" i="18"/>
  <c r="MS111" i="18"/>
  <c r="LW111" i="18"/>
  <c r="LA111" i="18"/>
  <c r="UI110" i="18"/>
  <c r="TM110" i="18"/>
  <c r="RU110" i="18"/>
  <c r="QY110" i="18"/>
  <c r="QC110" i="18"/>
  <c r="PG110" i="18"/>
  <c r="OK110" i="18"/>
  <c r="NO110" i="18"/>
  <c r="MS110" i="18"/>
  <c r="LW110" i="18"/>
  <c r="LA110" i="18"/>
  <c r="UI109" i="18"/>
  <c r="TM109" i="18"/>
  <c r="RU109" i="18"/>
  <c r="QY109" i="18"/>
  <c r="QC109" i="18"/>
  <c r="PG109" i="18"/>
  <c r="OK109" i="18"/>
  <c r="NO109" i="18"/>
  <c r="MS109" i="18"/>
  <c r="LW109" i="18"/>
  <c r="LA109" i="18"/>
  <c r="UV104" i="18"/>
  <c r="TZ104" i="18"/>
  <c r="TM108" i="18" s="1"/>
  <c r="SH104" i="18"/>
  <c r="RU108" i="18" s="1"/>
  <c r="RL104" i="18"/>
  <c r="QP104" i="18"/>
  <c r="QC108" i="18" s="1"/>
  <c r="PT104" i="18"/>
  <c r="PG108" i="18" s="1"/>
  <c r="OX104" i="18"/>
  <c r="OB104" i="18"/>
  <c r="NO108" i="18" s="1"/>
  <c r="NF104" i="18"/>
  <c r="MJ104" i="18"/>
  <c r="LW108" i="18" s="1"/>
  <c r="LN104" i="18"/>
  <c r="UV102" i="18"/>
  <c r="UI107" i="18" s="1"/>
  <c r="TZ102" i="18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US101" i="18"/>
  <c r="UJ101" i="18"/>
  <c r="UH107" i="18" s="1"/>
  <c r="UH101" i="18"/>
  <c r="TW101" i="18"/>
  <c r="TL109" i="18" s="1"/>
  <c r="TN101" i="18"/>
  <c r="TL107" i="18" s="1"/>
  <c r="TL101" i="18"/>
  <c r="SE101" i="18"/>
  <c r="RV101" i="18"/>
  <c r="RT107" i="18" s="1"/>
  <c r="RT101" i="18"/>
  <c r="RI101" i="18"/>
  <c r="QZ101" i="18"/>
  <c r="QX107" i="18" s="1"/>
  <c r="QX101" i="18"/>
  <c r="QM101" i="18"/>
  <c r="QB109" i="18" s="1"/>
  <c r="QD101" i="18"/>
  <c r="QB107" i="18" s="1"/>
  <c r="QB101" i="18"/>
  <c r="PQ101" i="18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T101" i="18"/>
  <c r="MR107" i="18" s="1"/>
  <c r="MR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UX92" i="18"/>
  <c r="UY92" i="18" s="1"/>
  <c r="UW92" i="18"/>
  <c r="UV92" i="18"/>
  <c r="UU92" i="18"/>
  <c r="UT92" i="18"/>
  <c r="UP92" i="18"/>
  <c r="UO92" i="18"/>
  <c r="UM92" i="18"/>
  <c r="UL92" i="18"/>
  <c r="UK92" i="18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K92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B91" i="18"/>
  <c r="UC91" i="18" s="1"/>
  <c r="UA91" i="18"/>
  <c r="TZ91" i="18"/>
  <c r="TY91" i="18"/>
  <c r="TX91" i="18"/>
  <c r="TT91" i="18"/>
  <c r="TS91" i="18"/>
  <c r="TQ91" i="18"/>
  <c r="TP91" i="18"/>
  <c r="TO91" i="18"/>
  <c r="TK91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UX90" i="18"/>
  <c r="UY90" i="18" s="1"/>
  <c r="UW90" i="18"/>
  <c r="UV90" i="18"/>
  <c r="UU90" i="18"/>
  <c r="UT90" i="18"/>
  <c r="UP90" i="18"/>
  <c r="UO90" i="18"/>
  <c r="UM90" i="18"/>
  <c r="UL90" i="18"/>
  <c r="UK90" i="18"/>
  <c r="UG90" i="18"/>
  <c r="UB90" i="18"/>
  <c r="UC90" i="18" s="1"/>
  <c r="UA90" i="18"/>
  <c r="TZ90" i="18"/>
  <c r="TY90" i="18"/>
  <c r="TX90" i="18"/>
  <c r="TT90" i="18"/>
  <c r="TS90" i="18"/>
  <c r="TQ90" i="18"/>
  <c r="TP90" i="18"/>
  <c r="TO90" i="18"/>
  <c r="TK90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UX89" i="18"/>
  <c r="UY89" i="18" s="1"/>
  <c r="UW89" i="18"/>
  <c r="UV89" i="18"/>
  <c r="UU89" i="18"/>
  <c r="UT89" i="18"/>
  <c r="UP89" i="18"/>
  <c r="UO89" i="18"/>
  <c r="UM89" i="18"/>
  <c r="UL89" i="18"/>
  <c r="UK89" i="18"/>
  <c r="UG89" i="18"/>
  <c r="UB89" i="18"/>
  <c r="UC89" i="18" s="1"/>
  <c r="UA89" i="18"/>
  <c r="TZ89" i="18"/>
  <c r="TY89" i="18"/>
  <c r="TX89" i="18"/>
  <c r="TT89" i="18"/>
  <c r="TS89" i="18"/>
  <c r="TQ89" i="18"/>
  <c r="TP89" i="18"/>
  <c r="TO89" i="18"/>
  <c r="TK89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R89" i="18"/>
  <c r="QS89" i="18" s="1"/>
  <c r="QQ89" i="18"/>
  <c r="QP89" i="18"/>
  <c r="QO89" i="18"/>
  <c r="QN89" i="18"/>
  <c r="QJ89" i="18"/>
  <c r="QI89" i="18"/>
  <c r="QG89" i="18"/>
  <c r="QF89" i="18"/>
  <c r="QE89" i="18"/>
  <c r="QA89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Y89" i="18"/>
  <c r="MW89" i="18"/>
  <c r="MV89" i="18"/>
  <c r="MU89" i="18"/>
  <c r="MQ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UX88" i="18"/>
  <c r="UY88" i="18" s="1"/>
  <c r="UW88" i="18"/>
  <c r="UV88" i="18"/>
  <c r="UU88" i="18"/>
  <c r="UT88" i="18"/>
  <c r="UP88" i="18"/>
  <c r="UO88" i="18"/>
  <c r="UM88" i="18"/>
  <c r="UL88" i="18"/>
  <c r="UK88" i="18"/>
  <c r="UG88" i="18"/>
  <c r="UB88" i="18"/>
  <c r="UC88" i="18" s="1"/>
  <c r="UA88" i="18"/>
  <c r="TZ88" i="18"/>
  <c r="TY88" i="18"/>
  <c r="TX88" i="18"/>
  <c r="TT88" i="18"/>
  <c r="TS88" i="18"/>
  <c r="TQ88" i="18"/>
  <c r="TP88" i="18"/>
  <c r="TO88" i="18"/>
  <c r="TK88" i="18"/>
  <c r="SJ88" i="18"/>
  <c r="SK88" i="18" s="1"/>
  <c r="SI88" i="18"/>
  <c r="SH88" i="18"/>
  <c r="SG88" i="18"/>
  <c r="SF88" i="18"/>
  <c r="SB88" i="18"/>
  <c r="SA88" i="18"/>
  <c r="RY88" i="18"/>
  <c r="RX88" i="18"/>
  <c r="RW88" i="18"/>
  <c r="RS88" i="18"/>
  <c r="RN88" i="18"/>
  <c r="RO88" i="18" s="1"/>
  <c r="RM88" i="18"/>
  <c r="RL88" i="18"/>
  <c r="RK88" i="18"/>
  <c r="RJ88" i="18"/>
  <c r="RF88" i="18"/>
  <c r="RE88" i="18"/>
  <c r="RC88" i="18"/>
  <c r="RB88" i="18"/>
  <c r="RA88" i="18"/>
  <c r="QW88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UX87" i="18"/>
  <c r="UY87" i="18" s="1"/>
  <c r="UW87" i="18"/>
  <c r="UV87" i="18"/>
  <c r="UU87" i="18"/>
  <c r="UT87" i="18"/>
  <c r="UP87" i="18"/>
  <c r="UO87" i="18"/>
  <c r="UM87" i="18"/>
  <c r="UL87" i="18"/>
  <c r="UK87" i="18"/>
  <c r="UG87" i="18"/>
  <c r="UB87" i="18"/>
  <c r="UC87" i="18" s="1"/>
  <c r="UA87" i="18"/>
  <c r="TZ87" i="18"/>
  <c r="TY87" i="18"/>
  <c r="TX87" i="18"/>
  <c r="TT87" i="18"/>
  <c r="TS87" i="18"/>
  <c r="TQ87" i="18"/>
  <c r="TP87" i="18"/>
  <c r="TO87" i="18"/>
  <c r="TK87" i="18"/>
  <c r="SJ87" i="18"/>
  <c r="SK87" i="18" s="1"/>
  <c r="SI87" i="18"/>
  <c r="SH87" i="18"/>
  <c r="SG87" i="18"/>
  <c r="SF87" i="18"/>
  <c r="SB87" i="18"/>
  <c r="SA87" i="18"/>
  <c r="RY87" i="18"/>
  <c r="RX87" i="18"/>
  <c r="RW87" i="18"/>
  <c r="RS87" i="18"/>
  <c r="RN87" i="18"/>
  <c r="RO87" i="18" s="1"/>
  <c r="RM87" i="18"/>
  <c r="RL87" i="18"/>
  <c r="RK87" i="18"/>
  <c r="RJ87" i="18"/>
  <c r="RF87" i="18"/>
  <c r="RE87" i="18"/>
  <c r="RC87" i="18"/>
  <c r="RB87" i="18"/>
  <c r="RA87" i="18"/>
  <c r="QW87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UX86" i="18"/>
  <c r="UY86" i="18" s="1"/>
  <c r="UW86" i="18"/>
  <c r="UV86" i="18"/>
  <c r="UU86" i="18"/>
  <c r="UT86" i="18"/>
  <c r="UP86" i="18"/>
  <c r="UO86" i="18"/>
  <c r="UM86" i="18"/>
  <c r="UL86" i="18"/>
  <c r="UK86" i="18"/>
  <c r="UG86" i="18"/>
  <c r="UB86" i="18"/>
  <c r="UC86" i="18" s="1"/>
  <c r="UA86" i="18"/>
  <c r="TZ86" i="18"/>
  <c r="TY86" i="18"/>
  <c r="TX86" i="18"/>
  <c r="TT86" i="18"/>
  <c r="TS86" i="18"/>
  <c r="TQ86" i="18"/>
  <c r="TP86" i="18"/>
  <c r="TO86" i="18"/>
  <c r="TK86" i="18"/>
  <c r="SJ86" i="18"/>
  <c r="SK86" i="18" s="1"/>
  <c r="SI86" i="18"/>
  <c r="SH86" i="18"/>
  <c r="SG86" i="18"/>
  <c r="SF86" i="18"/>
  <c r="SB86" i="18"/>
  <c r="SA86" i="18"/>
  <c r="RY86" i="18"/>
  <c r="RX86" i="18"/>
  <c r="RW86" i="18"/>
  <c r="RS86" i="18"/>
  <c r="RN86" i="18"/>
  <c r="RO86" i="18" s="1"/>
  <c r="RM86" i="18"/>
  <c r="RL86" i="18"/>
  <c r="RK86" i="18"/>
  <c r="RJ86" i="18"/>
  <c r="RF86" i="18"/>
  <c r="RE86" i="18"/>
  <c r="RC86" i="18"/>
  <c r="RB86" i="18"/>
  <c r="RA86" i="18"/>
  <c r="QW86" i="18"/>
  <c r="QR86" i="18"/>
  <c r="QS86" i="18" s="1"/>
  <c r="QQ86" i="18"/>
  <c r="QP86" i="18"/>
  <c r="QO86" i="18"/>
  <c r="QN86" i="18"/>
  <c r="QJ86" i="18"/>
  <c r="QI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UX84" i="18"/>
  <c r="UY84" i="18" s="1"/>
  <c r="UW84" i="18"/>
  <c r="UV84" i="18"/>
  <c r="UU84" i="18"/>
  <c r="UT84" i="18"/>
  <c r="UP84" i="18"/>
  <c r="UO84" i="18"/>
  <c r="UM84" i="18"/>
  <c r="UL84" i="18"/>
  <c r="UK84" i="18"/>
  <c r="UG84" i="18"/>
  <c r="UB84" i="18"/>
  <c r="UC84" i="18" s="1"/>
  <c r="UA84" i="18"/>
  <c r="TZ84" i="18"/>
  <c r="TY84" i="18"/>
  <c r="TX84" i="18"/>
  <c r="TT84" i="18"/>
  <c r="TS84" i="18"/>
  <c r="TQ84" i="18"/>
  <c r="TP84" i="18"/>
  <c r="TO84" i="18"/>
  <c r="TK84" i="18"/>
  <c r="SJ84" i="18"/>
  <c r="SK84" i="18" s="1"/>
  <c r="SI84" i="18"/>
  <c r="SH84" i="18"/>
  <c r="SG84" i="18"/>
  <c r="SF84" i="18"/>
  <c r="SB84" i="18"/>
  <c r="SA84" i="18"/>
  <c r="RY84" i="18"/>
  <c r="RX84" i="18"/>
  <c r="RW84" i="18"/>
  <c r="RS84" i="18"/>
  <c r="RN84" i="18"/>
  <c r="RO84" i="18" s="1"/>
  <c r="RM84" i="18"/>
  <c r="RL84" i="18"/>
  <c r="RK84" i="18"/>
  <c r="RJ84" i="18"/>
  <c r="RF84" i="18"/>
  <c r="RE84" i="18"/>
  <c r="RC84" i="18"/>
  <c r="RB84" i="18"/>
  <c r="RA84" i="18"/>
  <c r="QW84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SJ83" i="18"/>
  <c r="SK83" i="18" s="1"/>
  <c r="SI83" i="18"/>
  <c r="SH83" i="18"/>
  <c r="SG83" i="18"/>
  <c r="SF83" i="18"/>
  <c r="SB83" i="18"/>
  <c r="SA83" i="18"/>
  <c r="RY83" i="18"/>
  <c r="RX83" i="18"/>
  <c r="RW83" i="18"/>
  <c r="RS83" i="18"/>
  <c r="RN83" i="18"/>
  <c r="RO83" i="18" s="1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UX80" i="18"/>
  <c r="UY80" i="18" s="1"/>
  <c r="UW80" i="18"/>
  <c r="UV80" i="18"/>
  <c r="UU80" i="18"/>
  <c r="UT80" i="18"/>
  <c r="UP80" i="18"/>
  <c r="UO80" i="18"/>
  <c r="UM80" i="18"/>
  <c r="UL80" i="18"/>
  <c r="UK80" i="18"/>
  <c r="UG80" i="18"/>
  <c r="UB80" i="18"/>
  <c r="UC80" i="18" s="1"/>
  <c r="UA80" i="18"/>
  <c r="TZ80" i="18"/>
  <c r="TY80" i="18"/>
  <c r="TX80" i="18"/>
  <c r="TT80" i="18"/>
  <c r="TS80" i="18"/>
  <c r="TQ80" i="18"/>
  <c r="TP80" i="18"/>
  <c r="TO80" i="18"/>
  <c r="TK80" i="18"/>
  <c r="SJ80" i="18"/>
  <c r="SK80" i="18" s="1"/>
  <c r="SI80" i="18"/>
  <c r="SH80" i="18"/>
  <c r="SG80" i="18"/>
  <c r="SF80" i="18"/>
  <c r="SB80" i="18"/>
  <c r="SA80" i="18"/>
  <c r="RY80" i="18"/>
  <c r="RX80" i="18"/>
  <c r="RW80" i="18"/>
  <c r="RS80" i="18"/>
  <c r="RN80" i="18"/>
  <c r="RO80" i="18" s="1"/>
  <c r="RM80" i="18"/>
  <c r="RL80" i="18"/>
  <c r="RK80" i="18"/>
  <c r="RJ80" i="18"/>
  <c r="RF80" i="18"/>
  <c r="RE80" i="18"/>
  <c r="RC80" i="18"/>
  <c r="RB80" i="18"/>
  <c r="RA80" i="18"/>
  <c r="QW80" i="18"/>
  <c r="QR80" i="18"/>
  <c r="QS80" i="18" s="1"/>
  <c r="QQ80" i="18"/>
  <c r="QP80" i="18"/>
  <c r="QO80" i="18"/>
  <c r="QN80" i="18"/>
  <c r="QJ80" i="18"/>
  <c r="QI80" i="18"/>
  <c r="QG80" i="18"/>
  <c r="QF80" i="18"/>
  <c r="QE80" i="18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NH80" i="18"/>
  <c r="NI80" i="18" s="1"/>
  <c r="NG80" i="18"/>
  <c r="NF80" i="18"/>
  <c r="NE80" i="18"/>
  <c r="ND80" i="18"/>
  <c r="MZ80" i="18"/>
  <c r="MY80" i="18"/>
  <c r="MW80" i="18"/>
  <c r="MV80" i="18"/>
  <c r="MU80" i="18"/>
  <c r="MQ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UX79" i="18"/>
  <c r="UY79" i="18" s="1"/>
  <c r="UW79" i="18"/>
  <c r="UV79" i="18"/>
  <c r="UU79" i="18"/>
  <c r="UT79" i="18"/>
  <c r="UP79" i="18"/>
  <c r="UO79" i="18"/>
  <c r="UM79" i="18"/>
  <c r="UL79" i="18"/>
  <c r="UK79" i="18"/>
  <c r="UG79" i="18"/>
  <c r="UB79" i="18"/>
  <c r="UC79" i="18" s="1"/>
  <c r="UA79" i="18"/>
  <c r="TZ79" i="18"/>
  <c r="TY79" i="18"/>
  <c r="TX79" i="18"/>
  <c r="TT79" i="18"/>
  <c r="TS79" i="18"/>
  <c r="TQ79" i="18"/>
  <c r="TP79" i="18"/>
  <c r="TO79" i="18"/>
  <c r="TK79" i="18"/>
  <c r="SJ79" i="18"/>
  <c r="SK79" i="18" s="1"/>
  <c r="SI79" i="18"/>
  <c r="SH79" i="18"/>
  <c r="SG79" i="18"/>
  <c r="SF79" i="18"/>
  <c r="SB79" i="18"/>
  <c r="SA79" i="18"/>
  <c r="RY79" i="18"/>
  <c r="RX79" i="18"/>
  <c r="RW79" i="18"/>
  <c r="RS79" i="18"/>
  <c r="RN79" i="18"/>
  <c r="RO79" i="18" s="1"/>
  <c r="RM79" i="18"/>
  <c r="RL79" i="18"/>
  <c r="RK79" i="18"/>
  <c r="RJ79" i="18"/>
  <c r="RF79" i="18"/>
  <c r="RE79" i="18"/>
  <c r="RC79" i="18"/>
  <c r="RB79" i="18"/>
  <c r="RA79" i="18"/>
  <c r="QW79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UX78" i="18"/>
  <c r="UY78" i="18" s="1"/>
  <c r="UW78" i="18"/>
  <c r="UV78" i="18"/>
  <c r="UU78" i="18"/>
  <c r="UT78" i="18"/>
  <c r="UP78" i="18"/>
  <c r="UO78" i="18"/>
  <c r="UM78" i="18"/>
  <c r="UL78" i="18"/>
  <c r="UK78" i="18"/>
  <c r="UG78" i="18"/>
  <c r="UB78" i="18"/>
  <c r="UC78" i="18" s="1"/>
  <c r="UA78" i="18"/>
  <c r="TZ78" i="18"/>
  <c r="TY78" i="18"/>
  <c r="TX78" i="18"/>
  <c r="TT78" i="18"/>
  <c r="TS78" i="18"/>
  <c r="TQ78" i="18"/>
  <c r="TP78" i="18"/>
  <c r="TO78" i="18"/>
  <c r="TK78" i="18"/>
  <c r="SJ78" i="18"/>
  <c r="SK78" i="18" s="1"/>
  <c r="SI78" i="18"/>
  <c r="SH78" i="18"/>
  <c r="SG78" i="18"/>
  <c r="SF78" i="18"/>
  <c r="SB78" i="18"/>
  <c r="SA78" i="18"/>
  <c r="RY78" i="18"/>
  <c r="RX78" i="18"/>
  <c r="RW78" i="18"/>
  <c r="RS78" i="18"/>
  <c r="RN78" i="18"/>
  <c r="RO78" i="18" s="1"/>
  <c r="RM78" i="18"/>
  <c r="RL78" i="18"/>
  <c r="RK78" i="18"/>
  <c r="RJ78" i="18"/>
  <c r="RF78" i="18"/>
  <c r="RE78" i="18"/>
  <c r="RC78" i="18"/>
  <c r="RB78" i="18"/>
  <c r="RA78" i="18"/>
  <c r="QW78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UX77" i="18"/>
  <c r="UY77" i="18" s="1"/>
  <c r="UW77" i="18"/>
  <c r="UV77" i="18"/>
  <c r="UU77" i="18"/>
  <c r="UT77" i="18"/>
  <c r="UP77" i="18"/>
  <c r="UO77" i="18"/>
  <c r="UM77" i="18"/>
  <c r="UL77" i="18"/>
  <c r="UK77" i="18"/>
  <c r="UG77" i="18"/>
  <c r="UB77" i="18"/>
  <c r="UC77" i="18" s="1"/>
  <c r="UA77" i="18"/>
  <c r="TZ77" i="18"/>
  <c r="TY77" i="18"/>
  <c r="TX77" i="18"/>
  <c r="TT77" i="18"/>
  <c r="TS77" i="18"/>
  <c r="TQ77" i="18"/>
  <c r="TP77" i="18"/>
  <c r="TO77" i="18"/>
  <c r="TK77" i="18"/>
  <c r="SJ77" i="18"/>
  <c r="SK77" i="18" s="1"/>
  <c r="SI77" i="18"/>
  <c r="SH77" i="18"/>
  <c r="SG77" i="18"/>
  <c r="SF77" i="18"/>
  <c r="SB77" i="18"/>
  <c r="SA77" i="18"/>
  <c r="RY77" i="18"/>
  <c r="RX77" i="18"/>
  <c r="RW77" i="18"/>
  <c r="RS77" i="18"/>
  <c r="RN77" i="18"/>
  <c r="RO77" i="18" s="1"/>
  <c r="RM77" i="18"/>
  <c r="RL77" i="18"/>
  <c r="RK77" i="18"/>
  <c r="RJ77" i="18"/>
  <c r="RF77" i="18"/>
  <c r="RE77" i="18"/>
  <c r="RC77" i="18"/>
  <c r="RB77" i="18"/>
  <c r="RA77" i="18"/>
  <c r="QW77" i="18"/>
  <c r="QR77" i="18"/>
  <c r="QS77" i="18" s="1"/>
  <c r="QQ77" i="18"/>
  <c r="QP77" i="18"/>
  <c r="QO77" i="18"/>
  <c r="QN77" i="18"/>
  <c r="QJ77" i="18"/>
  <c r="QI77" i="18"/>
  <c r="QG77" i="18"/>
  <c r="QF77" i="18"/>
  <c r="QE77" i="18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Q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UX76" i="18"/>
  <c r="UY76" i="18" s="1"/>
  <c r="UW76" i="18"/>
  <c r="UV76" i="18"/>
  <c r="UU76" i="18"/>
  <c r="UT76" i="18"/>
  <c r="UP76" i="18"/>
  <c r="UO76" i="18"/>
  <c r="UM76" i="18"/>
  <c r="UL76" i="18"/>
  <c r="UK76" i="18"/>
  <c r="UG76" i="18"/>
  <c r="UB76" i="18"/>
  <c r="UC76" i="18" s="1"/>
  <c r="UA76" i="18"/>
  <c r="TZ76" i="18"/>
  <c r="TY76" i="18"/>
  <c r="TX76" i="18"/>
  <c r="TT76" i="18"/>
  <c r="TS76" i="18"/>
  <c r="TQ76" i="18"/>
  <c r="TP76" i="18"/>
  <c r="TO76" i="18"/>
  <c r="TK76" i="18"/>
  <c r="SJ76" i="18"/>
  <c r="SK76" i="18" s="1"/>
  <c r="SI76" i="18"/>
  <c r="SH76" i="18"/>
  <c r="SG76" i="18"/>
  <c r="SF76" i="18"/>
  <c r="SB76" i="18"/>
  <c r="SA76" i="18"/>
  <c r="RY76" i="18"/>
  <c r="RX76" i="18"/>
  <c r="RW76" i="18"/>
  <c r="RS76" i="18"/>
  <c r="RN76" i="18"/>
  <c r="RO76" i="18" s="1"/>
  <c r="RM76" i="18"/>
  <c r="RL76" i="18"/>
  <c r="RK76" i="18"/>
  <c r="RJ76" i="18"/>
  <c r="RF76" i="18"/>
  <c r="RE76" i="18"/>
  <c r="RC76" i="18"/>
  <c r="RB76" i="18"/>
  <c r="RA76" i="18"/>
  <c r="QW76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UX75" i="18"/>
  <c r="UY75" i="18" s="1"/>
  <c r="UW75" i="18"/>
  <c r="UV75" i="18"/>
  <c r="UU75" i="18"/>
  <c r="UT75" i="18"/>
  <c r="UP75" i="18"/>
  <c r="UO75" i="18"/>
  <c r="UM75" i="18"/>
  <c r="UL75" i="18"/>
  <c r="UK75" i="18"/>
  <c r="UG75" i="18"/>
  <c r="UB75" i="18"/>
  <c r="UC75" i="18" s="1"/>
  <c r="UA75" i="18"/>
  <c r="TZ75" i="18"/>
  <c r="TY75" i="18"/>
  <c r="TX75" i="18"/>
  <c r="TT75" i="18"/>
  <c r="TS75" i="18"/>
  <c r="TQ75" i="18"/>
  <c r="TP75" i="18"/>
  <c r="TO75" i="18"/>
  <c r="TK75" i="18"/>
  <c r="SJ75" i="18"/>
  <c r="SK75" i="18" s="1"/>
  <c r="SI75" i="18"/>
  <c r="SH75" i="18"/>
  <c r="SG75" i="18"/>
  <c r="SF75" i="18"/>
  <c r="SB75" i="18"/>
  <c r="SA75" i="18"/>
  <c r="RY75" i="18"/>
  <c r="RX75" i="18"/>
  <c r="RW75" i="18"/>
  <c r="RS75" i="18"/>
  <c r="RN75" i="18"/>
  <c r="RO75" i="18" s="1"/>
  <c r="RM75" i="18"/>
  <c r="RL75" i="18"/>
  <c r="RK75" i="18"/>
  <c r="RJ75" i="18"/>
  <c r="RF75" i="18"/>
  <c r="RE75" i="18"/>
  <c r="RC75" i="18"/>
  <c r="RB75" i="18"/>
  <c r="RA75" i="18"/>
  <c r="QW75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UX74" i="18"/>
  <c r="UY74" i="18" s="1"/>
  <c r="UW74" i="18"/>
  <c r="UV74" i="18"/>
  <c r="UU74" i="18"/>
  <c r="UT74" i="18"/>
  <c r="UP74" i="18"/>
  <c r="UO74" i="18"/>
  <c r="UM74" i="18"/>
  <c r="UL74" i="18"/>
  <c r="UK74" i="18"/>
  <c r="UG74" i="18"/>
  <c r="UB74" i="18"/>
  <c r="UC74" i="18" s="1"/>
  <c r="UA74" i="18"/>
  <c r="TZ74" i="18"/>
  <c r="TY74" i="18"/>
  <c r="TX74" i="18"/>
  <c r="TT74" i="18"/>
  <c r="TS74" i="18"/>
  <c r="TQ74" i="18"/>
  <c r="TP74" i="18"/>
  <c r="TO74" i="18"/>
  <c r="TK74" i="18"/>
  <c r="SJ74" i="18"/>
  <c r="SK74" i="18" s="1"/>
  <c r="SI74" i="18"/>
  <c r="SH74" i="18"/>
  <c r="SG74" i="18"/>
  <c r="SF74" i="18"/>
  <c r="SB74" i="18"/>
  <c r="SA74" i="18"/>
  <c r="RY74" i="18"/>
  <c r="RX74" i="18"/>
  <c r="RW74" i="18"/>
  <c r="RS74" i="18"/>
  <c r="RN74" i="18"/>
  <c r="RO74" i="18" s="1"/>
  <c r="RM74" i="18"/>
  <c r="RL74" i="18"/>
  <c r="RK74" i="18"/>
  <c r="RJ74" i="18"/>
  <c r="RF74" i="18"/>
  <c r="RE74" i="18"/>
  <c r="RC74" i="18"/>
  <c r="RB74" i="18"/>
  <c r="RA74" i="18"/>
  <c r="QW74" i="18"/>
  <c r="QR74" i="18"/>
  <c r="QS74" i="18" s="1"/>
  <c r="QQ74" i="18"/>
  <c r="QP74" i="18"/>
  <c r="QO74" i="18"/>
  <c r="QN74" i="18"/>
  <c r="QJ74" i="18"/>
  <c r="QI74" i="18"/>
  <c r="QG74" i="18"/>
  <c r="QF74" i="18"/>
  <c r="QE74" i="18"/>
  <c r="QA74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Q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UX73" i="18"/>
  <c r="UY73" i="18" s="1"/>
  <c r="UW73" i="18"/>
  <c r="UV73" i="18"/>
  <c r="UU73" i="18"/>
  <c r="UT73" i="18"/>
  <c r="UP73" i="18"/>
  <c r="UO73" i="18"/>
  <c r="UM73" i="18"/>
  <c r="UL73" i="18"/>
  <c r="UK73" i="18"/>
  <c r="UG73" i="18"/>
  <c r="UB73" i="18"/>
  <c r="UC73" i="18" s="1"/>
  <c r="UA73" i="18"/>
  <c r="TZ73" i="18"/>
  <c r="TY73" i="18"/>
  <c r="TX73" i="18"/>
  <c r="TT73" i="18"/>
  <c r="TS73" i="18"/>
  <c r="TQ73" i="18"/>
  <c r="TP73" i="18"/>
  <c r="TO73" i="18"/>
  <c r="TK73" i="18"/>
  <c r="SJ73" i="18"/>
  <c r="SK73" i="18" s="1"/>
  <c r="SI73" i="18"/>
  <c r="SH73" i="18"/>
  <c r="SG73" i="18"/>
  <c r="SF73" i="18"/>
  <c r="SB73" i="18"/>
  <c r="SA73" i="18"/>
  <c r="RY73" i="18"/>
  <c r="RX73" i="18"/>
  <c r="RW73" i="18"/>
  <c r="RS73" i="18"/>
  <c r="RN73" i="18"/>
  <c r="RO73" i="18" s="1"/>
  <c r="RM73" i="18"/>
  <c r="RL73" i="18"/>
  <c r="RK73" i="18"/>
  <c r="RJ73" i="18"/>
  <c r="RF73" i="18"/>
  <c r="RE73" i="18"/>
  <c r="RC73" i="18"/>
  <c r="RB73" i="18"/>
  <c r="RA73" i="18"/>
  <c r="QW73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UX72" i="18"/>
  <c r="UY72" i="18" s="1"/>
  <c r="UW72" i="18"/>
  <c r="UV72" i="18"/>
  <c r="UU72" i="18"/>
  <c r="UT72" i="18"/>
  <c r="UP72" i="18"/>
  <c r="UO72" i="18"/>
  <c r="UM72" i="18"/>
  <c r="UL72" i="18"/>
  <c r="UK72" i="18"/>
  <c r="UG72" i="18"/>
  <c r="UB72" i="18"/>
  <c r="UC72" i="18" s="1"/>
  <c r="UA72" i="18"/>
  <c r="TZ72" i="18"/>
  <c r="TY72" i="18"/>
  <c r="TX72" i="18"/>
  <c r="TT72" i="18"/>
  <c r="TS72" i="18"/>
  <c r="TQ72" i="18"/>
  <c r="TP72" i="18"/>
  <c r="TO72" i="18"/>
  <c r="TK72" i="18"/>
  <c r="SJ72" i="18"/>
  <c r="SK72" i="18" s="1"/>
  <c r="SI72" i="18"/>
  <c r="SH72" i="18"/>
  <c r="SG72" i="18"/>
  <c r="SF72" i="18"/>
  <c r="SB72" i="18"/>
  <c r="SA72" i="18"/>
  <c r="RY72" i="18"/>
  <c r="RX72" i="18"/>
  <c r="RW72" i="18"/>
  <c r="RS72" i="18"/>
  <c r="RN72" i="18"/>
  <c r="RO72" i="18" s="1"/>
  <c r="RM72" i="18"/>
  <c r="RL72" i="18"/>
  <c r="RK72" i="18"/>
  <c r="RJ72" i="18"/>
  <c r="RF72" i="18"/>
  <c r="RE72" i="18"/>
  <c r="RC72" i="18"/>
  <c r="RB72" i="18"/>
  <c r="RA72" i="18"/>
  <c r="QW72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UX71" i="18"/>
  <c r="UY71" i="18" s="1"/>
  <c r="UW71" i="18"/>
  <c r="UV71" i="18"/>
  <c r="UU71" i="18"/>
  <c r="UT71" i="18"/>
  <c r="UP71" i="18"/>
  <c r="UO71" i="18"/>
  <c r="UM71" i="18"/>
  <c r="UL71" i="18"/>
  <c r="UK71" i="18"/>
  <c r="UG71" i="18"/>
  <c r="UB71" i="18"/>
  <c r="UC71" i="18" s="1"/>
  <c r="UA71" i="18"/>
  <c r="TZ71" i="18"/>
  <c r="TY71" i="18"/>
  <c r="TX71" i="18"/>
  <c r="TT71" i="18"/>
  <c r="TS71" i="18"/>
  <c r="TQ71" i="18"/>
  <c r="TP71" i="18"/>
  <c r="TO71" i="18"/>
  <c r="TK71" i="18"/>
  <c r="SJ71" i="18"/>
  <c r="SK71" i="18" s="1"/>
  <c r="SI71" i="18"/>
  <c r="SH71" i="18"/>
  <c r="SG71" i="18"/>
  <c r="SF71" i="18"/>
  <c r="SB71" i="18"/>
  <c r="SA71" i="18"/>
  <c r="RY71" i="18"/>
  <c r="RX71" i="18"/>
  <c r="RW71" i="18"/>
  <c r="RS71" i="18"/>
  <c r="RN71" i="18"/>
  <c r="RO71" i="18" s="1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C70" i="18"/>
  <c r="UB70" i="18"/>
  <c r="UA70" i="18"/>
  <c r="TZ70" i="18"/>
  <c r="TY70" i="18"/>
  <c r="TX70" i="18"/>
  <c r="TT70" i="18"/>
  <c r="TS70" i="18"/>
  <c r="TQ70" i="18"/>
  <c r="TP70" i="18"/>
  <c r="TO70" i="18"/>
  <c r="TK70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UY69" i="18"/>
  <c r="UX69" i="18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C68" i="18"/>
  <c r="UB68" i="18"/>
  <c r="UA68" i="18"/>
  <c r="TZ68" i="18"/>
  <c r="TY68" i="18"/>
  <c r="TX68" i="18"/>
  <c r="TT68" i="18"/>
  <c r="TS68" i="18"/>
  <c r="TQ68" i="18"/>
  <c r="TP68" i="18"/>
  <c r="TO68" i="18"/>
  <c r="TK68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UY67" i="18"/>
  <c r="UX67" i="18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C66" i="18"/>
  <c r="UB66" i="18"/>
  <c r="UA66" i="18"/>
  <c r="TZ66" i="18"/>
  <c r="TY66" i="18"/>
  <c r="TX66" i="18"/>
  <c r="TT66" i="18"/>
  <c r="TS66" i="18"/>
  <c r="TQ66" i="18"/>
  <c r="TP66" i="18"/>
  <c r="TO66" i="18"/>
  <c r="TK66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UY65" i="18"/>
  <c r="UX65" i="18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C64" i="18"/>
  <c r="UB64" i="18"/>
  <c r="UA64" i="18"/>
  <c r="TZ64" i="18"/>
  <c r="TY64" i="18"/>
  <c r="TX64" i="18"/>
  <c r="TT64" i="18"/>
  <c r="TS64" i="18"/>
  <c r="TQ64" i="18"/>
  <c r="TP64" i="18"/>
  <c r="TO64" i="18"/>
  <c r="TK64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UY63" i="18"/>
  <c r="UX63" i="18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UY62" i="18"/>
  <c r="UX62" i="18"/>
  <c r="UW62" i="18"/>
  <c r="UV62" i="18"/>
  <c r="UU62" i="18"/>
  <c r="UT62" i="18"/>
  <c r="UP62" i="18"/>
  <c r="UO62" i="18"/>
  <c r="UM62" i="18"/>
  <c r="UL62" i="18"/>
  <c r="UK62" i="18"/>
  <c r="UG62" i="18"/>
  <c r="UC62" i="18"/>
  <c r="UB62" i="18"/>
  <c r="UA62" i="18"/>
  <c r="TZ62" i="18"/>
  <c r="TY62" i="18"/>
  <c r="TX62" i="18"/>
  <c r="TT62" i="18"/>
  <c r="TS62" i="18"/>
  <c r="TQ62" i="18"/>
  <c r="TP62" i="18"/>
  <c r="TO62" i="18"/>
  <c r="TK62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UY61" i="18"/>
  <c r="UX61" i="18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C60" i="18"/>
  <c r="UB60" i="18"/>
  <c r="UA60" i="18"/>
  <c r="TZ60" i="18"/>
  <c r="TY60" i="18"/>
  <c r="TX60" i="18"/>
  <c r="TT60" i="18"/>
  <c r="TS60" i="18"/>
  <c r="TQ60" i="18"/>
  <c r="TP60" i="18"/>
  <c r="TO60" i="18"/>
  <c r="TK60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UY59" i="18"/>
  <c r="UX59" i="18"/>
  <c r="UW59" i="18"/>
  <c r="UV59" i="18"/>
  <c r="UU59" i="18"/>
  <c r="UT59" i="18"/>
  <c r="UP59" i="18"/>
  <c r="UO59" i="18"/>
  <c r="UM59" i="18"/>
  <c r="UL59" i="18"/>
  <c r="UK59" i="18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K59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C58" i="18"/>
  <c r="UB58" i="18"/>
  <c r="UA58" i="18"/>
  <c r="TZ58" i="18"/>
  <c r="TY58" i="18"/>
  <c r="TX58" i="18"/>
  <c r="TT58" i="18"/>
  <c r="TS58" i="18"/>
  <c r="TQ58" i="18"/>
  <c r="TP58" i="18"/>
  <c r="TO58" i="18"/>
  <c r="TK58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UY57" i="18"/>
  <c r="UX57" i="18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UY56" i="18"/>
  <c r="UX56" i="18"/>
  <c r="UW56" i="18"/>
  <c r="UV56" i="18"/>
  <c r="UU56" i="18"/>
  <c r="UT56" i="18"/>
  <c r="UP56" i="18"/>
  <c r="UO56" i="18"/>
  <c r="UM56" i="18"/>
  <c r="UL56" i="18"/>
  <c r="UK56" i="18"/>
  <c r="UG56" i="18"/>
  <c r="UC56" i="18"/>
  <c r="UB56" i="18"/>
  <c r="UA56" i="18"/>
  <c r="TZ56" i="18"/>
  <c r="TY56" i="18"/>
  <c r="TX56" i="18"/>
  <c r="TT56" i="18"/>
  <c r="TS56" i="18"/>
  <c r="TQ56" i="18"/>
  <c r="TP56" i="18"/>
  <c r="TO56" i="18"/>
  <c r="TK56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UY53" i="18"/>
  <c r="UX53" i="18"/>
  <c r="UW53" i="18"/>
  <c r="UV53" i="18"/>
  <c r="UU53" i="18"/>
  <c r="UT53" i="18"/>
  <c r="UP53" i="18"/>
  <c r="UO53" i="18"/>
  <c r="UM53" i="18"/>
  <c r="UL53" i="18"/>
  <c r="UK53" i="18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K53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C52" i="18"/>
  <c r="UB52" i="18"/>
  <c r="UA52" i="18"/>
  <c r="TZ52" i="18"/>
  <c r="TY52" i="18"/>
  <c r="TX52" i="18"/>
  <c r="TT52" i="18"/>
  <c r="TS52" i="18"/>
  <c r="TQ52" i="18"/>
  <c r="TP52" i="18"/>
  <c r="TO52" i="18"/>
  <c r="TK52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UY51" i="18"/>
  <c r="UX51" i="18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UY50" i="18"/>
  <c r="UX50" i="18"/>
  <c r="UW50" i="18"/>
  <c r="UV50" i="18"/>
  <c r="UU50" i="18"/>
  <c r="UT50" i="18"/>
  <c r="UP50" i="18"/>
  <c r="UO50" i="18"/>
  <c r="UM50" i="18"/>
  <c r="UL50" i="18"/>
  <c r="UK50" i="18"/>
  <c r="UG50" i="18"/>
  <c r="UC50" i="18"/>
  <c r="UB50" i="18"/>
  <c r="UA50" i="18"/>
  <c r="TZ50" i="18"/>
  <c r="TY50" i="18"/>
  <c r="TX50" i="18"/>
  <c r="TT50" i="18"/>
  <c r="TS50" i="18"/>
  <c r="TQ50" i="18"/>
  <c r="TP50" i="18"/>
  <c r="TO50" i="18"/>
  <c r="TK50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UY48" i="18"/>
  <c r="UX48" i="18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UY47" i="18"/>
  <c r="UX47" i="18"/>
  <c r="UW47" i="18"/>
  <c r="UV47" i="18"/>
  <c r="UU47" i="18"/>
  <c r="UT47" i="18"/>
  <c r="UP47" i="18"/>
  <c r="UO47" i="18"/>
  <c r="UM47" i="18"/>
  <c r="UL47" i="18"/>
  <c r="UK47" i="18"/>
  <c r="UG47" i="18"/>
  <c r="UC47" i="18"/>
  <c r="UB47" i="18"/>
  <c r="UA47" i="18"/>
  <c r="TZ47" i="18"/>
  <c r="TY47" i="18"/>
  <c r="TX47" i="18"/>
  <c r="TT47" i="18"/>
  <c r="TS47" i="18"/>
  <c r="TQ47" i="18"/>
  <c r="TP47" i="18"/>
  <c r="TO47" i="18"/>
  <c r="TK47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UY44" i="18"/>
  <c r="UX44" i="18"/>
  <c r="UW44" i="18"/>
  <c r="UV44" i="18"/>
  <c r="UU44" i="18"/>
  <c r="UT44" i="18"/>
  <c r="UP44" i="18"/>
  <c r="UO44" i="18"/>
  <c r="UM44" i="18"/>
  <c r="UL44" i="18"/>
  <c r="UK44" i="18"/>
  <c r="UG44" i="18"/>
  <c r="UC44" i="18"/>
  <c r="UB44" i="18"/>
  <c r="UA44" i="18"/>
  <c r="TZ44" i="18"/>
  <c r="TY44" i="18"/>
  <c r="TX44" i="18"/>
  <c r="TT44" i="18"/>
  <c r="TS44" i="18"/>
  <c r="TQ44" i="18"/>
  <c r="TP44" i="18"/>
  <c r="TO44" i="18"/>
  <c r="TK44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UY42" i="18"/>
  <c r="UX42" i="18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UY41" i="18"/>
  <c r="UX41" i="18"/>
  <c r="UW41" i="18"/>
  <c r="UV41" i="18"/>
  <c r="UU41" i="18"/>
  <c r="UT41" i="18"/>
  <c r="UP41" i="18"/>
  <c r="UO41" i="18"/>
  <c r="UM41" i="18"/>
  <c r="UL41" i="18"/>
  <c r="UK41" i="18"/>
  <c r="UG41" i="18"/>
  <c r="UC41" i="18"/>
  <c r="UB41" i="18"/>
  <c r="UA41" i="18"/>
  <c r="TZ41" i="18"/>
  <c r="TY41" i="18"/>
  <c r="TX41" i="18"/>
  <c r="TT41" i="18"/>
  <c r="TS41" i="18"/>
  <c r="TQ41" i="18"/>
  <c r="TP41" i="18"/>
  <c r="TO41" i="18"/>
  <c r="TK41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UY40" i="18"/>
  <c r="UX40" i="18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C39" i="18"/>
  <c r="UB39" i="18"/>
  <c r="UA39" i="18"/>
  <c r="TZ39" i="18"/>
  <c r="TY39" i="18"/>
  <c r="TX39" i="18"/>
  <c r="TT39" i="18"/>
  <c r="TS39" i="18"/>
  <c r="TQ39" i="18"/>
  <c r="TP39" i="18"/>
  <c r="TO39" i="18"/>
  <c r="TK39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UY38" i="18"/>
  <c r="UX38" i="18"/>
  <c r="UW38" i="18"/>
  <c r="UV38" i="18"/>
  <c r="UU38" i="18"/>
  <c r="UT38" i="18"/>
  <c r="UP38" i="18"/>
  <c r="UO38" i="18"/>
  <c r="UM38" i="18"/>
  <c r="UL38" i="18"/>
  <c r="UK38" i="18"/>
  <c r="UG38" i="18"/>
  <c r="UC38" i="18"/>
  <c r="UB38" i="18"/>
  <c r="UA38" i="18"/>
  <c r="TZ38" i="18"/>
  <c r="TY38" i="18"/>
  <c r="TX38" i="18"/>
  <c r="TT38" i="18"/>
  <c r="TS38" i="18"/>
  <c r="TQ38" i="18"/>
  <c r="TP38" i="18"/>
  <c r="TO38" i="18"/>
  <c r="TK38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W38" i="18"/>
  <c r="PV38" i="18"/>
  <c r="PU38" i="18"/>
  <c r="PT38" i="18"/>
  <c r="PS38" i="18"/>
  <c r="PR38" i="18"/>
  <c r="PN38" i="18"/>
  <c r="PM38" i="18"/>
  <c r="PK38" i="18"/>
  <c r="PJ38" i="18"/>
  <c r="PI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LQ38" i="18"/>
  <c r="LP38" i="18"/>
  <c r="LO38" i="18"/>
  <c r="LN38" i="18"/>
  <c r="LM38" i="18"/>
  <c r="LL38" i="18"/>
  <c r="LH38" i="18"/>
  <c r="LG38" i="18"/>
  <c r="LE38" i="18"/>
  <c r="LD38" i="18"/>
  <c r="LC38" i="18"/>
  <c r="KY38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UY35" i="18"/>
  <c r="UX35" i="18"/>
  <c r="UW35" i="18"/>
  <c r="UV35" i="18"/>
  <c r="UU35" i="18"/>
  <c r="UT35" i="18"/>
  <c r="UP35" i="18"/>
  <c r="UO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K35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UY32" i="18"/>
  <c r="UX32" i="18"/>
  <c r="UW32" i="18"/>
  <c r="UV32" i="18"/>
  <c r="UU32" i="18"/>
  <c r="UT32" i="18"/>
  <c r="UP32" i="18"/>
  <c r="UO32" i="18"/>
  <c r="UM32" i="18"/>
  <c r="UL32" i="18"/>
  <c r="UK32" i="18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K32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UY29" i="18"/>
  <c r="UX29" i="18"/>
  <c r="UW29" i="18"/>
  <c r="UV29" i="18"/>
  <c r="UU29" i="18"/>
  <c r="UT29" i="18"/>
  <c r="UP29" i="18"/>
  <c r="UO29" i="18"/>
  <c r="UM29" i="18"/>
  <c r="UL29" i="18"/>
  <c r="UK29" i="18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K29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UY26" i="18"/>
  <c r="UX26" i="18"/>
  <c r="UW26" i="18"/>
  <c r="UV26" i="18"/>
  <c r="UU26" i="18"/>
  <c r="UT26" i="18"/>
  <c r="UP26" i="18"/>
  <c r="UO26" i="18"/>
  <c r="UM26" i="18"/>
  <c r="UL26" i="18"/>
  <c r="UK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K26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UY23" i="18"/>
  <c r="UX23" i="18"/>
  <c r="UW23" i="18"/>
  <c r="UV23" i="18"/>
  <c r="UU23" i="18"/>
  <c r="UT23" i="18"/>
  <c r="UP23" i="18"/>
  <c r="UO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K23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W23" i="18"/>
  <c r="PV23" i="18"/>
  <c r="PU23" i="18"/>
  <c r="PT23" i="18"/>
  <c r="PS23" i="18"/>
  <c r="PR23" i="18"/>
  <c r="PN23" i="18"/>
  <c r="PM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KY23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UY20" i="18"/>
  <c r="UX20" i="18"/>
  <c r="UW20" i="18"/>
  <c r="UV20" i="18"/>
  <c r="UU20" i="18"/>
  <c r="UT20" i="18"/>
  <c r="UP20" i="18"/>
  <c r="UO20" i="18"/>
  <c r="UM20" i="18"/>
  <c r="UL20" i="18"/>
  <c r="UK20" i="18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K20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UY17" i="18"/>
  <c r="UX17" i="18"/>
  <c r="UW17" i="18"/>
  <c r="UV17" i="18"/>
  <c r="UU17" i="18"/>
  <c r="UT17" i="18"/>
  <c r="UP17" i="18"/>
  <c r="UO17" i="18"/>
  <c r="UM17" i="18"/>
  <c r="UL17" i="18"/>
  <c r="UK17" i="18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K17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E16" i="18"/>
  <c r="LC16" i="18"/>
  <c r="LD16" i="18" s="1"/>
  <c r="LG16" i="18" s="1"/>
  <c r="KY16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SK15" i="18"/>
  <c r="SJ15" i="18"/>
  <c r="SI15" i="18"/>
  <c r="SH15" i="18"/>
  <c r="SG15" i="18"/>
  <c r="SF15" i="18"/>
  <c r="SB15" i="18"/>
  <c r="RY15" i="18"/>
  <c r="RW15" i="18"/>
  <c r="RX15" i="18" s="1"/>
  <c r="SA15" i="18" s="1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G15" i="18"/>
  <c r="QE15" i="18"/>
  <c r="QF15" i="18" s="1"/>
  <c r="QI15" i="18" s="1"/>
  <c r="QA15" i="18"/>
  <c r="PW15" i="18"/>
  <c r="PV15" i="18"/>
  <c r="PU15" i="18"/>
  <c r="PT15" i="18"/>
  <c r="PS15" i="18"/>
  <c r="PR15" i="18"/>
  <c r="PN15" i="18"/>
  <c r="PK15" i="18"/>
  <c r="PI15" i="18"/>
  <c r="PJ15" i="18" s="1"/>
  <c r="PM15" i="18" s="1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E15" i="18"/>
  <c r="LC15" i="18"/>
  <c r="LD15" i="18" s="1"/>
  <c r="KY15" i="18"/>
  <c r="UY14" i="18"/>
  <c r="UX14" i="18"/>
  <c r="UW14" i="18"/>
  <c r="UV14" i="18"/>
  <c r="UU14" i="18"/>
  <c r="UT14" i="18"/>
  <c r="UP14" i="18"/>
  <c r="UM14" i="18"/>
  <c r="UK14" i="18"/>
  <c r="UL14" i="18" s="1"/>
  <c r="UG14" i="18"/>
  <c r="UC14" i="18"/>
  <c r="UB14" i="18"/>
  <c r="UA14" i="18"/>
  <c r="TZ14" i="18"/>
  <c r="TY14" i="18"/>
  <c r="TX14" i="18"/>
  <c r="TT14" i="18"/>
  <c r="TQ14" i="18"/>
  <c r="TO14" i="18"/>
  <c r="TP14" i="18" s="1"/>
  <c r="TK14" i="18"/>
  <c r="SK14" i="18"/>
  <c r="SJ14" i="18"/>
  <c r="SI14" i="18"/>
  <c r="SH14" i="18"/>
  <c r="SG14" i="18"/>
  <c r="SF14" i="18"/>
  <c r="SB14" i="18"/>
  <c r="RY14" i="18"/>
  <c r="RW14" i="18"/>
  <c r="RX14" i="18" s="1"/>
  <c r="RS14" i="18"/>
  <c r="RO14" i="18"/>
  <c r="RN14" i="18"/>
  <c r="RL14" i="18"/>
  <c r="RK14" i="18"/>
  <c r="RM14" i="18" s="1"/>
  <c r="RJ14" i="18"/>
  <c r="RF14" i="18"/>
  <c r="RC14" i="18"/>
  <c r="RB14" i="18"/>
  <c r="RE14" i="18" s="1"/>
  <c r="RA14" i="18"/>
  <c r="QW14" i="18"/>
  <c r="QS14" i="18"/>
  <c r="QR14" i="18"/>
  <c r="QQ14" i="18"/>
  <c r="QP14" i="18"/>
  <c r="QO14" i="18"/>
  <c r="QN14" i="18"/>
  <c r="QJ14" i="18"/>
  <c r="QG14" i="18"/>
  <c r="QE14" i="18"/>
  <c r="QF14" i="18" s="1"/>
  <c r="QA14" i="18"/>
  <c r="PW14" i="18"/>
  <c r="PV14" i="18"/>
  <c r="PU14" i="18"/>
  <c r="PT14" i="18"/>
  <c r="PS14" i="18"/>
  <c r="PR14" i="18"/>
  <c r="PN14" i="18"/>
  <c r="PK14" i="18"/>
  <c r="PI14" i="18"/>
  <c r="PJ14" i="18" s="1"/>
  <c r="PE14" i="18"/>
  <c r="PA14" i="18"/>
  <c r="OZ14" i="18"/>
  <c r="OY14" i="18"/>
  <c r="OX14" i="18"/>
  <c r="OW14" i="18"/>
  <c r="OV14" i="18"/>
  <c r="OR14" i="18"/>
  <c r="OO14" i="18"/>
  <c r="OM14" i="18"/>
  <c r="ON14" i="18" s="1"/>
  <c r="OI14" i="18"/>
  <c r="OE14" i="18"/>
  <c r="OD14" i="18"/>
  <c r="OC14" i="18"/>
  <c r="OB14" i="18"/>
  <c r="OA14" i="18"/>
  <c r="NZ14" i="18"/>
  <c r="NV14" i="18"/>
  <c r="NS14" i="18"/>
  <c r="NQ14" i="18"/>
  <c r="NR14" i="18" s="1"/>
  <c r="NM14" i="18"/>
  <c r="NI14" i="18"/>
  <c r="NH14" i="18"/>
  <c r="NG14" i="18"/>
  <c r="NF14" i="18"/>
  <c r="NE14" i="18"/>
  <c r="ND14" i="18"/>
  <c r="MZ14" i="18"/>
  <c r="MW14" i="18"/>
  <c r="MU14" i="18"/>
  <c r="MV14" i="18" s="1"/>
  <c r="MQ14" i="18"/>
  <c r="ML14" i="18"/>
  <c r="MJ14" i="18"/>
  <c r="MI14" i="18"/>
  <c r="MK14" i="18" s="1"/>
  <c r="MH14" i="18"/>
  <c r="MD14" i="18"/>
  <c r="MA14" i="18"/>
  <c r="LY14" i="18"/>
  <c r="LZ14" i="18" s="1"/>
  <c r="LU14" i="18"/>
  <c r="LQ14" i="18"/>
  <c r="LP14" i="18"/>
  <c r="LO14" i="18"/>
  <c r="LN14" i="18"/>
  <c r="LM14" i="18"/>
  <c r="LL14" i="18"/>
  <c r="LH14" i="18"/>
  <c r="LE14" i="18"/>
  <c r="LC14" i="18"/>
  <c r="LD14" i="18" s="1"/>
  <c r="KY14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SK12" i="18"/>
  <c r="SJ12" i="18"/>
  <c r="SI12" i="18"/>
  <c r="SH12" i="18"/>
  <c r="SG12" i="18"/>
  <c r="SF12" i="18"/>
  <c r="SB12" i="18"/>
  <c r="RY12" i="18"/>
  <c r="RX12" i="18"/>
  <c r="SA12" i="18" s="1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G12" i="18"/>
  <c r="QE12" i="18"/>
  <c r="QF12" i="18" s="1"/>
  <c r="QI12" i="18" s="1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O12" i="18"/>
  <c r="OM12" i="18"/>
  <c r="ON12" i="18" s="1"/>
  <c r="OI12" i="18"/>
  <c r="OD12" i="18"/>
  <c r="OB12" i="18"/>
  <c r="OA12" i="18"/>
  <c r="OC12" i="18" s="1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UY11" i="18"/>
  <c r="UX11" i="18"/>
  <c r="UW11" i="18"/>
  <c r="UV11" i="18"/>
  <c r="UU11" i="18"/>
  <c r="UT11" i="18"/>
  <c r="UP11" i="18"/>
  <c r="UM11" i="18"/>
  <c r="UL11" i="18"/>
  <c r="UK11" i="18"/>
  <c r="UG11" i="18"/>
  <c r="UB11" i="18"/>
  <c r="TZ11" i="18"/>
  <c r="TY11" i="18"/>
  <c r="UA11" i="18" s="1"/>
  <c r="TX11" i="18"/>
  <c r="TT11" i="18"/>
  <c r="TQ11" i="18"/>
  <c r="TO11" i="18"/>
  <c r="TP11" i="18" s="1"/>
  <c r="TS11" i="18" s="1"/>
  <c r="TK11" i="18"/>
  <c r="SK11" i="18"/>
  <c r="SJ11" i="18"/>
  <c r="SI11" i="18"/>
  <c r="SH11" i="18"/>
  <c r="SG11" i="18"/>
  <c r="SF11" i="18"/>
  <c r="SB11" i="18"/>
  <c r="RY11" i="18"/>
  <c r="RW11" i="18"/>
  <c r="RX11" i="18" s="1"/>
  <c r="RS11" i="18"/>
  <c r="RO11" i="18"/>
  <c r="RN11" i="18"/>
  <c r="RM11" i="18"/>
  <c r="RL11" i="18"/>
  <c r="RK11" i="18"/>
  <c r="RJ11" i="18"/>
  <c r="RF11" i="18"/>
  <c r="RC11" i="18"/>
  <c r="RA11" i="18"/>
  <c r="RB11" i="18" s="1"/>
  <c r="QW11" i="18"/>
  <c r="QS11" i="18"/>
  <c r="QR11" i="18"/>
  <c r="QQ11" i="18"/>
  <c r="QP11" i="18"/>
  <c r="QO11" i="18"/>
  <c r="QN11" i="18"/>
  <c r="QJ11" i="18"/>
  <c r="QG11" i="18"/>
  <c r="QE11" i="18"/>
  <c r="QF11" i="18" s="1"/>
  <c r="QI11" i="18" s="1"/>
  <c r="QA11" i="18"/>
  <c r="PW11" i="18"/>
  <c r="PV11" i="18"/>
  <c r="PU11" i="18"/>
  <c r="PT11" i="18"/>
  <c r="PS11" i="18"/>
  <c r="PR11" i="18"/>
  <c r="PN11" i="18"/>
  <c r="PK11" i="18"/>
  <c r="PI11" i="18"/>
  <c r="PJ11" i="18" s="1"/>
  <c r="PE11" i="18"/>
  <c r="PA11" i="18"/>
  <c r="OZ11" i="18"/>
  <c r="OY11" i="18"/>
  <c r="OX11" i="18"/>
  <c r="OW11" i="18"/>
  <c r="OV11" i="18"/>
  <c r="OR11" i="18"/>
  <c r="OO11" i="18"/>
  <c r="OM11" i="18"/>
  <c r="ON11" i="18" s="1"/>
  <c r="OI11" i="18"/>
  <c r="OD11" i="18"/>
  <c r="OB11" i="18"/>
  <c r="OA11" i="18"/>
  <c r="OC11" i="18" s="1"/>
  <c r="NZ11" i="18"/>
  <c r="NV11" i="18"/>
  <c r="NS11" i="18"/>
  <c r="NQ11" i="18"/>
  <c r="NR11" i="18" s="1"/>
  <c r="NU11" i="18" s="1"/>
  <c r="NM11" i="18"/>
  <c r="NI11" i="18"/>
  <c r="NH11" i="18"/>
  <c r="NG11" i="18"/>
  <c r="NF11" i="18"/>
  <c r="NE11" i="18"/>
  <c r="ND11" i="18"/>
  <c r="MZ11" i="18"/>
  <c r="MW11" i="18"/>
  <c r="MV11" i="18"/>
  <c r="MU11" i="18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LQ11" i="18"/>
  <c r="LP11" i="18"/>
  <c r="LO11" i="18"/>
  <c r="LN11" i="18"/>
  <c r="LM11" i="18"/>
  <c r="LL11" i="18"/>
  <c r="LH11" i="18"/>
  <c r="LE11" i="18"/>
  <c r="LD11" i="18"/>
  <c r="LG11" i="18" s="1"/>
  <c r="LC11" i="18"/>
  <c r="KY11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UY9" i="18"/>
  <c r="UX9" i="18"/>
  <c r="UW9" i="18"/>
  <c r="UV9" i="18"/>
  <c r="UU9" i="18"/>
  <c r="UT9" i="18"/>
  <c r="UP9" i="18"/>
  <c r="UM9" i="18"/>
  <c r="UK9" i="18"/>
  <c r="UL9" i="18" s="1"/>
  <c r="UO9" i="18" s="1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N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K9" i="18"/>
  <c r="PI9" i="18"/>
  <c r="PJ9" i="18" s="1"/>
  <c r="PM9" i="18" s="1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L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UY8" i="18"/>
  <c r="UX8" i="18"/>
  <c r="UW8" i="18"/>
  <c r="UV8" i="18"/>
  <c r="UU8" i="18"/>
  <c r="UT8" i="18"/>
  <c r="UP8" i="18"/>
  <c r="UM8" i="18"/>
  <c r="UK8" i="18"/>
  <c r="UL8" i="18" s="1"/>
  <c r="UO8" i="18" s="1"/>
  <c r="UG8" i="18"/>
  <c r="UC8" i="18"/>
  <c r="UB8" i="18"/>
  <c r="UA8" i="18"/>
  <c r="TZ8" i="18"/>
  <c r="TY8" i="18"/>
  <c r="TX8" i="18"/>
  <c r="TT8" i="18"/>
  <c r="TQ8" i="18"/>
  <c r="TO8" i="18"/>
  <c r="TP8" i="18" s="1"/>
  <c r="TK8" i="18"/>
  <c r="SK8" i="18"/>
  <c r="SJ8" i="18"/>
  <c r="SI8" i="18"/>
  <c r="SH8" i="18"/>
  <c r="SG8" i="18"/>
  <c r="SF8" i="18"/>
  <c r="SB8" i="18"/>
  <c r="SA8" i="18"/>
  <c r="RY8" i="18"/>
  <c r="RX8" i="18"/>
  <c r="RW8" i="18"/>
  <c r="RN8" i="18"/>
  <c r="RO8" i="18" s="1"/>
  <c r="RL8" i="18"/>
  <c r="RK8" i="18"/>
  <c r="RM8" i="18" s="1"/>
  <c r="RJ8" i="18"/>
  <c r="RF8" i="18"/>
  <c r="RE8" i="18"/>
  <c r="RC8" i="18"/>
  <c r="RB8" i="18"/>
  <c r="RA8" i="18"/>
  <c r="QS8" i="18"/>
  <c r="QR8" i="18"/>
  <c r="QQ8" i="18"/>
  <c r="QP8" i="18"/>
  <c r="QO8" i="18"/>
  <c r="QN8" i="18"/>
  <c r="QJ8" i="18"/>
  <c r="QI8" i="18"/>
  <c r="QG8" i="18"/>
  <c r="QF8" i="18"/>
  <c r="QE8" i="18"/>
  <c r="PW8" i="18"/>
  <c r="PV8" i="18"/>
  <c r="PU8" i="18"/>
  <c r="PT8" i="18"/>
  <c r="PS8" i="18"/>
  <c r="PR8" i="18"/>
  <c r="PN8" i="18"/>
  <c r="PK8" i="18"/>
  <c r="PI8" i="18"/>
  <c r="PJ8" i="18" s="1"/>
  <c r="P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S8" i="18"/>
  <c r="NR8" i="18"/>
  <c r="NU8" i="18" s="1"/>
  <c r="NQ8" i="18"/>
  <c r="NM8" i="18"/>
  <c r="NI8" i="18"/>
  <c r="NH8" i="18"/>
  <c r="NG8" i="18"/>
  <c r="NF8" i="18"/>
  <c r="NE8" i="18"/>
  <c r="ND8" i="18"/>
  <c r="MZ8" i="18"/>
  <c r="MY8" i="18"/>
  <c r="MW8" i="18"/>
  <c r="MV8" i="18"/>
  <c r="MU8" i="18"/>
  <c r="ML8" i="18"/>
  <c r="MJ8" i="18"/>
  <c r="MI8" i="18"/>
  <c r="MK8" i="18" s="1"/>
  <c r="MH8" i="18"/>
  <c r="MD8" i="18"/>
  <c r="MC8" i="18"/>
  <c r="MA8" i="18"/>
  <c r="LZ8" i="18"/>
  <c r="LY8" i="18"/>
  <c r="LQ8" i="18"/>
  <c r="LP8" i="18"/>
  <c r="LO8" i="18"/>
  <c r="LN8" i="18"/>
  <c r="LM8" i="18"/>
  <c r="LL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F101" i="18"/>
  <c r="KD107" i="18" s="1"/>
  <c r="KD101" i="18"/>
  <c r="JS101" i="18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C17" i="18"/>
  <c r="JB17" i="18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Q15" i="18"/>
  <c r="IO15" i="18"/>
  <c r="IP15" i="18" s="1"/>
  <c r="IK15" i="18"/>
  <c r="KU14" i="18"/>
  <c r="KT14" i="18"/>
  <c r="KS14" i="18"/>
  <c r="KR14" i="18"/>
  <c r="KQ14" i="18"/>
  <c r="KP14" i="18"/>
  <c r="KL14" i="18"/>
  <c r="KI14" i="18"/>
  <c r="KG14" i="18"/>
  <c r="KH14" i="18" s="1"/>
  <c r="KC14" i="18"/>
  <c r="JX14" i="18"/>
  <c r="JV14" i="18"/>
  <c r="JU14" i="18"/>
  <c r="JW14" i="18" s="1"/>
  <c r="JT14" i="18"/>
  <c r="JP14" i="18"/>
  <c r="JM14" i="18"/>
  <c r="JK14" i="18"/>
  <c r="JL14" i="18" s="1"/>
  <c r="JO14" i="18" s="1"/>
  <c r="JG14" i="18"/>
  <c r="JC14" i="18"/>
  <c r="JB14" i="18"/>
  <c r="JA14" i="18"/>
  <c r="IZ14" i="18"/>
  <c r="IY14" i="18"/>
  <c r="IX14" i="18"/>
  <c r="IT14" i="18"/>
  <c r="IQ14" i="18"/>
  <c r="IO14" i="18"/>
  <c r="IP14" i="18" s="1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M13" i="18"/>
  <c r="JK13" i="18"/>
  <c r="JL13" i="18" s="1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M12" i="18"/>
  <c r="JK12" i="18"/>
  <c r="JL12" i="18" s="1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M11" i="18"/>
  <c r="JL11" i="18"/>
  <c r="JK11" i="18"/>
  <c r="JG11" i="18"/>
  <c r="JC11" i="18"/>
  <c r="JB11" i="18"/>
  <c r="JA11" i="18"/>
  <c r="IZ11" i="18"/>
  <c r="IY11" i="18"/>
  <c r="IX11" i="18"/>
  <c r="IT11" i="18"/>
  <c r="IQ11" i="18"/>
  <c r="IO11" i="18"/>
  <c r="IP11" i="18" s="1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K8" i="18"/>
  <c r="KI8" i="18"/>
  <c r="KH8" i="18"/>
  <c r="KG8" i="18"/>
  <c r="JX8" i="18"/>
  <c r="JY8" i="18" s="1"/>
  <c r="JV8" i="18"/>
  <c r="JU8" i="18"/>
  <c r="JW8" i="18" s="1"/>
  <c r="JT8" i="18"/>
  <c r="JP8" i="18"/>
  <c r="JO8" i="18"/>
  <c r="JM8" i="18"/>
  <c r="JL8" i="18"/>
  <c r="JK8" i="18"/>
  <c r="JC8" i="18"/>
  <c r="JB8" i="18"/>
  <c r="JA8" i="18"/>
  <c r="IZ8" i="18"/>
  <c r="IY8" i="18"/>
  <c r="IX8" i="18"/>
  <c r="IT8" i="18"/>
  <c r="IS8" i="18"/>
  <c r="IQ8" i="18"/>
  <c r="IP8" i="18"/>
  <c r="IO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F101" i="18"/>
  <c r="IA101" i="18"/>
  <c r="HP109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W15" i="18"/>
  <c r="HU15" i="18"/>
  <c r="HT15" i="18"/>
  <c r="HS15" i="18"/>
  <c r="HO15" i="18"/>
  <c r="HK15" i="18"/>
  <c r="HJ15" i="18"/>
  <c r="HI15" i="18"/>
  <c r="HH15" i="18"/>
  <c r="HG15" i="18"/>
  <c r="HF15" i="18"/>
  <c r="HB15" i="18"/>
  <c r="GY15" i="18"/>
  <c r="GW15" i="18"/>
  <c r="GX15" i="18" s="1"/>
  <c r="HA15" i="18" s="1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U14" i="18"/>
  <c r="HS14" i="18"/>
  <c r="HT14" i="18" s="1"/>
  <c r="HW14" i="18" s="1"/>
  <c r="HO14" i="18"/>
  <c r="HK14" i="18"/>
  <c r="HJ14" i="18"/>
  <c r="HI14" i="18"/>
  <c r="HH14" i="18"/>
  <c r="HG14" i="18"/>
  <c r="HF14" i="18"/>
  <c r="HB14" i="18"/>
  <c r="GY14" i="18"/>
  <c r="GW14" i="18"/>
  <c r="GX14" i="18" s="1"/>
  <c r="GS14" i="18"/>
  <c r="GO14" i="18"/>
  <c r="GN14" i="18"/>
  <c r="GM14" i="18"/>
  <c r="GL14" i="18"/>
  <c r="GK14" i="18"/>
  <c r="GJ14" i="18"/>
  <c r="GF14" i="18"/>
  <c r="GC14" i="18"/>
  <c r="GA14" i="18"/>
  <c r="GB14" i="18" s="1"/>
  <c r="GE14" i="18" s="1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GY12" i="18"/>
  <c r="GW12" i="18"/>
  <c r="GX12" i="18" s="1"/>
  <c r="HA12" i="18" s="1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U11" i="18"/>
  <c r="HS11" i="18"/>
  <c r="HT11" i="18" s="1"/>
  <c r="HW11" i="18" s="1"/>
  <c r="HO11" i="18"/>
  <c r="HK11" i="18"/>
  <c r="HJ11" i="18"/>
  <c r="HI11" i="18"/>
  <c r="HH11" i="18"/>
  <c r="HG11" i="18"/>
  <c r="HF11" i="18"/>
  <c r="HB11" i="18"/>
  <c r="GY11" i="18"/>
  <c r="GW11" i="18"/>
  <c r="GX11" i="18" s="1"/>
  <c r="GS11" i="18"/>
  <c r="GO11" i="18"/>
  <c r="GN11" i="18"/>
  <c r="GM11" i="18"/>
  <c r="GL11" i="18"/>
  <c r="GK11" i="18"/>
  <c r="GJ11" i="18"/>
  <c r="GF11" i="18"/>
  <c r="GC11" i="18"/>
  <c r="GA11" i="18"/>
  <c r="GB11" i="18" s="1"/>
  <c r="GE11" i="18" s="1"/>
  <c r="FW11" i="18"/>
  <c r="IG10" i="18"/>
  <c r="IF10" i="18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K9" i="18"/>
  <c r="HJ9" i="18"/>
  <c r="HI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G8" i="18"/>
  <c r="IF8" i="18"/>
  <c r="IE8" i="18"/>
  <c r="ID8" i="18"/>
  <c r="IC8" i="18"/>
  <c r="IB8" i="18"/>
  <c r="HX8" i="18"/>
  <c r="HW8" i="18"/>
  <c r="HU8" i="18"/>
  <c r="HT8" i="18"/>
  <c r="HS8" i="18"/>
  <c r="HK8" i="18"/>
  <c r="HJ8" i="18"/>
  <c r="HI8" i="18"/>
  <c r="HH8" i="18"/>
  <c r="HG8" i="18"/>
  <c r="HF8" i="18"/>
  <c r="HB8" i="18"/>
  <c r="GY8" i="18"/>
  <c r="GX8" i="18"/>
  <c r="GW8" i="18"/>
  <c r="GS8" i="18"/>
  <c r="GO8" i="18"/>
  <c r="GN8" i="18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G8" i="18"/>
  <c r="FE8" i="18"/>
  <c r="FF8" i="18" s="1"/>
  <c r="FI8" i="18" s="1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O8" i="18"/>
  <c r="DN8" i="18"/>
  <c r="DM8" i="18"/>
  <c r="DI8" i="18"/>
  <c r="AU8" i="18"/>
  <c r="AY8" i="18"/>
  <c r="AZ8" i="18"/>
  <c r="BC8" i="18" s="1"/>
  <c r="BA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C9" i="18" s="1"/>
  <c r="BA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 s="1"/>
  <c r="BA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M11" i="18"/>
  <c r="CQ11" i="18"/>
  <c r="CR11" i="18"/>
  <c r="CU11" i="18" s="1"/>
  <c r="CS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U12" i="18" s="1"/>
  <c r="CS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D14" i="18"/>
  <c r="BH14" i="18"/>
  <c r="BI14" i="18"/>
  <c r="BJ14" i="18"/>
  <c r="BK14" i="18"/>
  <c r="BL14" i="18"/>
  <c r="BM14" i="18" s="1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/>
  <c r="BD65" i="18"/>
  <c r="BH65" i="18"/>
  <c r="BI65" i="18"/>
  <c r="BJ65" i="18"/>
  <c r="BK65" i="18"/>
  <c r="BL65" i="18"/>
  <c r="BM65" i="18" s="1"/>
  <c r="BQ65" i="18"/>
  <c r="BU65" i="18"/>
  <c r="BV65" i="18"/>
  <c r="BW65" i="18"/>
  <c r="BY65" i="18"/>
  <c r="BZ65" i="18"/>
  <c r="CD65" i="18"/>
  <c r="CE65" i="18"/>
  <c r="CF65" i="18"/>
  <c r="CG65" i="18"/>
  <c r="CH65" i="18"/>
  <c r="CI65" i="18" s="1"/>
  <c r="CM65" i="18"/>
  <c r="CQ65" i="18"/>
  <c r="CR65" i="18"/>
  <c r="CS65" i="18"/>
  <c r="CU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/>
  <c r="BA68" i="18"/>
  <c r="BC68" i="18"/>
  <c r="BD68" i="18"/>
  <c r="BH68" i="18"/>
  <c r="BI68" i="18"/>
  <c r="BJ68" i="18"/>
  <c r="BK68" i="18"/>
  <c r="BL68" i="18"/>
  <c r="BM68" i="18" s="1"/>
  <c r="BQ68" i="18"/>
  <c r="BU68" i="18"/>
  <c r="BV68" i="18"/>
  <c r="BW68" i="18"/>
  <c r="BY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/>
  <c r="CV68" i="18"/>
  <c r="CZ68" i="18"/>
  <c r="DA68" i="18"/>
  <c r="DB68" i="18"/>
  <c r="DC68" i="18"/>
  <c r="DD68" i="18"/>
  <c r="DE68" i="18" s="1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/>
  <c r="BA71" i="18"/>
  <c r="BC71" i="18"/>
  <c r="BD71" i="18"/>
  <c r="BH71" i="18"/>
  <c r="BI71" i="18"/>
  <c r="BJ71" i="18"/>
  <c r="BK71" i="18"/>
  <c r="BL71" i="18"/>
  <c r="BM71" i="18" s="1"/>
  <c r="BQ71" i="18"/>
  <c r="BU71" i="18"/>
  <c r="BV71" i="18"/>
  <c r="BW71" i="18"/>
  <c r="BY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U71" i="18"/>
  <c r="CV71" i="18"/>
  <c r="CZ71" i="18"/>
  <c r="DA71" i="18"/>
  <c r="DB71" i="18"/>
  <c r="DC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C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Y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U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Q77" i="18"/>
  <c r="BU77" i="18"/>
  <c r="BV77" i="18"/>
  <c r="BW77" i="18"/>
  <c r="BY77" i="18"/>
  <c r="BZ77" i="18"/>
  <c r="CD77" i="18"/>
  <c r="CE77" i="18"/>
  <c r="CF77" i="18"/>
  <c r="CG77" i="18"/>
  <c r="CH77" i="18"/>
  <c r="CI77" i="18" s="1"/>
  <c r="CM77" i="18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U80" i="18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U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C83" i="18"/>
  <c r="BD83" i="18"/>
  <c r="BH83" i="18"/>
  <c r="BI83" i="18"/>
  <c r="BJ83" i="18"/>
  <c r="BK83" i="18"/>
  <c r="BL83" i="18"/>
  <c r="BM83" i="18" s="1"/>
  <c r="BQ83" i="18"/>
  <c r="BU83" i="18"/>
  <c r="BV83" i="18"/>
  <c r="BW83" i="18"/>
  <c r="BY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C86" i="18"/>
  <c r="BD86" i="18"/>
  <c r="BH86" i="18"/>
  <c r="BI86" i="18"/>
  <c r="BJ86" i="18"/>
  <c r="BK86" i="18"/>
  <c r="BL86" i="18"/>
  <c r="BM86" i="18" s="1"/>
  <c r="BQ86" i="18"/>
  <c r="BU86" i="18"/>
  <c r="BV86" i="18"/>
  <c r="BW86" i="18"/>
  <c r="BY86" i="18"/>
  <c r="BZ86" i="18"/>
  <c r="CD86" i="18"/>
  <c r="CE86" i="18"/>
  <c r="CF86" i="18"/>
  <c r="CG86" i="18"/>
  <c r="CH86" i="18"/>
  <c r="CI86" i="18" s="1"/>
  <c r="CM86" i="18"/>
  <c r="CQ86" i="18"/>
  <c r="CR86" i="18"/>
  <c r="CS86" i="18"/>
  <c r="CU86" i="18"/>
  <c r="CV86" i="18"/>
  <c r="CZ86" i="18"/>
  <c r="DA86" i="18"/>
  <c r="DB86" i="18"/>
  <c r="DC86" i="18"/>
  <c r="DD86" i="18"/>
  <c r="DE86" i="18" s="1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/>
  <c r="BW89" i="18"/>
  <c r="BY89" i="18"/>
  <c r="BZ89" i="18"/>
  <c r="CD89" i="18"/>
  <c r="CE89" i="18"/>
  <c r="CF89" i="18"/>
  <c r="CG89" i="18"/>
  <c r="CH89" i="18"/>
  <c r="CI89" i="18" s="1"/>
  <c r="CM89" i="18"/>
  <c r="CQ89" i="18"/>
  <c r="CR89" i="18"/>
  <c r="CS89" i="18"/>
  <c r="CU89" i="18"/>
  <c r="CV89" i="18"/>
  <c r="CZ89" i="18"/>
  <c r="DA89" i="18"/>
  <c r="DB89" i="18"/>
  <c r="DC89" i="18"/>
  <c r="DD89" i="18"/>
  <c r="DE89" i="18" s="1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D28" i="5" s="1"/>
  <c r="L5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K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T101" i="18"/>
  <c r="R102" i="18"/>
  <c r="E107" i="18" s="1"/>
  <c r="R104" i="18"/>
  <c r="E108" i="18" s="1"/>
  <c r="E109" i="18"/>
  <c r="E110" i="18"/>
  <c r="E111" i="18"/>
  <c r="MY14" i="18" l="1"/>
  <c r="SA14" i="18"/>
  <c r="IS15" i="18"/>
  <c r="IS14" i="18"/>
  <c r="EM14" i="18"/>
  <c r="CU14" i="18"/>
  <c r="XC14" i="18"/>
  <c r="NU14" i="18"/>
  <c r="PM14" i="18"/>
  <c r="QI14" i="18"/>
  <c r="WG14" i="18"/>
  <c r="BC14" i="18"/>
  <c r="TS14" i="18"/>
  <c r="HA14" i="18"/>
  <c r="BY14" i="18"/>
  <c r="OQ14" i="18"/>
  <c r="FI14" i="18"/>
  <c r="JY14" i="18"/>
  <c r="MM14" i="18"/>
  <c r="MC14" i="18"/>
  <c r="LG15" i="18"/>
  <c r="LG14" i="18"/>
  <c r="UO14" i="18"/>
  <c r="KK15" i="18"/>
  <c r="KK14" i="18"/>
  <c r="DQ14" i="18"/>
  <c r="MY11" i="18"/>
  <c r="SA11" i="18"/>
  <c r="IS11" i="18"/>
  <c r="EM11" i="18"/>
  <c r="XC11" i="18"/>
  <c r="VK11" i="18"/>
  <c r="OE12" i="18"/>
  <c r="OE11" i="18"/>
  <c r="PM11" i="18"/>
  <c r="BC11" i="18"/>
  <c r="UC11" i="18"/>
  <c r="HA11" i="18"/>
  <c r="BY11" i="18"/>
  <c r="OQ12" i="18"/>
  <c r="OQ11" i="18"/>
  <c r="FI11" i="18"/>
  <c r="JO13" i="18"/>
  <c r="JO12" i="18"/>
  <c r="JO11" i="18"/>
  <c r="MC11" i="18"/>
  <c r="RE11" i="18"/>
  <c r="UO11" i="18"/>
  <c r="KK11" i="18"/>
  <c r="DQ11" i="18"/>
  <c r="XC8" i="18"/>
  <c r="VK101" i="18"/>
  <c r="NU9" i="18"/>
  <c r="PM8" i="18"/>
  <c r="TS8" i="18"/>
  <c r="HA8" i="18"/>
  <c r="MM9" i="18"/>
  <c r="MM101" i="18" s="1"/>
  <c r="MD103" i="18" s="1"/>
  <c r="G20" i="5" s="1"/>
  <c r="MM8" i="18"/>
  <c r="RM9" i="18"/>
  <c r="RO9" i="18" s="1"/>
  <c r="RO101" i="18" s="1"/>
  <c r="RF103" i="18" s="1"/>
  <c r="G26" i="5" s="1"/>
  <c r="DQ8" i="18"/>
  <c r="CN109" i="18"/>
  <c r="FR101" i="18"/>
  <c r="EV101" i="18"/>
  <c r="EI109" i="18"/>
  <c r="WG101" i="18"/>
  <c r="D30" i="16" s="1"/>
  <c r="QX109" i="18"/>
  <c r="RN101" i="18"/>
  <c r="UB101" i="18"/>
  <c r="OZ101" i="18"/>
  <c r="WB110" i="18"/>
  <c r="VZ110" i="18" s="1"/>
  <c r="WD110" i="18" s="1"/>
  <c r="C26" i="16"/>
  <c r="DM107" i="18"/>
  <c r="DB106" i="18"/>
  <c r="BL101" i="18"/>
  <c r="JH109" i="18"/>
  <c r="JL109" i="18" s="1"/>
  <c r="JX101" i="18"/>
  <c r="GN101" i="18"/>
  <c r="JB101" i="18"/>
  <c r="ML101" i="18"/>
  <c r="WP101" i="18"/>
  <c r="H109" i="18"/>
  <c r="AY107" i="18"/>
  <c r="C11" i="16"/>
  <c r="C10" i="16"/>
  <c r="C20" i="16"/>
  <c r="C23" i="16"/>
  <c r="C17" i="16"/>
  <c r="C7" i="16"/>
  <c r="C22" i="16"/>
  <c r="C25" i="16"/>
  <c r="C9" i="16"/>
  <c r="C13" i="16"/>
  <c r="C5" i="16"/>
  <c r="C31" i="16"/>
  <c r="C15" i="16"/>
  <c r="C28" i="16"/>
  <c r="C19" i="16"/>
  <c r="C18" i="16"/>
  <c r="C16" i="16"/>
  <c r="C21" i="16"/>
  <c r="C12" i="16"/>
  <c r="C24" i="16"/>
  <c r="C8" i="16"/>
  <c r="C30" i="16"/>
  <c r="C14" i="16"/>
  <c r="C6" i="16"/>
  <c r="C27" i="16"/>
  <c r="C29" i="16"/>
  <c r="R106" i="18"/>
  <c r="D107" i="18"/>
  <c r="G107" i="18" s="1"/>
  <c r="C3" i="16"/>
  <c r="DJ109" i="18"/>
  <c r="DN109" i="18" s="1"/>
  <c r="DZ101" i="18"/>
  <c r="CQ109" i="18"/>
  <c r="EM101" i="18"/>
  <c r="EW102" i="18" s="1"/>
  <c r="EW104" i="18" s="1"/>
  <c r="EW106" i="18" s="1"/>
  <c r="D11" i="5" s="1"/>
  <c r="GT109" i="18"/>
  <c r="HJ101" i="18"/>
  <c r="KD109" i="18"/>
  <c r="KH109" i="18" s="1"/>
  <c r="KT101" i="18"/>
  <c r="PF109" i="18"/>
  <c r="PV101" i="18"/>
  <c r="MR109" i="18"/>
  <c r="NH101" i="18"/>
  <c r="UH109" i="18"/>
  <c r="UL109" i="18" s="1"/>
  <c r="UX101" i="18"/>
  <c r="RT109" i="18"/>
  <c r="SJ101" i="18"/>
  <c r="EJ109" i="18"/>
  <c r="LP101" i="18"/>
  <c r="OD101" i="18"/>
  <c r="QR101" i="18"/>
  <c r="WV109" i="18"/>
  <c r="WY109" i="18" s="1"/>
  <c r="VT101" i="18"/>
  <c r="WC109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C101" i="18"/>
  <c r="D31" i="16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QF109" i="18"/>
  <c r="ON109" i="18"/>
  <c r="G109" i="18"/>
  <c r="VU102" i="18"/>
  <c r="VU104" i="18" s="1"/>
  <c r="VU106" i="18" s="1"/>
  <c r="D31" i="5" s="1"/>
  <c r="D29" i="16"/>
  <c r="KK101" i="18"/>
  <c r="LG101" i="18"/>
  <c r="MC101" i="18"/>
  <c r="MY101" i="18"/>
  <c r="NU101" i="18"/>
  <c r="OQ101" i="18"/>
  <c r="PM101" i="18"/>
  <c r="QI101" i="18"/>
  <c r="RE101" i="18"/>
  <c r="SA101" i="18"/>
  <c r="TS101" i="18"/>
  <c r="UO101" i="18"/>
  <c r="CP111" i="18"/>
  <c r="CN111" i="18" s="1"/>
  <c r="CQ111" i="18" s="1"/>
  <c r="CP110" i="18"/>
  <c r="CN110" i="18" s="1"/>
  <c r="GE101" i="18"/>
  <c r="KU101" i="18"/>
  <c r="KL103" i="18" s="1"/>
  <c r="G18" i="5" s="1"/>
  <c r="LQ101" i="18"/>
  <c r="LH103" i="18" s="1"/>
  <c r="G19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SK101" i="18"/>
  <c r="SB103" i="18" s="1"/>
  <c r="G27" i="5" s="1"/>
  <c r="UC101" i="18"/>
  <c r="TT103" i="18" s="1"/>
  <c r="G29" i="5" s="1"/>
  <c r="UY101" i="18"/>
  <c r="UP103" i="18" s="1"/>
  <c r="G30" i="5" s="1"/>
  <c r="GO101" i="18"/>
  <c r="GF103" i="18" s="1"/>
  <c r="G13" i="5" s="1"/>
  <c r="WX110" i="18"/>
  <c r="WV110" i="18" s="1"/>
  <c r="WY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WZ109" i="18"/>
  <c r="XJ106" i="18"/>
  <c r="WN106" i="18"/>
  <c r="WD109" i="18"/>
  <c r="VR106" i="18"/>
  <c r="XM101" i="18"/>
  <c r="XD103" i="18" s="1"/>
  <c r="G33" i="5" s="1"/>
  <c r="WZ107" i="18"/>
  <c r="WY107" i="18"/>
  <c r="WX108" i="18"/>
  <c r="WV108" i="18" s="1"/>
  <c r="WX111" i="18"/>
  <c r="WV111" i="18" s="1"/>
  <c r="WB108" i="18"/>
  <c r="VZ108" i="18" s="1"/>
  <c r="WA107" i="18"/>
  <c r="WC107" i="18" s="1"/>
  <c r="WB111" i="18"/>
  <c r="VZ111" i="18" s="1"/>
  <c r="VG110" i="18"/>
  <c r="VH110" i="18"/>
  <c r="VH107" i="18"/>
  <c r="VG107" i="18"/>
  <c r="VG109" i="18"/>
  <c r="VH109" i="18"/>
  <c r="VF108" i="18"/>
  <c r="VD108" i="18" s="1"/>
  <c r="VF111" i="18"/>
  <c r="VD111" i="18" s="1"/>
  <c r="UV106" i="18"/>
  <c r="LZ109" i="18"/>
  <c r="JV106" i="18"/>
  <c r="GB109" i="18"/>
  <c r="CR109" i="18"/>
  <c r="CF106" i="18"/>
  <c r="BJ106" i="18"/>
  <c r="SH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08" i="18"/>
  <c r="QX108" i="18" s="1"/>
  <c r="QZ110" i="18"/>
  <c r="QX110" i="18" s="1"/>
  <c r="QZ111" i="18"/>
  <c r="QX111" i="18" s="1"/>
  <c r="RV108" i="18"/>
  <c r="RT108" i="18" s="1"/>
  <c r="RV110" i="18"/>
  <c r="RT110" i="18" s="1"/>
  <c r="RV111" i="18"/>
  <c r="RT111" i="18" s="1"/>
  <c r="TN110" i="18"/>
  <c r="TL110" i="18" s="1"/>
  <c r="TN111" i="18"/>
  <c r="TL111" i="18" s="1"/>
  <c r="TN108" i="18"/>
  <c r="TL108" i="18" s="1"/>
  <c r="UJ110" i="18"/>
  <c r="UH110" i="18" s="1"/>
  <c r="UJ111" i="18"/>
  <c r="UH111" i="18" s="1"/>
  <c r="UJ108" i="18"/>
  <c r="UH108" i="18" s="1"/>
  <c r="PG107" i="18"/>
  <c r="PJ107" i="18" s="1"/>
  <c r="PT106" i="18"/>
  <c r="TM107" i="18"/>
  <c r="TP107" i="18" s="1"/>
  <c r="TZ106" i="18"/>
  <c r="MV109" i="18"/>
  <c r="MU109" i="18"/>
  <c r="PJ109" i="18"/>
  <c r="PI109" i="18"/>
  <c r="RB109" i="18"/>
  <c r="RA109" i="18"/>
  <c r="TP109" i="18"/>
  <c r="TO109" i="18"/>
  <c r="OK108" i="18"/>
  <c r="OX106" i="18"/>
  <c r="MU107" i="18"/>
  <c r="LZ107" i="18"/>
  <c r="LY107" i="18"/>
  <c r="ON107" i="18"/>
  <c r="OM107" i="18"/>
  <c r="QF107" i="18"/>
  <c r="QE107" i="18"/>
  <c r="MS108" i="18"/>
  <c r="NF106" i="18"/>
  <c r="QY108" i="18"/>
  <c r="RL106" i="18"/>
  <c r="LD107" i="18"/>
  <c r="LC107" i="18"/>
  <c r="NR107" i="18"/>
  <c r="NQ107" i="18"/>
  <c r="RX107" i="18"/>
  <c r="RW107" i="18"/>
  <c r="UL107" i="18"/>
  <c r="UK107" i="18"/>
  <c r="LD109" i="18"/>
  <c r="LC109" i="18"/>
  <c r="NR109" i="18"/>
  <c r="NQ109" i="18"/>
  <c r="RX109" i="18"/>
  <c r="RW109" i="18"/>
  <c r="LN106" i="18"/>
  <c r="LA108" i="18"/>
  <c r="RA107" i="18"/>
  <c r="MV107" i="18"/>
  <c r="RB107" i="18"/>
  <c r="UI108" i="18"/>
  <c r="MJ106" i="18"/>
  <c r="QP106" i="18"/>
  <c r="LY109" i="18"/>
  <c r="OM109" i="18"/>
  <c r="QE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H107" i="18" l="1"/>
  <c r="WC110" i="18"/>
  <c r="D10" i="16"/>
  <c r="WQ102" i="18"/>
  <c r="WQ104" i="18" s="1"/>
  <c r="WQ106" i="18" s="1"/>
  <c r="D32" i="5" s="1"/>
  <c r="AY108" i="18"/>
  <c r="AZ110" i="18"/>
  <c r="D15" i="16"/>
  <c r="D9" i="16"/>
  <c r="XM102" i="18"/>
  <c r="XM104" i="18" s="1"/>
  <c r="D12" i="16"/>
  <c r="CQ108" i="18"/>
  <c r="JK109" i="18"/>
  <c r="DM109" i="18"/>
  <c r="AZ108" i="18"/>
  <c r="WZ110" i="18"/>
  <c r="KG109" i="18"/>
  <c r="UK109" i="18"/>
  <c r="BU108" i="18"/>
  <c r="KH110" i="18"/>
  <c r="FE110" i="18"/>
  <c r="D3" i="16"/>
  <c r="BV110" i="18"/>
  <c r="BU110" i="18"/>
  <c r="AZ111" i="18"/>
  <c r="D13" i="16"/>
  <c r="CR111" i="18"/>
  <c r="BU111" i="18"/>
  <c r="TO107" i="18"/>
  <c r="CR110" i="18"/>
  <c r="CQ110" i="18"/>
  <c r="UY102" i="18"/>
  <c r="UY104" i="18" s="1"/>
  <c r="UY106" i="18" s="1"/>
  <c r="D30" i="5" s="1"/>
  <c r="D28" i="16"/>
  <c r="DE102" i="18"/>
  <c r="DE104" i="18" s="1"/>
  <c r="DE106" i="18" s="1"/>
  <c r="D9" i="5" s="1"/>
  <c r="D7" i="16"/>
  <c r="UC102" i="18"/>
  <c r="UC104" i="18" s="1"/>
  <c r="UC106" i="18" s="1"/>
  <c r="D29" i="5" s="1"/>
  <c r="D27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SK102" i="18"/>
  <c r="SK104" i="18" s="1"/>
  <c r="SK106" i="18" s="1"/>
  <c r="D27" i="5" s="1"/>
  <c r="D25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RO102" i="18"/>
  <c r="RO104" i="18" s="1"/>
  <c r="RO106" i="18" s="1"/>
  <c r="D26" i="5" s="1"/>
  <c r="D24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QS102" i="18"/>
  <c r="QS104" i="18" s="1"/>
  <c r="QS106" i="18" s="1"/>
  <c r="D25" i="5" s="1"/>
  <c r="D23" i="16"/>
  <c r="MM102" i="18"/>
  <c r="MM104" i="18" s="1"/>
  <c r="MM106" i="18" s="1"/>
  <c r="D20" i="5" s="1"/>
  <c r="D18" i="16"/>
  <c r="U106" i="18"/>
  <c r="D5" i="5" s="1"/>
  <c r="WZ111" i="18"/>
  <c r="WY111" i="18"/>
  <c r="WZ108" i="18"/>
  <c r="WY108" i="18"/>
  <c r="WD107" i="18"/>
  <c r="WD111" i="18"/>
  <c r="WC111" i="18"/>
  <c r="WD108" i="18"/>
  <c r="WC108" i="18"/>
  <c r="VH111" i="18"/>
  <c r="VG111" i="18"/>
  <c r="VH108" i="18"/>
  <c r="VG108" i="18"/>
  <c r="CR108" i="18"/>
  <c r="TP110" i="18"/>
  <c r="TO110" i="18"/>
  <c r="LZ110" i="18"/>
  <c r="LY110" i="18"/>
  <c r="NQ108" i="18"/>
  <c r="NR108" i="18"/>
  <c r="UL108" i="18"/>
  <c r="UK108" i="18"/>
  <c r="RB111" i="18"/>
  <c r="RA111" i="18"/>
  <c r="ON110" i="18"/>
  <c r="OM110" i="18"/>
  <c r="MV111" i="18"/>
  <c r="MU111" i="18"/>
  <c r="LD108" i="18"/>
  <c r="LC108" i="18"/>
  <c r="QF110" i="18"/>
  <c r="QE110" i="18"/>
  <c r="RB110" i="18"/>
  <c r="RA110" i="18"/>
  <c r="ON108" i="18"/>
  <c r="OM108" i="18"/>
  <c r="MV110" i="18"/>
  <c r="MU110" i="18"/>
  <c r="LD111" i="18"/>
  <c r="LC111" i="18"/>
  <c r="RW108" i="18"/>
  <c r="RX108" i="18"/>
  <c r="UK110" i="18"/>
  <c r="UL110" i="18"/>
  <c r="RB108" i="18"/>
  <c r="RA108" i="18"/>
  <c r="ON111" i="18"/>
  <c r="OM111" i="18"/>
  <c r="MV108" i="18"/>
  <c r="MU108" i="18"/>
  <c r="LC110" i="18"/>
  <c r="LD110" i="18"/>
  <c r="UL111" i="18"/>
  <c r="UK111" i="18"/>
  <c r="TP108" i="18"/>
  <c r="TO108" i="18"/>
  <c r="RX111" i="18"/>
  <c r="RW111" i="18"/>
  <c r="QF108" i="18"/>
  <c r="QE108" i="18"/>
  <c r="PJ108" i="18"/>
  <c r="PI108" i="18"/>
  <c r="NR111" i="18"/>
  <c r="NQ111" i="18"/>
  <c r="LZ108" i="18"/>
  <c r="LY108" i="18"/>
  <c r="PJ110" i="18"/>
  <c r="PI110" i="18"/>
  <c r="PI107" i="18"/>
  <c r="TO111" i="18"/>
  <c r="TP111" i="18"/>
  <c r="RX110" i="18"/>
  <c r="RW110" i="18"/>
  <c r="QF111" i="18"/>
  <c r="QE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XM106" i="18" l="1"/>
  <c r="D33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E14" i="18"/>
  <c r="AC14" i="18"/>
  <c r="AD14" i="18" s="1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14" i="18" l="1"/>
  <c r="AG11" i="18"/>
  <c r="AG8" i="18"/>
  <c r="AG101" i="18" s="1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5" i="5" l="1"/>
  <c r="SX3" i="18" s="1"/>
  <c r="QJ3" i="18" l="1"/>
  <c r="OR3" i="18"/>
  <c r="MD3" i="18"/>
  <c r="JP3" i="18"/>
  <c r="HB3" i="18"/>
  <c r="EN3" i="18"/>
  <c r="BZ3" i="18"/>
  <c r="L3" i="18"/>
  <c r="TT3" i="18"/>
  <c r="RF3" i="18"/>
  <c r="PN3" i="18"/>
  <c r="MZ3" i="18"/>
  <c r="KL3" i="18"/>
  <c r="HX3" i="18"/>
  <c r="FJ3" i="18"/>
  <c r="CV3" i="18"/>
  <c r="AH3" i="18"/>
  <c r="UP3" i="18"/>
  <c r="SB3" i="18"/>
  <c r="NV3" i="18"/>
  <c r="LH3" i="18"/>
  <c r="IT3" i="18"/>
  <c r="GF3" i="18"/>
  <c r="DR3" i="18"/>
  <c r="BD3" i="18"/>
  <c r="C24" i="4"/>
  <c r="C28" i="5" l="1"/>
  <c r="C16" i="5"/>
  <c r="C14" i="5"/>
  <c r="C15" i="5"/>
  <c r="C12" i="5"/>
  <c r="C17" i="5"/>
  <c r="C18" i="5"/>
  <c r="C13" i="5"/>
  <c r="C19" i="5"/>
  <c r="C5" i="5"/>
  <c r="C30" i="5"/>
  <c r="C8" i="5"/>
  <c r="C25" i="5"/>
  <c r="C23" i="5"/>
  <c r="C32" i="5"/>
  <c r="C20" i="5"/>
  <c r="C11" i="5"/>
  <c r="C9" i="5"/>
  <c r="C26" i="5"/>
  <c r="C6" i="5"/>
  <c r="C29" i="5"/>
  <c r="C33" i="5"/>
  <c r="C21" i="5"/>
  <c r="C24" i="5"/>
  <c r="C27" i="5"/>
  <c r="C7" i="5"/>
  <c r="C10" i="5"/>
  <c r="C22" i="5"/>
  <c r="C31" i="5"/>
  <c r="C5" i="4"/>
  <c r="A35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6" i="4"/>
  <c r="QW104" i="18" s="1"/>
  <c r="RF105" i="18" s="1"/>
  <c r="E26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6" i="4" l="1"/>
  <c r="F36" i="4"/>
  <c r="D36" i="4"/>
  <c r="H36" i="4"/>
  <c r="G36" i="4"/>
  <c r="E36" i="4"/>
  <c r="C6" i="4"/>
  <c r="Y104" i="18" s="1"/>
  <c r="AH105" i="18" s="1"/>
  <c r="E6" i="5" s="1"/>
  <c r="C36" i="4" l="1"/>
  <c r="E32" i="6" l="1"/>
  <c r="E33" i="6"/>
  <c r="E31" i="6"/>
  <c r="C29" i="4"/>
  <c r="TK104" i="18" s="1"/>
  <c r="TT105" i="18" s="1"/>
  <c r="E29" i="5" l="1"/>
  <c r="E28" i="5"/>
  <c r="F28" i="5" s="1"/>
  <c r="H28" i="5" s="1"/>
  <c r="C22" i="4"/>
  <c r="NM104" i="18" s="1"/>
  <c r="NV105" i="18" s="1"/>
  <c r="E22" i="5" s="1"/>
  <c r="C33" i="4" l="1"/>
  <c r="WU104" i="18" s="1"/>
  <c r="XD105" i="18" s="1"/>
  <c r="E33" i="5" s="1"/>
  <c r="C29" i="6" l="1"/>
  <c r="B29" i="6"/>
  <c r="D29" i="6" l="1"/>
  <c r="E29" i="6" s="1"/>
  <c r="C32" i="4"/>
  <c r="VY104" i="18" s="1"/>
  <c r="WH105" i="18" s="1"/>
  <c r="E32" i="5" s="1"/>
  <c r="C31" i="4" l="1"/>
  <c r="VC104" i="18" s="1"/>
  <c r="VL105" i="18" s="1"/>
  <c r="E31" i="5" s="1"/>
  <c r="C17" i="4" l="1"/>
  <c r="JG104" i="18" s="1"/>
  <c r="JP105" i="18" s="1"/>
  <c r="E17" i="5" s="1"/>
  <c r="F17" i="5" s="1"/>
  <c r="H17" i="5" s="1"/>
  <c r="B2" i="4" l="1"/>
  <c r="C27" i="4" l="1"/>
  <c r="RS104" i="18" s="1"/>
  <c r="SB105" i="18" s="1"/>
  <c r="E27" i="5" s="1"/>
  <c r="C25" i="4"/>
  <c r="QA104" i="18" s="1"/>
  <c r="QJ105" i="18" s="1"/>
  <c r="E25" i="5" s="1"/>
  <c r="C35" i="16" l="1"/>
  <c r="C21" i="4" l="1"/>
  <c r="MQ104" i="18" s="1"/>
  <c r="MZ105" i="18" s="1"/>
  <c r="E21" i="5" s="1"/>
  <c r="C30" i="4"/>
  <c r="UG104" i="18" s="1"/>
  <c r="UP105" i="18" s="1"/>
  <c r="E30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D6" i="6" s="1"/>
  <c r="E6" i="6" s="1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6" i="5" l="1"/>
  <c r="E26" i="6"/>
  <c r="E19" i="6"/>
  <c r="E20" i="6"/>
  <c r="E17" i="6"/>
  <c r="E18" i="6"/>
  <c r="E21" i="6"/>
  <c r="E25" i="6"/>
  <c r="E22" i="6"/>
  <c r="E24" i="6"/>
  <c r="C36" i="5" l="1"/>
  <c r="F33" i="5" l="1"/>
  <c r="H33" i="5" s="1"/>
  <c r="F29" i="5"/>
  <c r="H29" i="5" s="1"/>
  <c r="F11" i="5"/>
  <c r="H11" i="5" s="1"/>
  <c r="F8" i="5"/>
  <c r="H8" i="5" s="1"/>
  <c r="F22" i="5"/>
  <c r="H22" i="5" s="1"/>
  <c r="F6" i="5"/>
  <c r="H6" i="5" s="1"/>
  <c r="F32" i="5"/>
  <c r="H32" i="5" s="1"/>
  <c r="F10" i="5"/>
  <c r="H10" i="5" s="1"/>
  <c r="F30" i="5"/>
  <c r="H30" i="5" s="1"/>
  <c r="F24" i="5" l="1"/>
  <c r="H24" i="5" s="1"/>
  <c r="F25" i="5"/>
  <c r="H25" i="5" s="1"/>
  <c r="F7" i="5"/>
  <c r="H7" i="5" s="1"/>
  <c r="F21" i="5"/>
  <c r="H21" i="5" s="1"/>
  <c r="F23" i="5"/>
  <c r="H23" i="5" s="1"/>
  <c r="F20" i="5"/>
  <c r="H20" i="5" s="1"/>
  <c r="F26" i="5"/>
  <c r="H26" i="5" s="1"/>
  <c r="F5" i="5"/>
  <c r="F27" i="5"/>
  <c r="H27" i="5" s="1"/>
  <c r="G36" i="5"/>
  <c r="F9" i="5"/>
  <c r="H9" i="5" s="1"/>
  <c r="F31" i="5"/>
  <c r="H31" i="5" s="1"/>
  <c r="D35" i="16" l="1"/>
  <c r="C37" i="16" s="1"/>
  <c r="J37" i="16" s="1"/>
  <c r="J38" i="16" s="1"/>
  <c r="D36" i="5"/>
  <c r="F36" i="5"/>
  <c r="H5" i="5"/>
  <c r="H3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<sst xmlns="http://schemas.openxmlformats.org/spreadsheetml/2006/main" count="1688" uniqueCount="142">
  <si>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</si>
  <si>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</si>
  <si>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</si>
  <si>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</si>
  <si>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</si>
  <si>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</si>
  <si>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</si>
  <si>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</si>
  <si>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</si>
  <si>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</si>
  <si>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</si>
  <si>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</si>
  <si>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</si>
  <si>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</si>
  <si>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</si>
  <si>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</si>
  <si>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</si>
  <si>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</si>
  <si>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</si>
  <si>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</si>
  <si>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</si>
  <si>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</si>
  <si>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</si>
  <si>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</si>
  <si>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</si>
  <si>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</si>
  <si>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</si>
  <si>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</si>
  <si>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</si>
  <si>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</si>
  <si>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</si>
  <si>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</si>
  <si>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</si>
  <si>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</si>
  <si>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</si>
  <si>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</si>
  <si>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</si>
  <si>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</si>
  <si>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</si>
  <si>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</si>
  <si>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</si>
  <si>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</si>
  <si>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</si>
  <si>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</si>
  <si>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</si>
  <si>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</si>
  <si>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</si>
  <si>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</si>
  <si>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</si>
  <si>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</si>
  <si>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</si>
  <si>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</si>
  <si>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</si>
  <si>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</si>
  <si>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</si>
  <si>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</si>
  <si>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</si>
  <si>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</si>
  <si>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</si>
  <si>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</si>
  <si>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</si>
  <si>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</si>
  <si>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</si>
  <si>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</si>
  <si>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</si>
  <si>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</si>
  <si>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</si>
  <si>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</si>
  <si>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</si>
  <si>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</si>
  <si>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</si>
  <si>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</si>
  <si>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</si>
  <si>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</si>
  <si>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</si>
  <si>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</si>
  <si>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</si>
  <si>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</si>
  <si>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</si>
  <si>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</si>
  <si>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</si>
  <si>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</si>
  <si>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</si>
  <si>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</si>
  <si>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</si>
  <si>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</si>
  <si>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</si>
  <si>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</si>
  <si>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</si>
  <si>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</si>
  <si>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</si>
  <si>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</si>
  <si>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</si>
  <si>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</si>
  <si>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</si>
  <si>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</si>
  <si>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</si>
  <si>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</si>
  <si>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</si>
  <si>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</si>
  <si>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</si>
  <si>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</si>
  <si>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</si>
  <si>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</si>
  <si>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</si>
  <si>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</si>
  <si>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</si>
  <si>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</si>
  <si>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</si>
  <si>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</si>
  <si>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</si>
  <si>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</si>
  <si>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</si>
  <si>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</si>
  <si>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</si>
  <si>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</si>
  <si>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</si>
  <si>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</si>
  <si>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</si>
  <si>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</si>
  <si>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</si>
  <si>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</si>
  <si>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</si>
  <si>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</si>
  <si>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</si>
  <si>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</si>
  <si>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</si>
  <si>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</si>
  <si>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</si>
  <si>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MUSTAFA AKYAVAŞ</t>
  </si>
  <si>
    <t>ALİ ŞAHAN</t>
  </si>
  <si>
    <t>TURGAY KARTAL</t>
  </si>
  <si>
    <t>KAMİL TUNCER</t>
  </si>
  <si>
    <t>ALİ OSMAN OTAY</t>
  </si>
  <si>
    <t>RESULCAN KARAV</t>
  </si>
  <si>
    <t>MUHAMMED İKBAL YALÇIN</t>
  </si>
  <si>
    <t>SEMİH KARADUMAN</t>
  </si>
  <si>
    <t>MUSTAFA SADIŞ</t>
  </si>
  <si>
    <t>PERDE KESME KURU SİST.</t>
  </si>
  <si>
    <t>DİĞER İŞLER</t>
  </si>
  <si>
    <t>PANTOGRAF FFC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</si>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</sst>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165" name="Picture 43" descr="vitra_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151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6" name="Picture 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67" name="Picture 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002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XM112"/>
  <sheetViews>
    <sheetView tabSelected="1" zoomScale="70" zoomScaleNormal="70" workbookViewId="0">
      <pane ySplit="7" topLeftCell="A8" activePane="bottomLeft" state="frozen"/>
      <selection pane="bottomLeft" activeCell="F18" sqref="F18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</cols>
  <sheetData>
    <row r="1" spans="1:637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31553</v>
      </c>
      <c r="RE1" s="76">
        <f>RF2</f>
        <v>31554</v>
      </c>
      <c r="SA1" s="76">
        <f>SB2</f>
        <v>35944</v>
      </c>
      <c r="SW1" s="76">
        <f>SX2</f>
        <v>38061</v>
      </c>
      <c r="TS1" s="76">
        <f>TT2</f>
        <v>38795</v>
      </c>
      <c r="UO1" s="76">
        <f>UP2</f>
        <v>40354</v>
      </c>
      <c r="VK1" s="76">
        <f>VL2</f>
        <v>41536</v>
      </c>
      <c r="WG1" s="76">
        <f>WH2</f>
        <v>41968</v>
      </c>
      <c r="XC1" s="76">
        <f>XD2</f>
        <v>41969</v>
      </c>
    </row>
    <row r="2" spans="1:637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31553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31554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35944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38061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38795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40354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41536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41968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41969</v>
      </c>
      <c r="XE2" s="185"/>
      <c r="XF2" s="185"/>
      <c r="XG2" s="185"/>
      <c r="XH2" s="185"/>
      <c r="XI2" s="185"/>
      <c r="XJ2" s="185"/>
      <c r="XK2" s="185"/>
      <c r="XL2" s="185"/>
      <c r="XM2" s="185"/>
    </row>
    <row r="3" spans="1:637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MUSTAFA AKYAVAŞ</v>
      </c>
      <c r="QK3" s="65"/>
      <c r="QO3" s="76"/>
      <c r="QP3" s="76">
        <f>QJ2</f>
        <v>31553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ALİ ŞAHAN</v>
      </c>
      <c r="RG3" s="65"/>
      <c r="RK3" s="76"/>
      <c r="RL3" s="76">
        <f>RF2</f>
        <v>31554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TURGAY KARTAL</v>
      </c>
      <c r="SC3" s="65"/>
      <c r="SG3" s="76"/>
      <c r="SH3" s="76">
        <f>SB2</f>
        <v>35944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MUSTAFA SADIŞ</v>
      </c>
      <c r="SY3" s="65"/>
      <c r="TC3" s="76"/>
      <c r="TD3" s="76">
        <f>SX2</f>
        <v>38061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KAMİL TUNCER</v>
      </c>
      <c r="TU3" s="65"/>
      <c r="TY3" s="76"/>
      <c r="TZ3" s="76">
        <f>TT2</f>
        <v>38795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ALİ OSMAN OTAY</v>
      </c>
      <c r="UQ3" s="65"/>
      <c r="UU3" s="76"/>
      <c r="UV3" s="76">
        <f>UP2</f>
        <v>40354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RESULCAN KARAV</v>
      </c>
      <c r="VM3" s="65"/>
      <c r="VQ3" s="76"/>
      <c r="VR3" s="76">
        <f>VL2</f>
        <v>41536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MUHAMMED İKBAL YALÇIN</v>
      </c>
      <c r="WI3" s="65"/>
      <c r="WM3" s="76"/>
      <c r="WN3" s="76">
        <f>WH2</f>
        <v>41968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SEMİH KARADUMAN</v>
      </c>
      <c r="XE3" s="65"/>
      <c r="XI3" s="76"/>
      <c r="XJ3" s="76">
        <f>XD2</f>
        <v>41969</v>
      </c>
      <c r="XK3" s="76"/>
      <c r="XL3" s="76"/>
      <c r="XM3" s="76"/>
    </row>
    <row r="4" spans="1:637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48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48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48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48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48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48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48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48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48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48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48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48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48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48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48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48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48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48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48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48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48</v>
      </c>
      <c r="QK4" s="65"/>
      <c r="QO4" s="76"/>
      <c r="QP4" s="76"/>
      <c r="QQ4" s="76"/>
      <c r="QR4" s="76"/>
      <c r="QS4" s="76">
        <f>+QJ2</f>
        <v>31553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48</v>
      </c>
      <c r="RG4" s="65"/>
      <c r="RK4" s="76"/>
      <c r="RL4" s="76"/>
      <c r="RM4" s="76"/>
      <c r="RN4" s="76"/>
      <c r="RO4" s="76">
        <f>+RF2</f>
        <v>31554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48</v>
      </c>
      <c r="SC4" s="65"/>
      <c r="SG4" s="76"/>
      <c r="SH4" s="76"/>
      <c r="SI4" s="76"/>
      <c r="SJ4" s="76"/>
      <c r="SK4" s="76">
        <f>+SB2</f>
        <v>35944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48</v>
      </c>
      <c r="SY4" s="65"/>
      <c r="TC4" s="76"/>
      <c r="TD4" s="76"/>
      <c r="TE4" s="76"/>
      <c r="TF4" s="76"/>
      <c r="TG4" s="76">
        <f>+SX2</f>
        <v>38061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48</v>
      </c>
      <c r="TU4" s="65"/>
      <c r="TY4" s="76"/>
      <c r="TZ4" s="76"/>
      <c r="UA4" s="76"/>
      <c r="UB4" s="76"/>
      <c r="UC4" s="76">
        <f>+TT2</f>
        <v>38795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48</v>
      </c>
      <c r="UQ4" s="65"/>
      <c r="UU4" s="76"/>
      <c r="UV4" s="76"/>
      <c r="UW4" s="76"/>
      <c r="UX4" s="76"/>
      <c r="UY4" s="76">
        <f>+UP2</f>
        <v>40354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48</v>
      </c>
      <c r="VM4" s="65"/>
      <c r="VQ4" s="76"/>
      <c r="VR4" s="76"/>
      <c r="VS4" s="76"/>
      <c r="VT4" s="76"/>
      <c r="VU4" s="76">
        <f>+VL2</f>
        <v>41536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48</v>
      </c>
      <c r="WI4" s="65"/>
      <c r="WM4" s="76"/>
      <c r="WN4" s="76"/>
      <c r="WO4" s="76"/>
      <c r="WP4" s="76"/>
      <c r="WQ4" s="76">
        <f>+WH2</f>
        <v>41968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48</v>
      </c>
      <c r="XE4" s="65"/>
      <c r="XI4" s="76"/>
      <c r="XJ4" s="76"/>
      <c r="XK4" s="76"/>
      <c r="XL4" s="76"/>
      <c r="XM4" s="76">
        <f>+XD2</f>
        <v>41969</v>
      </c>
    </row>
    <row r="5" spans="1:637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44682</v>
      </c>
      <c r="M5" s="188"/>
      <c r="W5" s="155"/>
      <c r="X5" s="15"/>
      <c r="Y5" s="16"/>
      <c r="Z5" s="17"/>
      <c r="AA5" s="17"/>
      <c r="AB5" s="76">
        <f>AH2</f>
        <v>2253</v>
      </c>
      <c r="AC5" s="17"/>
      <c r="AD5" s="17"/>
      <c r="AE5" s="17"/>
      <c r="AF5" s="17"/>
      <c r="AG5" s="1" t="s">
        <v>5</v>
      </c>
      <c r="AH5" s="189">
        <f>ÇİZELGE!$G$2</f>
        <v>44682</v>
      </c>
      <c r="AI5" s="188"/>
      <c r="AS5" s="155"/>
      <c r="AT5" s="15"/>
      <c r="AU5" s="16"/>
      <c r="AV5" s="17"/>
      <c r="AW5" s="17"/>
      <c r="AX5" s="76">
        <f>BD2</f>
        <v>2286</v>
      </c>
      <c r="AY5" s="17"/>
      <c r="AZ5" s="17"/>
      <c r="BA5" s="17"/>
      <c r="BB5" s="17"/>
      <c r="BC5" s="1" t="s">
        <v>5</v>
      </c>
      <c r="BD5" s="189">
        <f>ÇİZELGE!$G$2</f>
        <v>44682</v>
      </c>
      <c r="BE5" s="188"/>
      <c r="BO5" s="155"/>
      <c r="BP5" s="15"/>
      <c r="BQ5" s="16"/>
      <c r="BR5" s="17"/>
      <c r="BS5" s="17"/>
      <c r="BT5" s="76">
        <f>BZ2</f>
        <v>2349</v>
      </c>
      <c r="BU5" s="17"/>
      <c r="BV5" s="17"/>
      <c r="BW5" s="17"/>
      <c r="BX5" s="17"/>
      <c r="BY5" s="1" t="s">
        <v>5</v>
      </c>
      <c r="BZ5" s="189">
        <f>ÇİZELGE!$G$2</f>
        <v>44682</v>
      </c>
      <c r="CA5" s="188"/>
      <c r="CK5" s="155"/>
      <c r="CL5" s="15"/>
      <c r="CM5" s="16"/>
      <c r="CN5" s="17"/>
      <c r="CO5" s="17"/>
      <c r="CP5" s="76">
        <f>CV2</f>
        <v>2371</v>
      </c>
      <c r="CQ5" s="17"/>
      <c r="CR5" s="17"/>
      <c r="CS5" s="17"/>
      <c r="CT5" s="17"/>
      <c r="CU5" s="1" t="s">
        <v>5</v>
      </c>
      <c r="CV5" s="189">
        <f>ÇİZELGE!$G$2</f>
        <v>44682</v>
      </c>
      <c r="CW5" s="188"/>
      <c r="DG5" s="155"/>
      <c r="DH5" s="15"/>
      <c r="DI5" s="16"/>
      <c r="DJ5" s="17"/>
      <c r="DK5" s="17"/>
      <c r="DL5" s="76">
        <f>DR2</f>
        <v>2373</v>
      </c>
      <c r="DM5" s="17"/>
      <c r="DN5" s="17"/>
      <c r="DO5" s="17"/>
      <c r="DP5" s="17"/>
      <c r="DQ5" s="1" t="s">
        <v>5</v>
      </c>
      <c r="DR5" s="189">
        <f>ÇİZELGE!$G$2</f>
        <v>44682</v>
      </c>
      <c r="DS5" s="188"/>
      <c r="EC5" s="155"/>
      <c r="ED5" s="15"/>
      <c r="EE5" s="16"/>
      <c r="EF5" s="17"/>
      <c r="EG5" s="17"/>
      <c r="EH5" s="76">
        <f>EN2</f>
        <v>2742</v>
      </c>
      <c r="EI5" s="17"/>
      <c r="EJ5" s="17"/>
      <c r="EK5" s="17"/>
      <c r="EL5" s="17"/>
      <c r="EM5" s="1" t="s">
        <v>5</v>
      </c>
      <c r="EN5" s="189">
        <f>ÇİZELGE!$G$2</f>
        <v>44682</v>
      </c>
      <c r="EO5" s="188"/>
      <c r="EY5" s="155"/>
      <c r="EZ5" s="15"/>
      <c r="FA5" s="16"/>
      <c r="FB5" s="17"/>
      <c r="FC5" s="17"/>
      <c r="FD5" s="76">
        <f>FJ2</f>
        <v>13566</v>
      </c>
      <c r="FE5" s="17"/>
      <c r="FF5" s="17"/>
      <c r="FG5" s="17"/>
      <c r="FH5" s="17"/>
      <c r="FI5" s="1" t="s">
        <v>5</v>
      </c>
      <c r="FJ5" s="189">
        <f>ÇİZELGE!$G$2</f>
        <v>44682</v>
      </c>
      <c r="FK5" s="188"/>
      <c r="FU5" s="155"/>
      <c r="FV5" s="15"/>
      <c r="FW5" s="16"/>
      <c r="FX5" s="17"/>
      <c r="FY5" s="17"/>
      <c r="FZ5" s="76">
        <f>GF2</f>
        <v>16493</v>
      </c>
      <c r="GA5" s="17"/>
      <c r="GB5" s="17"/>
      <c r="GC5" s="17"/>
      <c r="GD5" s="17"/>
      <c r="GE5" s="1" t="s">
        <v>5</v>
      </c>
      <c r="GF5" s="189">
        <f>ÇİZELGE!$G$2</f>
        <v>44682</v>
      </c>
      <c r="GG5" s="188"/>
      <c r="GQ5" s="155"/>
      <c r="GR5" s="15"/>
      <c r="GS5" s="16"/>
      <c r="GT5" s="17"/>
      <c r="GU5" s="17"/>
      <c r="GV5" s="76">
        <f>HB2</f>
        <v>17717</v>
      </c>
      <c r="GW5" s="17"/>
      <c r="GX5" s="17"/>
      <c r="GY5" s="17"/>
      <c r="GZ5" s="17"/>
      <c r="HA5" s="1" t="s">
        <v>5</v>
      </c>
      <c r="HB5" s="189">
        <f>ÇİZELGE!$G$2</f>
        <v>44682</v>
      </c>
      <c r="HC5" s="188"/>
      <c r="HM5" s="155"/>
      <c r="HN5" s="15"/>
      <c r="HO5" s="16"/>
      <c r="HP5" s="17"/>
      <c r="HQ5" s="17"/>
      <c r="HR5" s="76">
        <f>HX2</f>
        <v>18397</v>
      </c>
      <c r="HS5" s="17"/>
      <c r="HT5" s="17"/>
      <c r="HU5" s="17"/>
      <c r="HV5" s="17"/>
      <c r="HW5" s="1" t="s">
        <v>5</v>
      </c>
      <c r="HX5" s="189">
        <f>ÇİZELGE!$G$2</f>
        <v>44682</v>
      </c>
      <c r="HY5" s="188"/>
      <c r="II5" s="155"/>
      <c r="IJ5" s="15"/>
      <c r="IK5" s="16"/>
      <c r="IL5" s="17"/>
      <c r="IM5" s="17"/>
      <c r="IN5" s="76">
        <f>IT2</f>
        <v>19674</v>
      </c>
      <c r="IO5" s="17"/>
      <c r="IP5" s="17"/>
      <c r="IQ5" s="17"/>
      <c r="IR5" s="17"/>
      <c r="IS5" s="1" t="s">
        <v>5</v>
      </c>
      <c r="IT5" s="189">
        <f>ÇİZELGE!$G$2</f>
        <v>44682</v>
      </c>
      <c r="IU5" s="188"/>
      <c r="JE5" s="155"/>
      <c r="JF5" s="15"/>
      <c r="JG5" s="16"/>
      <c r="JH5" s="17"/>
      <c r="JI5" s="17"/>
      <c r="JJ5" s="76">
        <f>JP2</f>
        <v>20777</v>
      </c>
      <c r="JK5" s="17"/>
      <c r="JL5" s="17"/>
      <c r="JM5" s="17"/>
      <c r="JN5" s="17"/>
      <c r="JO5" s="1" t="s">
        <v>5</v>
      </c>
      <c r="JP5" s="189">
        <f>ÇİZELGE!$G$2</f>
        <v>44682</v>
      </c>
      <c r="JQ5" s="188"/>
      <c r="KA5" s="155"/>
      <c r="KB5" s="15"/>
      <c r="KC5" s="16"/>
      <c r="KD5" s="17"/>
      <c r="KE5" s="17"/>
      <c r="KF5" s="76">
        <f>KL2</f>
        <v>21925</v>
      </c>
      <c r="KG5" s="17"/>
      <c r="KH5" s="17"/>
      <c r="KI5" s="17"/>
      <c r="KJ5" s="17"/>
      <c r="KK5" s="1" t="s">
        <v>5</v>
      </c>
      <c r="KL5" s="189">
        <f>ÇİZELGE!$G$2</f>
        <v>44682</v>
      </c>
      <c r="KM5" s="188"/>
      <c r="KW5" s="155"/>
      <c r="KX5" s="15"/>
      <c r="KY5" s="16"/>
      <c r="KZ5" s="17"/>
      <c r="LA5" s="17"/>
      <c r="LB5" s="76">
        <f>LH2</f>
        <v>23083</v>
      </c>
      <c r="LC5" s="17"/>
      <c r="LD5" s="17"/>
      <c r="LE5" s="17"/>
      <c r="LF5" s="17"/>
      <c r="LG5" s="1" t="s">
        <v>5</v>
      </c>
      <c r="LH5" s="189">
        <f>ÇİZELGE!$G$2</f>
        <v>44682</v>
      </c>
      <c r="LI5" s="188"/>
      <c r="LS5" s="155"/>
      <c r="LT5" s="15"/>
      <c r="LU5" s="16"/>
      <c r="LV5" s="17"/>
      <c r="LW5" s="17"/>
      <c r="LX5" s="76">
        <f>MD2</f>
        <v>25109</v>
      </c>
      <c r="LY5" s="17"/>
      <c r="LZ5" s="17"/>
      <c r="MA5" s="17"/>
      <c r="MB5" s="17"/>
      <c r="MC5" s="1" t="s">
        <v>5</v>
      </c>
      <c r="MD5" s="189">
        <f>ÇİZELGE!$G$2</f>
        <v>44682</v>
      </c>
      <c r="ME5" s="188"/>
      <c r="MO5" s="155"/>
      <c r="MP5" s="15"/>
      <c r="MQ5" s="16"/>
      <c r="MR5" s="17"/>
      <c r="MS5" s="17"/>
      <c r="MT5" s="76">
        <f>MZ2</f>
        <v>25674</v>
      </c>
      <c r="MU5" s="17"/>
      <c r="MV5" s="17"/>
      <c r="MW5" s="17"/>
      <c r="MX5" s="17"/>
      <c r="MY5" s="1" t="s">
        <v>5</v>
      </c>
      <c r="MZ5" s="189">
        <f>ÇİZELGE!$G$2</f>
        <v>44682</v>
      </c>
      <c r="NA5" s="188"/>
      <c r="NK5" s="155"/>
      <c r="NL5" s="15"/>
      <c r="NM5" s="16"/>
      <c r="NN5" s="17"/>
      <c r="NO5" s="17"/>
      <c r="NP5" s="76">
        <f>NV2</f>
        <v>26241</v>
      </c>
      <c r="NQ5" s="17"/>
      <c r="NR5" s="17"/>
      <c r="NS5" s="17"/>
      <c r="NT5" s="17"/>
      <c r="NU5" s="1" t="s">
        <v>5</v>
      </c>
      <c r="NV5" s="189">
        <f>ÇİZELGE!$G$2</f>
        <v>44682</v>
      </c>
      <c r="NW5" s="188"/>
      <c r="OG5" s="155"/>
      <c r="OH5" s="15"/>
      <c r="OI5" s="16"/>
      <c r="OJ5" s="17"/>
      <c r="OK5" s="17"/>
      <c r="OL5" s="76">
        <f>OR2</f>
        <v>27451</v>
      </c>
      <c r="OM5" s="17"/>
      <c r="ON5" s="17"/>
      <c r="OO5" s="17"/>
      <c r="OP5" s="17"/>
      <c r="OQ5" s="1" t="s">
        <v>5</v>
      </c>
      <c r="OR5" s="189">
        <f>ÇİZELGE!$G$2</f>
        <v>44682</v>
      </c>
      <c r="OS5" s="188"/>
      <c r="PC5" s="155"/>
      <c r="PD5" s="15"/>
      <c r="PE5" s="16"/>
      <c r="PF5" s="17"/>
      <c r="PG5" s="17"/>
      <c r="PH5" s="76">
        <f>PN2</f>
        <v>31364</v>
      </c>
      <c r="PI5" s="17"/>
      <c r="PJ5" s="17"/>
      <c r="PK5" s="17"/>
      <c r="PL5" s="17"/>
      <c r="PM5" s="1" t="s">
        <v>5</v>
      </c>
      <c r="PN5" s="189">
        <f>ÇİZELGE!$G$2</f>
        <v>44682</v>
      </c>
      <c r="PO5" s="188"/>
      <c r="PY5" s="155"/>
      <c r="PZ5" s="15"/>
      <c r="QA5" s="16"/>
      <c r="QB5" s="17"/>
      <c r="QC5" s="17"/>
      <c r="QD5" s="76">
        <f>QJ2</f>
        <v>31553</v>
      </c>
      <c r="QE5" s="17"/>
      <c r="QF5" s="17"/>
      <c r="QG5" s="17"/>
      <c r="QH5" s="17"/>
      <c r="QI5" s="1" t="s">
        <v>5</v>
      </c>
      <c r="QJ5" s="189">
        <f>ÇİZELGE!$G$2</f>
        <v>44682</v>
      </c>
      <c r="QK5" s="188"/>
      <c r="QU5" s="155"/>
      <c r="QV5" s="15"/>
      <c r="QW5" s="16"/>
      <c r="QX5" s="17"/>
      <c r="QY5" s="17"/>
      <c r="QZ5" s="76">
        <f>RF2</f>
        <v>31554</v>
      </c>
      <c r="RA5" s="17"/>
      <c r="RB5" s="17"/>
      <c r="RC5" s="17"/>
      <c r="RD5" s="17"/>
      <c r="RE5" s="1" t="s">
        <v>5</v>
      </c>
      <c r="RF5" s="189">
        <f>ÇİZELGE!$G$2</f>
        <v>44682</v>
      </c>
      <c r="RG5" s="188"/>
      <c r="RQ5" s="155"/>
      <c r="RR5" s="15"/>
      <c r="RS5" s="16"/>
      <c r="RT5" s="17"/>
      <c r="RU5" s="17"/>
      <c r="RV5" s="76">
        <f>SB2</f>
        <v>35944</v>
      </c>
      <c r="RW5" s="17"/>
      <c r="RX5" s="17"/>
      <c r="RY5" s="17"/>
      <c r="RZ5" s="17"/>
      <c r="SA5" s="1" t="s">
        <v>5</v>
      </c>
      <c r="SB5" s="189">
        <f>ÇİZELGE!$G$2</f>
        <v>44682</v>
      </c>
      <c r="SC5" s="188"/>
      <c r="SM5" s="155"/>
      <c r="SN5" s="15"/>
      <c r="SO5" s="16"/>
      <c r="SP5" s="17"/>
      <c r="SQ5" s="17"/>
      <c r="SR5" s="76">
        <f>SX2</f>
        <v>38061</v>
      </c>
      <c r="SS5" s="17"/>
      <c r="ST5" s="17"/>
      <c r="SU5" s="17"/>
      <c r="SV5" s="17"/>
      <c r="SW5" s="1" t="s">
        <v>5</v>
      </c>
      <c r="SX5" s="189">
        <f>ÇİZELGE!$G$2</f>
        <v>44682</v>
      </c>
      <c r="SY5" s="188"/>
      <c r="TI5" s="155"/>
      <c r="TJ5" s="15"/>
      <c r="TK5" s="16"/>
      <c r="TL5" s="17"/>
      <c r="TM5" s="17"/>
      <c r="TN5" s="76">
        <f>TT2</f>
        <v>38795</v>
      </c>
      <c r="TO5" s="17"/>
      <c r="TP5" s="17"/>
      <c r="TQ5" s="17"/>
      <c r="TR5" s="17"/>
      <c r="TS5" s="1" t="s">
        <v>5</v>
      </c>
      <c r="TT5" s="189">
        <f>ÇİZELGE!$G$2</f>
        <v>44682</v>
      </c>
      <c r="TU5" s="188"/>
      <c r="UE5" s="155"/>
      <c r="UF5" s="15"/>
      <c r="UG5" s="16"/>
      <c r="UH5" s="17"/>
      <c r="UI5" s="17"/>
      <c r="UJ5" s="76">
        <f>UP2</f>
        <v>40354</v>
      </c>
      <c r="UK5" s="17"/>
      <c r="UL5" s="17"/>
      <c r="UM5" s="17"/>
      <c r="UN5" s="17"/>
      <c r="UO5" s="1" t="s">
        <v>5</v>
      </c>
      <c r="UP5" s="189">
        <f>ÇİZELGE!$G$2</f>
        <v>44682</v>
      </c>
      <c r="UQ5" s="188"/>
      <c r="VA5" s="155"/>
      <c r="VB5" s="15"/>
      <c r="VC5" s="16"/>
      <c r="VD5" s="17"/>
      <c r="VE5" s="17"/>
      <c r="VF5" s="76">
        <f>VL2</f>
        <v>41536</v>
      </c>
      <c r="VG5" s="17"/>
      <c r="VH5" s="17"/>
      <c r="VI5" s="17"/>
      <c r="VJ5" s="17"/>
      <c r="VK5" s="1" t="s">
        <v>5</v>
      </c>
      <c r="VL5" s="189">
        <f>ÇİZELGE!$G$2</f>
        <v>44682</v>
      </c>
      <c r="VM5" s="188"/>
      <c r="VW5" s="155"/>
      <c r="VX5" s="15"/>
      <c r="VY5" s="16"/>
      <c r="VZ5" s="17"/>
      <c r="WA5" s="17"/>
      <c r="WB5" s="76">
        <f>WH2</f>
        <v>41968</v>
      </c>
      <c r="WC5" s="17"/>
      <c r="WD5" s="17"/>
      <c r="WE5" s="17"/>
      <c r="WF5" s="17"/>
      <c r="WG5" s="1" t="s">
        <v>5</v>
      </c>
      <c r="WH5" s="189">
        <f>ÇİZELGE!$G$2</f>
        <v>44682</v>
      </c>
      <c r="WI5" s="188"/>
      <c r="WS5" s="155"/>
      <c r="WT5" s="15"/>
      <c r="WU5" s="16"/>
      <c r="WV5" s="17"/>
      <c r="WW5" s="17"/>
      <c r="WX5" s="76">
        <f>XD2</f>
        <v>41969</v>
      </c>
      <c r="WY5" s="17"/>
      <c r="WZ5" s="17"/>
      <c r="XA5" s="17"/>
      <c r="XB5" s="17"/>
      <c r="XC5" s="1" t="s">
        <v>5</v>
      </c>
      <c r="XD5" s="189">
        <f>ÇİZELGE!$G$2</f>
        <v>44682</v>
      </c>
      <c r="XE5" s="188"/>
    </row>
    <row r="6" spans="1:637" ht="16.2" thickBot="1">
      <c r="A6" s="230" t="s">
        <v>0</v>
      </c>
      <c r="B6" s="231"/>
      <c r="C6" s="231"/>
      <c r="D6" s="231"/>
      <c r="E6" s="231"/>
      <c r="F6" s="231"/>
      <c r="G6" s="231"/>
      <c r="H6" s="231"/>
      <c r="I6" s="231"/>
      <c r="J6" s="231"/>
      <c r="K6" s="232"/>
      <c r="L6" s="233" t="s">
        <v>103</v>
      </c>
      <c r="M6" s="234"/>
      <c r="N6" s="234"/>
      <c r="O6" s="234"/>
      <c r="P6" s="234"/>
      <c r="Q6" s="234"/>
      <c r="R6" s="234"/>
      <c r="S6" s="234"/>
      <c r="T6" s="234"/>
      <c r="U6" s="235"/>
      <c r="W6" s="230" t="s">
        <v>0</v>
      </c>
      <c r="X6" s="231"/>
      <c r="Y6" s="231"/>
      <c r="Z6" s="231"/>
      <c r="AA6" s="231"/>
      <c r="AB6" s="231"/>
      <c r="AC6" s="231"/>
      <c r="AD6" s="231"/>
      <c r="AE6" s="231"/>
      <c r="AF6" s="231"/>
      <c r="AG6" s="232"/>
      <c r="AH6" s="233" t="s">
        <v>103</v>
      </c>
      <c r="AI6" s="234"/>
      <c r="AJ6" s="234"/>
      <c r="AK6" s="234"/>
      <c r="AL6" s="234"/>
      <c r="AM6" s="234"/>
      <c r="AN6" s="234"/>
      <c r="AO6" s="234"/>
      <c r="AP6" s="234"/>
      <c r="AQ6" s="235"/>
      <c r="AS6" s="230" t="s">
        <v>0</v>
      </c>
      <c r="AT6" s="231"/>
      <c r="AU6" s="231"/>
      <c r="AV6" s="231"/>
      <c r="AW6" s="231"/>
      <c r="AX6" s="231"/>
      <c r="AY6" s="231"/>
      <c r="AZ6" s="231"/>
      <c r="BA6" s="231"/>
      <c r="BB6" s="231"/>
      <c r="BC6" s="232"/>
      <c r="BD6" s="233" t="s">
        <v>103</v>
      </c>
      <c r="BE6" s="234"/>
      <c r="BF6" s="234"/>
      <c r="BG6" s="234"/>
      <c r="BH6" s="234"/>
      <c r="BI6" s="234"/>
      <c r="BJ6" s="234"/>
      <c r="BK6" s="234"/>
      <c r="BL6" s="234"/>
      <c r="BM6" s="235"/>
      <c r="BO6" s="230" t="s">
        <v>0</v>
      </c>
      <c r="BP6" s="231"/>
      <c r="BQ6" s="231"/>
      <c r="BR6" s="231"/>
      <c r="BS6" s="231"/>
      <c r="BT6" s="231"/>
      <c r="BU6" s="231"/>
      <c r="BV6" s="231"/>
      <c r="BW6" s="231"/>
      <c r="BX6" s="231"/>
      <c r="BY6" s="232"/>
      <c r="BZ6" s="233" t="s">
        <v>103</v>
      </c>
      <c r="CA6" s="234"/>
      <c r="CB6" s="234"/>
      <c r="CC6" s="234"/>
      <c r="CD6" s="234"/>
      <c r="CE6" s="234"/>
      <c r="CF6" s="234"/>
      <c r="CG6" s="234"/>
      <c r="CH6" s="234"/>
      <c r="CI6" s="235"/>
      <c r="CK6" s="230" t="s">
        <v>0</v>
      </c>
      <c r="CL6" s="231"/>
      <c r="CM6" s="231"/>
      <c r="CN6" s="231"/>
      <c r="CO6" s="231"/>
      <c r="CP6" s="231"/>
      <c r="CQ6" s="231"/>
      <c r="CR6" s="231"/>
      <c r="CS6" s="231"/>
      <c r="CT6" s="231"/>
      <c r="CU6" s="232"/>
      <c r="CV6" s="233" t="s">
        <v>103</v>
      </c>
      <c r="CW6" s="234"/>
      <c r="CX6" s="234"/>
      <c r="CY6" s="234"/>
      <c r="CZ6" s="234"/>
      <c r="DA6" s="234"/>
      <c r="DB6" s="234"/>
      <c r="DC6" s="234"/>
      <c r="DD6" s="234"/>
      <c r="DE6" s="235"/>
      <c r="DG6" s="230" t="s">
        <v>0</v>
      </c>
      <c r="DH6" s="231"/>
      <c r="DI6" s="231"/>
      <c r="DJ6" s="231"/>
      <c r="DK6" s="231"/>
      <c r="DL6" s="231"/>
      <c r="DM6" s="231"/>
      <c r="DN6" s="231"/>
      <c r="DO6" s="231"/>
      <c r="DP6" s="231"/>
      <c r="DQ6" s="232"/>
      <c r="DR6" s="233" t="s">
        <v>103</v>
      </c>
      <c r="DS6" s="234"/>
      <c r="DT6" s="234"/>
      <c r="DU6" s="234"/>
      <c r="DV6" s="234"/>
      <c r="DW6" s="234"/>
      <c r="DX6" s="234"/>
      <c r="DY6" s="234"/>
      <c r="DZ6" s="234"/>
      <c r="EA6" s="235"/>
      <c r="EC6" s="230" t="s">
        <v>0</v>
      </c>
      <c r="ED6" s="231"/>
      <c r="EE6" s="231"/>
      <c r="EF6" s="231"/>
      <c r="EG6" s="231"/>
      <c r="EH6" s="231"/>
      <c r="EI6" s="231"/>
      <c r="EJ6" s="231"/>
      <c r="EK6" s="231"/>
      <c r="EL6" s="231"/>
      <c r="EM6" s="232"/>
      <c r="EN6" s="233" t="s">
        <v>103</v>
      </c>
      <c r="EO6" s="234"/>
      <c r="EP6" s="234"/>
      <c r="EQ6" s="234"/>
      <c r="ER6" s="234"/>
      <c r="ES6" s="234"/>
      <c r="ET6" s="234"/>
      <c r="EU6" s="234"/>
      <c r="EV6" s="234"/>
      <c r="EW6" s="235"/>
      <c r="EY6" s="230" t="s">
        <v>0</v>
      </c>
      <c r="EZ6" s="231"/>
      <c r="FA6" s="231"/>
      <c r="FB6" s="231"/>
      <c r="FC6" s="231"/>
      <c r="FD6" s="231"/>
      <c r="FE6" s="231"/>
      <c r="FF6" s="231"/>
      <c r="FG6" s="231"/>
      <c r="FH6" s="231"/>
      <c r="FI6" s="232"/>
      <c r="FJ6" s="233" t="s">
        <v>103</v>
      </c>
      <c r="FK6" s="234"/>
      <c r="FL6" s="234"/>
      <c r="FM6" s="234"/>
      <c r="FN6" s="234"/>
      <c r="FO6" s="234"/>
      <c r="FP6" s="234"/>
      <c r="FQ6" s="234"/>
      <c r="FR6" s="234"/>
      <c r="FS6" s="235"/>
      <c r="FU6" s="230" t="s">
        <v>0</v>
      </c>
      <c r="FV6" s="231"/>
      <c r="FW6" s="231"/>
      <c r="FX6" s="231"/>
      <c r="FY6" s="231"/>
      <c r="FZ6" s="231"/>
      <c r="GA6" s="231"/>
      <c r="GB6" s="231"/>
      <c r="GC6" s="231"/>
      <c r="GD6" s="231"/>
      <c r="GE6" s="232"/>
      <c r="GF6" s="233" t="s">
        <v>103</v>
      </c>
      <c r="GG6" s="234"/>
      <c r="GH6" s="234"/>
      <c r="GI6" s="234"/>
      <c r="GJ6" s="234"/>
      <c r="GK6" s="234"/>
      <c r="GL6" s="234"/>
      <c r="GM6" s="234"/>
      <c r="GN6" s="234"/>
      <c r="GO6" s="235"/>
      <c r="GQ6" s="230" t="s">
        <v>0</v>
      </c>
      <c r="GR6" s="231"/>
      <c r="GS6" s="231"/>
      <c r="GT6" s="231"/>
      <c r="GU6" s="231"/>
      <c r="GV6" s="231"/>
      <c r="GW6" s="231"/>
      <c r="GX6" s="231"/>
      <c r="GY6" s="231"/>
      <c r="GZ6" s="231"/>
      <c r="HA6" s="232"/>
      <c r="HB6" s="233" t="s">
        <v>103</v>
      </c>
      <c r="HC6" s="234"/>
      <c r="HD6" s="234"/>
      <c r="HE6" s="234"/>
      <c r="HF6" s="234"/>
      <c r="HG6" s="234"/>
      <c r="HH6" s="234"/>
      <c r="HI6" s="234"/>
      <c r="HJ6" s="234"/>
      <c r="HK6" s="235"/>
      <c r="HM6" s="230" t="s">
        <v>0</v>
      </c>
      <c r="HN6" s="231"/>
      <c r="HO6" s="231"/>
      <c r="HP6" s="231"/>
      <c r="HQ6" s="231"/>
      <c r="HR6" s="231"/>
      <c r="HS6" s="231"/>
      <c r="HT6" s="231"/>
      <c r="HU6" s="231"/>
      <c r="HV6" s="231"/>
      <c r="HW6" s="232"/>
      <c r="HX6" s="233" t="s">
        <v>103</v>
      </c>
      <c r="HY6" s="234"/>
      <c r="HZ6" s="234"/>
      <c r="IA6" s="234"/>
      <c r="IB6" s="234"/>
      <c r="IC6" s="234"/>
      <c r="ID6" s="234"/>
      <c r="IE6" s="234"/>
      <c r="IF6" s="234"/>
      <c r="IG6" s="235"/>
      <c r="II6" s="230" t="s">
        <v>0</v>
      </c>
      <c r="IJ6" s="231"/>
      <c r="IK6" s="231"/>
      <c r="IL6" s="231"/>
      <c r="IM6" s="231"/>
      <c r="IN6" s="231"/>
      <c r="IO6" s="231"/>
      <c r="IP6" s="231"/>
      <c r="IQ6" s="231"/>
      <c r="IR6" s="231"/>
      <c r="IS6" s="232"/>
      <c r="IT6" s="233" t="s">
        <v>103</v>
      </c>
      <c r="IU6" s="234"/>
      <c r="IV6" s="234"/>
      <c r="IW6" s="234"/>
      <c r="IX6" s="234"/>
      <c r="IY6" s="234"/>
      <c r="IZ6" s="234"/>
      <c r="JA6" s="234"/>
      <c r="JB6" s="234"/>
      <c r="JC6" s="235"/>
      <c r="JE6" s="230" t="s">
        <v>0</v>
      </c>
      <c r="JF6" s="231"/>
      <c r="JG6" s="231"/>
      <c r="JH6" s="231"/>
      <c r="JI6" s="231"/>
      <c r="JJ6" s="231"/>
      <c r="JK6" s="231"/>
      <c r="JL6" s="231"/>
      <c r="JM6" s="231"/>
      <c r="JN6" s="231"/>
      <c r="JO6" s="232"/>
      <c r="JP6" s="233" t="s">
        <v>103</v>
      </c>
      <c r="JQ6" s="234"/>
      <c r="JR6" s="234"/>
      <c r="JS6" s="234"/>
      <c r="JT6" s="234"/>
      <c r="JU6" s="234"/>
      <c r="JV6" s="234"/>
      <c r="JW6" s="234"/>
      <c r="JX6" s="234"/>
      <c r="JY6" s="235"/>
      <c r="KA6" s="230" t="s">
        <v>0</v>
      </c>
      <c r="KB6" s="231"/>
      <c r="KC6" s="231"/>
      <c r="KD6" s="231"/>
      <c r="KE6" s="231"/>
      <c r="KF6" s="231"/>
      <c r="KG6" s="231"/>
      <c r="KH6" s="231"/>
      <c r="KI6" s="231"/>
      <c r="KJ6" s="231"/>
      <c r="KK6" s="232"/>
      <c r="KL6" s="233" t="s">
        <v>103</v>
      </c>
      <c r="KM6" s="234"/>
      <c r="KN6" s="234"/>
      <c r="KO6" s="234"/>
      <c r="KP6" s="234"/>
      <c r="KQ6" s="234"/>
      <c r="KR6" s="234"/>
      <c r="KS6" s="234"/>
      <c r="KT6" s="234"/>
      <c r="KU6" s="235"/>
      <c r="KW6" s="230" t="s">
        <v>0</v>
      </c>
      <c r="KX6" s="231"/>
      <c r="KY6" s="231"/>
      <c r="KZ6" s="231"/>
      <c r="LA6" s="231"/>
      <c r="LB6" s="231"/>
      <c r="LC6" s="231"/>
      <c r="LD6" s="231"/>
      <c r="LE6" s="231"/>
      <c r="LF6" s="231"/>
      <c r="LG6" s="232"/>
      <c r="LH6" s="233" t="s">
        <v>103</v>
      </c>
      <c r="LI6" s="234"/>
      <c r="LJ6" s="234"/>
      <c r="LK6" s="234"/>
      <c r="LL6" s="234"/>
      <c r="LM6" s="234"/>
      <c r="LN6" s="234"/>
      <c r="LO6" s="234"/>
      <c r="LP6" s="234"/>
      <c r="LQ6" s="235"/>
      <c r="LS6" s="230" t="s">
        <v>0</v>
      </c>
      <c r="LT6" s="231"/>
      <c r="LU6" s="231"/>
      <c r="LV6" s="231"/>
      <c r="LW6" s="231"/>
      <c r="LX6" s="231"/>
      <c r="LY6" s="231"/>
      <c r="LZ6" s="231"/>
      <c r="MA6" s="231"/>
      <c r="MB6" s="231"/>
      <c r="MC6" s="232"/>
      <c r="MD6" s="233" t="s">
        <v>103</v>
      </c>
      <c r="ME6" s="234"/>
      <c r="MF6" s="234"/>
      <c r="MG6" s="234"/>
      <c r="MH6" s="234"/>
      <c r="MI6" s="234"/>
      <c r="MJ6" s="234"/>
      <c r="MK6" s="234"/>
      <c r="ML6" s="234"/>
      <c r="MM6" s="235"/>
      <c r="MO6" s="230" t="s">
        <v>0</v>
      </c>
      <c r="MP6" s="231"/>
      <c r="MQ6" s="231"/>
      <c r="MR6" s="231"/>
      <c r="MS6" s="231"/>
      <c r="MT6" s="231"/>
      <c r="MU6" s="231"/>
      <c r="MV6" s="231"/>
      <c r="MW6" s="231"/>
      <c r="MX6" s="231"/>
      <c r="MY6" s="232"/>
      <c r="MZ6" s="233" t="s">
        <v>103</v>
      </c>
      <c r="NA6" s="234"/>
      <c r="NB6" s="234"/>
      <c r="NC6" s="234"/>
      <c r="ND6" s="234"/>
      <c r="NE6" s="234"/>
      <c r="NF6" s="234"/>
      <c r="NG6" s="234"/>
      <c r="NH6" s="234"/>
      <c r="NI6" s="235"/>
      <c r="NK6" s="230" t="s">
        <v>0</v>
      </c>
      <c r="NL6" s="231"/>
      <c r="NM6" s="231"/>
      <c r="NN6" s="231"/>
      <c r="NO6" s="231"/>
      <c r="NP6" s="231"/>
      <c r="NQ6" s="231"/>
      <c r="NR6" s="231"/>
      <c r="NS6" s="231"/>
      <c r="NT6" s="231"/>
      <c r="NU6" s="232"/>
      <c r="NV6" s="233" t="s">
        <v>103</v>
      </c>
      <c r="NW6" s="234"/>
      <c r="NX6" s="234"/>
      <c r="NY6" s="234"/>
      <c r="NZ6" s="234"/>
      <c r="OA6" s="234"/>
      <c r="OB6" s="234"/>
      <c r="OC6" s="234"/>
      <c r="OD6" s="234"/>
      <c r="OE6" s="235"/>
      <c r="OG6" s="230" t="s">
        <v>0</v>
      </c>
      <c r="OH6" s="231"/>
      <c r="OI6" s="231"/>
      <c r="OJ6" s="231"/>
      <c r="OK6" s="231"/>
      <c r="OL6" s="231"/>
      <c r="OM6" s="231"/>
      <c r="ON6" s="231"/>
      <c r="OO6" s="231"/>
      <c r="OP6" s="231"/>
      <c r="OQ6" s="232"/>
      <c r="OR6" s="233" t="s">
        <v>103</v>
      </c>
      <c r="OS6" s="234"/>
      <c r="OT6" s="234"/>
      <c r="OU6" s="234"/>
      <c r="OV6" s="234"/>
      <c r="OW6" s="234"/>
      <c r="OX6" s="234"/>
      <c r="OY6" s="234"/>
      <c r="OZ6" s="234"/>
      <c r="PA6" s="235"/>
      <c r="PC6" s="230" t="s">
        <v>0</v>
      </c>
      <c r="PD6" s="231"/>
      <c r="PE6" s="231"/>
      <c r="PF6" s="231"/>
      <c r="PG6" s="231"/>
      <c r="PH6" s="231"/>
      <c r="PI6" s="231"/>
      <c r="PJ6" s="231"/>
      <c r="PK6" s="231"/>
      <c r="PL6" s="231"/>
      <c r="PM6" s="232"/>
      <c r="PN6" s="233" t="s">
        <v>103</v>
      </c>
      <c r="PO6" s="234"/>
      <c r="PP6" s="234"/>
      <c r="PQ6" s="234"/>
      <c r="PR6" s="234"/>
      <c r="PS6" s="234"/>
      <c r="PT6" s="234"/>
      <c r="PU6" s="234"/>
      <c r="PV6" s="234"/>
      <c r="PW6" s="235"/>
      <c r="PY6" s="230" t="s">
        <v>0</v>
      </c>
      <c r="PZ6" s="231"/>
      <c r="QA6" s="231"/>
      <c r="QB6" s="231"/>
      <c r="QC6" s="231"/>
      <c r="QD6" s="231"/>
      <c r="QE6" s="231"/>
      <c r="QF6" s="231"/>
      <c r="QG6" s="231"/>
      <c r="QH6" s="231"/>
      <c r="QI6" s="232"/>
      <c r="QJ6" s="233" t="s">
        <v>103</v>
      </c>
      <c r="QK6" s="234"/>
      <c r="QL6" s="234"/>
      <c r="QM6" s="234"/>
      <c r="QN6" s="234"/>
      <c r="QO6" s="234"/>
      <c r="QP6" s="234"/>
      <c r="QQ6" s="234"/>
      <c r="QR6" s="234"/>
      <c r="QS6" s="235"/>
      <c r="QU6" s="230" t="s">
        <v>0</v>
      </c>
      <c r="QV6" s="231"/>
      <c r="QW6" s="231"/>
      <c r="QX6" s="231"/>
      <c r="QY6" s="231"/>
      <c r="QZ6" s="231"/>
      <c r="RA6" s="231"/>
      <c r="RB6" s="231"/>
      <c r="RC6" s="231"/>
      <c r="RD6" s="231"/>
      <c r="RE6" s="232"/>
      <c r="RF6" s="233" t="s">
        <v>103</v>
      </c>
      <c r="RG6" s="234"/>
      <c r="RH6" s="234"/>
      <c r="RI6" s="234"/>
      <c r="RJ6" s="234"/>
      <c r="RK6" s="234"/>
      <c r="RL6" s="234"/>
      <c r="RM6" s="234"/>
      <c r="RN6" s="234"/>
      <c r="RO6" s="235"/>
      <c r="RQ6" s="230" t="s">
        <v>0</v>
      </c>
      <c r="RR6" s="231"/>
      <c r="RS6" s="231"/>
      <c r="RT6" s="231"/>
      <c r="RU6" s="231"/>
      <c r="RV6" s="231"/>
      <c r="RW6" s="231"/>
      <c r="RX6" s="231"/>
      <c r="RY6" s="231"/>
      <c r="RZ6" s="231"/>
      <c r="SA6" s="232"/>
      <c r="SB6" s="233" t="s">
        <v>103</v>
      </c>
      <c r="SC6" s="234"/>
      <c r="SD6" s="234"/>
      <c r="SE6" s="234"/>
      <c r="SF6" s="234"/>
      <c r="SG6" s="234"/>
      <c r="SH6" s="234"/>
      <c r="SI6" s="234"/>
      <c r="SJ6" s="234"/>
      <c r="SK6" s="235"/>
      <c r="SM6" s="230" t="s">
        <v>0</v>
      </c>
      <c r="SN6" s="231"/>
      <c r="SO6" s="231"/>
      <c r="SP6" s="231"/>
      <c r="SQ6" s="231"/>
      <c r="SR6" s="231"/>
      <c r="SS6" s="231"/>
      <c r="ST6" s="231"/>
      <c r="SU6" s="231"/>
      <c r="SV6" s="231"/>
      <c r="SW6" s="232"/>
      <c r="SX6" s="233" t="s">
        <v>103</v>
      </c>
      <c r="SY6" s="234"/>
      <c r="SZ6" s="234"/>
      <c r="TA6" s="234"/>
      <c r="TB6" s="234"/>
      <c r="TC6" s="234"/>
      <c r="TD6" s="234"/>
      <c r="TE6" s="234"/>
      <c r="TF6" s="234"/>
      <c r="TG6" s="235"/>
      <c r="TI6" s="230" t="s">
        <v>0</v>
      </c>
      <c r="TJ6" s="231"/>
      <c r="TK6" s="231"/>
      <c r="TL6" s="231"/>
      <c r="TM6" s="231"/>
      <c r="TN6" s="231"/>
      <c r="TO6" s="231"/>
      <c r="TP6" s="231"/>
      <c r="TQ6" s="231"/>
      <c r="TR6" s="231"/>
      <c r="TS6" s="232"/>
      <c r="TT6" s="233" t="s">
        <v>103</v>
      </c>
      <c r="TU6" s="234"/>
      <c r="TV6" s="234"/>
      <c r="TW6" s="234"/>
      <c r="TX6" s="234"/>
      <c r="TY6" s="234"/>
      <c r="TZ6" s="234"/>
      <c r="UA6" s="234"/>
      <c r="UB6" s="234"/>
      <c r="UC6" s="235"/>
      <c r="UE6" s="230" t="s">
        <v>0</v>
      </c>
      <c r="UF6" s="231"/>
      <c r="UG6" s="231"/>
      <c r="UH6" s="231"/>
      <c r="UI6" s="231"/>
      <c r="UJ6" s="231"/>
      <c r="UK6" s="231"/>
      <c r="UL6" s="231"/>
      <c r="UM6" s="231"/>
      <c r="UN6" s="231"/>
      <c r="UO6" s="232"/>
      <c r="UP6" s="233" t="s">
        <v>103</v>
      </c>
      <c r="UQ6" s="234"/>
      <c r="UR6" s="234"/>
      <c r="US6" s="234"/>
      <c r="UT6" s="234"/>
      <c r="UU6" s="234"/>
      <c r="UV6" s="234"/>
      <c r="UW6" s="234"/>
      <c r="UX6" s="234"/>
      <c r="UY6" s="235"/>
      <c r="VA6" s="230" t="s">
        <v>0</v>
      </c>
      <c r="VB6" s="231"/>
      <c r="VC6" s="231"/>
      <c r="VD6" s="231"/>
      <c r="VE6" s="231"/>
      <c r="VF6" s="231"/>
      <c r="VG6" s="231"/>
      <c r="VH6" s="231"/>
      <c r="VI6" s="231"/>
      <c r="VJ6" s="231"/>
      <c r="VK6" s="232"/>
      <c r="VL6" s="233" t="s">
        <v>103</v>
      </c>
      <c r="VM6" s="234"/>
      <c r="VN6" s="234"/>
      <c r="VO6" s="234"/>
      <c r="VP6" s="234"/>
      <c r="VQ6" s="234"/>
      <c r="VR6" s="234"/>
      <c r="VS6" s="234"/>
      <c r="VT6" s="234"/>
      <c r="VU6" s="235"/>
      <c r="VW6" s="230" t="s">
        <v>0</v>
      </c>
      <c r="VX6" s="231"/>
      <c r="VY6" s="231"/>
      <c r="VZ6" s="231"/>
      <c r="WA6" s="231"/>
      <c r="WB6" s="231"/>
      <c r="WC6" s="231"/>
      <c r="WD6" s="231"/>
      <c r="WE6" s="231"/>
      <c r="WF6" s="231"/>
      <c r="WG6" s="232"/>
      <c r="WH6" s="233" t="s">
        <v>103</v>
      </c>
      <c r="WI6" s="234"/>
      <c r="WJ6" s="234"/>
      <c r="WK6" s="234"/>
      <c r="WL6" s="234"/>
      <c r="WM6" s="234"/>
      <c r="WN6" s="234"/>
      <c r="WO6" s="234"/>
      <c r="WP6" s="234"/>
      <c r="WQ6" s="235"/>
      <c r="WS6" s="230" t="s">
        <v>0</v>
      </c>
      <c r="WT6" s="231"/>
      <c r="WU6" s="231"/>
      <c r="WV6" s="231"/>
      <c r="WW6" s="231"/>
      <c r="WX6" s="231"/>
      <c r="WY6" s="231"/>
      <c r="WZ6" s="231"/>
      <c r="XA6" s="231"/>
      <c r="XB6" s="231"/>
      <c r="XC6" s="232"/>
      <c r="XD6" s="233" t="s">
        <v>103</v>
      </c>
      <c r="XE6" s="234"/>
      <c r="XF6" s="234"/>
      <c r="XG6" s="234"/>
      <c r="XH6" s="234"/>
      <c r="XI6" s="234"/>
      <c r="XJ6" s="234"/>
      <c r="XK6" s="234"/>
      <c r="XL6" s="234"/>
      <c r="XM6" s="235"/>
    </row>
    <row r="7" spans="1:637" ht="27" thickBot="1">
      <c r="A7" s="218" t="s">
        <v>65</v>
      </c>
      <c r="B7" s="219" t="s">
        <v>1</v>
      </c>
      <c r="C7" s="208" t="s">
        <v>63</v>
      </c>
      <c r="D7" s="208" t="s">
        <v>25</v>
      </c>
      <c r="E7" s="208" t="s">
        <v>62</v>
      </c>
      <c r="F7" s="209" t="s">
        <v>66</v>
      </c>
      <c r="G7" s="209" t="s">
        <v>21</v>
      </c>
      <c r="H7" s="209" t="s">
        <v>24</v>
      </c>
      <c r="I7" s="220" t="s">
        <v>73</v>
      </c>
      <c r="J7" s="220" t="s">
        <v>76</v>
      </c>
      <c r="K7" s="221" t="s">
        <v>26</v>
      </c>
      <c r="L7" s="207" t="s">
        <v>67</v>
      </c>
      <c r="M7" s="208" t="s">
        <v>64</v>
      </c>
      <c r="N7" s="209" t="s">
        <v>68</v>
      </c>
      <c r="O7" s="209" t="s">
        <v>69</v>
      </c>
      <c r="P7" s="209" t="s">
        <v>70</v>
      </c>
      <c r="Q7" s="209" t="s">
        <v>71</v>
      </c>
      <c r="R7" s="209" t="s">
        <v>75</v>
      </c>
      <c r="S7" s="209" t="s">
        <v>72</v>
      </c>
      <c r="T7" s="209" t="s">
        <v>27</v>
      </c>
      <c r="U7" s="222" t="s">
        <v>74</v>
      </c>
      <c r="W7" s="218" t="s">
        <v>65</v>
      </c>
      <c r="X7" s="219" t="s">
        <v>1</v>
      </c>
      <c r="Y7" s="208" t="s">
        <v>63</v>
      </c>
      <c r="Z7" s="208" t="s">
        <v>25</v>
      </c>
      <c r="AA7" s="208" t="s">
        <v>62</v>
      </c>
      <c r="AB7" s="209" t="s">
        <v>66</v>
      </c>
      <c r="AC7" s="209" t="s">
        <v>21</v>
      </c>
      <c r="AD7" s="209" t="s">
        <v>24</v>
      </c>
      <c r="AE7" s="220" t="s">
        <v>73</v>
      </c>
      <c r="AF7" s="220" t="s">
        <v>76</v>
      </c>
      <c r="AG7" s="221" t="s">
        <v>26</v>
      </c>
      <c r="AH7" s="207" t="s">
        <v>67</v>
      </c>
      <c r="AI7" s="208" t="s">
        <v>64</v>
      </c>
      <c r="AJ7" s="209" t="s">
        <v>68</v>
      </c>
      <c r="AK7" s="209" t="s">
        <v>69</v>
      </c>
      <c r="AL7" s="209" t="s">
        <v>70</v>
      </c>
      <c r="AM7" s="209" t="s">
        <v>71</v>
      </c>
      <c r="AN7" s="209" t="s">
        <v>75</v>
      </c>
      <c r="AO7" s="209" t="s">
        <v>72</v>
      </c>
      <c r="AP7" s="209" t="s">
        <v>27</v>
      </c>
      <c r="AQ7" s="222" t="s">
        <v>74</v>
      </c>
      <c r="AS7" s="218" t="s">
        <v>65</v>
      </c>
      <c r="AT7" s="219" t="s">
        <v>1</v>
      </c>
      <c r="AU7" s="208" t="s">
        <v>63</v>
      </c>
      <c r="AV7" s="208" t="s">
        <v>25</v>
      </c>
      <c r="AW7" s="208" t="s">
        <v>62</v>
      </c>
      <c r="AX7" s="209" t="s">
        <v>66</v>
      </c>
      <c r="AY7" s="209" t="s">
        <v>21</v>
      </c>
      <c r="AZ7" s="209" t="s">
        <v>24</v>
      </c>
      <c r="BA7" s="220" t="s">
        <v>73</v>
      </c>
      <c r="BB7" s="220" t="s">
        <v>76</v>
      </c>
      <c r="BC7" s="221" t="s">
        <v>26</v>
      </c>
      <c r="BD7" s="207" t="s">
        <v>67</v>
      </c>
      <c r="BE7" s="208" t="s">
        <v>64</v>
      </c>
      <c r="BF7" s="209" t="s">
        <v>68</v>
      </c>
      <c r="BG7" s="209" t="s">
        <v>69</v>
      </c>
      <c r="BH7" s="209" t="s">
        <v>70</v>
      </c>
      <c r="BI7" s="209" t="s">
        <v>71</v>
      </c>
      <c r="BJ7" s="209" t="s">
        <v>75</v>
      </c>
      <c r="BK7" s="209" t="s">
        <v>72</v>
      </c>
      <c r="BL7" s="209" t="s">
        <v>27</v>
      </c>
      <c r="BM7" s="222" t="s">
        <v>74</v>
      </c>
      <c r="BO7" s="218" t="s">
        <v>65</v>
      </c>
      <c r="BP7" s="219" t="s">
        <v>1</v>
      </c>
      <c r="BQ7" s="208" t="s">
        <v>63</v>
      </c>
      <c r="BR7" s="208" t="s">
        <v>25</v>
      </c>
      <c r="BS7" s="208" t="s">
        <v>62</v>
      </c>
      <c r="BT7" s="209" t="s">
        <v>66</v>
      </c>
      <c r="BU7" s="209" t="s">
        <v>21</v>
      </c>
      <c r="BV7" s="209" t="s">
        <v>24</v>
      </c>
      <c r="BW7" s="220" t="s">
        <v>73</v>
      </c>
      <c r="BX7" s="220" t="s">
        <v>76</v>
      </c>
      <c r="BY7" s="221" t="s">
        <v>26</v>
      </c>
      <c r="BZ7" s="207" t="s">
        <v>67</v>
      </c>
      <c r="CA7" s="208" t="s">
        <v>64</v>
      </c>
      <c r="CB7" s="209" t="s">
        <v>68</v>
      </c>
      <c r="CC7" s="209" t="s">
        <v>69</v>
      </c>
      <c r="CD7" s="209" t="s">
        <v>70</v>
      </c>
      <c r="CE7" s="209" t="s">
        <v>71</v>
      </c>
      <c r="CF7" s="209" t="s">
        <v>75</v>
      </c>
      <c r="CG7" s="209" t="s">
        <v>72</v>
      </c>
      <c r="CH7" s="209" t="s">
        <v>27</v>
      </c>
      <c r="CI7" s="222" t="s">
        <v>74</v>
      </c>
      <c r="CK7" s="218" t="s">
        <v>65</v>
      </c>
      <c r="CL7" s="219" t="s">
        <v>1</v>
      </c>
      <c r="CM7" s="208" t="s">
        <v>63</v>
      </c>
      <c r="CN7" s="208" t="s">
        <v>25</v>
      </c>
      <c r="CO7" s="208" t="s">
        <v>62</v>
      </c>
      <c r="CP7" s="209" t="s">
        <v>66</v>
      </c>
      <c r="CQ7" s="209" t="s">
        <v>21</v>
      </c>
      <c r="CR7" s="209" t="s">
        <v>24</v>
      </c>
      <c r="CS7" s="220" t="s">
        <v>73</v>
      </c>
      <c r="CT7" s="220" t="s">
        <v>76</v>
      </c>
      <c r="CU7" s="221" t="s">
        <v>26</v>
      </c>
      <c r="CV7" s="207" t="s">
        <v>67</v>
      </c>
      <c r="CW7" s="208" t="s">
        <v>64</v>
      </c>
      <c r="CX7" s="209" t="s">
        <v>68</v>
      </c>
      <c r="CY7" s="209" t="s">
        <v>69</v>
      </c>
      <c r="CZ7" s="209" t="s">
        <v>70</v>
      </c>
      <c r="DA7" s="209" t="s">
        <v>71</v>
      </c>
      <c r="DB7" s="209" t="s">
        <v>75</v>
      </c>
      <c r="DC7" s="209" t="s">
        <v>72</v>
      </c>
      <c r="DD7" s="209" t="s">
        <v>27</v>
      </c>
      <c r="DE7" s="222" t="s">
        <v>74</v>
      </c>
      <c r="DG7" s="218" t="s">
        <v>65</v>
      </c>
      <c r="DH7" s="219" t="s">
        <v>1</v>
      </c>
      <c r="DI7" s="208" t="s">
        <v>63</v>
      </c>
      <c r="DJ7" s="208" t="s">
        <v>25</v>
      </c>
      <c r="DK7" s="208" t="s">
        <v>62</v>
      </c>
      <c r="DL7" s="209" t="s">
        <v>66</v>
      </c>
      <c r="DM7" s="209" t="s">
        <v>21</v>
      </c>
      <c r="DN7" s="209" t="s">
        <v>24</v>
      </c>
      <c r="DO7" s="220" t="s">
        <v>73</v>
      </c>
      <c r="DP7" s="220" t="s">
        <v>76</v>
      </c>
      <c r="DQ7" s="221" t="s">
        <v>26</v>
      </c>
      <c r="DR7" s="207" t="s">
        <v>67</v>
      </c>
      <c r="DS7" s="208" t="s">
        <v>64</v>
      </c>
      <c r="DT7" s="209" t="s">
        <v>68</v>
      </c>
      <c r="DU7" s="209" t="s">
        <v>69</v>
      </c>
      <c r="DV7" s="209" t="s">
        <v>70</v>
      </c>
      <c r="DW7" s="209" t="s">
        <v>71</v>
      </c>
      <c r="DX7" s="209" t="s">
        <v>75</v>
      </c>
      <c r="DY7" s="209" t="s">
        <v>72</v>
      </c>
      <c r="DZ7" s="209" t="s">
        <v>27</v>
      </c>
      <c r="EA7" s="222" t="s">
        <v>74</v>
      </c>
      <c r="EC7" s="218" t="s">
        <v>65</v>
      </c>
      <c r="ED7" s="219" t="s">
        <v>1</v>
      </c>
      <c r="EE7" s="208" t="s">
        <v>63</v>
      </c>
      <c r="EF7" s="208" t="s">
        <v>25</v>
      </c>
      <c r="EG7" s="208" t="s">
        <v>62</v>
      </c>
      <c r="EH7" s="209" t="s">
        <v>66</v>
      </c>
      <c r="EI7" s="209" t="s">
        <v>21</v>
      </c>
      <c r="EJ7" s="209" t="s">
        <v>24</v>
      </c>
      <c r="EK7" s="220" t="s">
        <v>73</v>
      </c>
      <c r="EL7" s="220" t="s">
        <v>76</v>
      </c>
      <c r="EM7" s="221" t="s">
        <v>26</v>
      </c>
      <c r="EN7" s="207" t="s">
        <v>67</v>
      </c>
      <c r="EO7" s="208" t="s">
        <v>64</v>
      </c>
      <c r="EP7" s="209" t="s">
        <v>68</v>
      </c>
      <c r="EQ7" s="209" t="s">
        <v>69</v>
      </c>
      <c r="ER7" s="209" t="s">
        <v>70</v>
      </c>
      <c r="ES7" s="209" t="s">
        <v>71</v>
      </c>
      <c r="ET7" s="209" t="s">
        <v>75</v>
      </c>
      <c r="EU7" s="209" t="s">
        <v>72</v>
      </c>
      <c r="EV7" s="209" t="s">
        <v>27</v>
      </c>
      <c r="EW7" s="222" t="s">
        <v>74</v>
      </c>
      <c r="EY7" s="218" t="s">
        <v>65</v>
      </c>
      <c r="EZ7" s="219" t="s">
        <v>1</v>
      </c>
      <c r="FA7" s="208" t="s">
        <v>63</v>
      </c>
      <c r="FB7" s="208" t="s">
        <v>25</v>
      </c>
      <c r="FC7" s="208" t="s">
        <v>62</v>
      </c>
      <c r="FD7" s="209" t="s">
        <v>66</v>
      </c>
      <c r="FE7" s="209" t="s">
        <v>21</v>
      </c>
      <c r="FF7" s="209" t="s">
        <v>24</v>
      </c>
      <c r="FG7" s="220" t="s">
        <v>73</v>
      </c>
      <c r="FH7" s="220" t="s">
        <v>76</v>
      </c>
      <c r="FI7" s="221" t="s">
        <v>26</v>
      </c>
      <c r="FJ7" s="207" t="s">
        <v>67</v>
      </c>
      <c r="FK7" s="208" t="s">
        <v>64</v>
      </c>
      <c r="FL7" s="209" t="s">
        <v>68</v>
      </c>
      <c r="FM7" s="209" t="s">
        <v>69</v>
      </c>
      <c r="FN7" s="209" t="s">
        <v>70</v>
      </c>
      <c r="FO7" s="209" t="s">
        <v>71</v>
      </c>
      <c r="FP7" s="209" t="s">
        <v>75</v>
      </c>
      <c r="FQ7" s="209" t="s">
        <v>72</v>
      </c>
      <c r="FR7" s="209" t="s">
        <v>27</v>
      </c>
      <c r="FS7" s="222" t="s">
        <v>74</v>
      </c>
      <c r="FU7" s="218" t="s">
        <v>65</v>
      </c>
      <c r="FV7" s="219" t="s">
        <v>1</v>
      </c>
      <c r="FW7" s="208" t="s">
        <v>63</v>
      </c>
      <c r="FX7" s="208" t="s">
        <v>25</v>
      </c>
      <c r="FY7" s="208" t="s">
        <v>62</v>
      </c>
      <c r="FZ7" s="209" t="s">
        <v>66</v>
      </c>
      <c r="GA7" s="209" t="s">
        <v>21</v>
      </c>
      <c r="GB7" s="209" t="s">
        <v>24</v>
      </c>
      <c r="GC7" s="220" t="s">
        <v>73</v>
      </c>
      <c r="GD7" s="220" t="s">
        <v>76</v>
      </c>
      <c r="GE7" s="221" t="s">
        <v>26</v>
      </c>
      <c r="GF7" s="207" t="s">
        <v>67</v>
      </c>
      <c r="GG7" s="208" t="s">
        <v>64</v>
      </c>
      <c r="GH7" s="209" t="s">
        <v>68</v>
      </c>
      <c r="GI7" s="209" t="s">
        <v>69</v>
      </c>
      <c r="GJ7" s="209" t="s">
        <v>70</v>
      </c>
      <c r="GK7" s="209" t="s">
        <v>71</v>
      </c>
      <c r="GL7" s="209" t="s">
        <v>75</v>
      </c>
      <c r="GM7" s="209" t="s">
        <v>72</v>
      </c>
      <c r="GN7" s="209" t="s">
        <v>27</v>
      </c>
      <c r="GO7" s="222" t="s">
        <v>74</v>
      </c>
      <c r="GQ7" s="218" t="s">
        <v>65</v>
      </c>
      <c r="GR7" s="219" t="s">
        <v>1</v>
      </c>
      <c r="GS7" s="208" t="s">
        <v>63</v>
      </c>
      <c r="GT7" s="208" t="s">
        <v>25</v>
      </c>
      <c r="GU7" s="208" t="s">
        <v>62</v>
      </c>
      <c r="GV7" s="209" t="s">
        <v>66</v>
      </c>
      <c r="GW7" s="209" t="s">
        <v>21</v>
      </c>
      <c r="GX7" s="209" t="s">
        <v>24</v>
      </c>
      <c r="GY7" s="220" t="s">
        <v>73</v>
      </c>
      <c r="GZ7" s="220" t="s">
        <v>76</v>
      </c>
      <c r="HA7" s="221" t="s">
        <v>26</v>
      </c>
      <c r="HB7" s="207" t="s">
        <v>67</v>
      </c>
      <c r="HC7" s="208" t="s">
        <v>64</v>
      </c>
      <c r="HD7" s="209" t="s">
        <v>68</v>
      </c>
      <c r="HE7" s="209" t="s">
        <v>69</v>
      </c>
      <c r="HF7" s="209" t="s">
        <v>70</v>
      </c>
      <c r="HG7" s="209" t="s">
        <v>71</v>
      </c>
      <c r="HH7" s="209" t="s">
        <v>75</v>
      </c>
      <c r="HI7" s="209" t="s">
        <v>72</v>
      </c>
      <c r="HJ7" s="209" t="s">
        <v>27</v>
      </c>
      <c r="HK7" s="222" t="s">
        <v>74</v>
      </c>
      <c r="HM7" s="218" t="s">
        <v>65</v>
      </c>
      <c r="HN7" s="219" t="s">
        <v>1</v>
      </c>
      <c r="HO7" s="208" t="s">
        <v>63</v>
      </c>
      <c r="HP7" s="208" t="s">
        <v>25</v>
      </c>
      <c r="HQ7" s="208" t="s">
        <v>62</v>
      </c>
      <c r="HR7" s="209" t="s">
        <v>66</v>
      </c>
      <c r="HS7" s="209" t="s">
        <v>21</v>
      </c>
      <c r="HT7" s="209" t="s">
        <v>24</v>
      </c>
      <c r="HU7" s="220" t="s">
        <v>73</v>
      </c>
      <c r="HV7" s="220" t="s">
        <v>76</v>
      </c>
      <c r="HW7" s="221" t="s">
        <v>26</v>
      </c>
      <c r="HX7" s="207" t="s">
        <v>67</v>
      </c>
      <c r="HY7" s="208" t="s">
        <v>64</v>
      </c>
      <c r="HZ7" s="209" t="s">
        <v>68</v>
      </c>
      <c r="IA7" s="209" t="s">
        <v>69</v>
      </c>
      <c r="IB7" s="209" t="s">
        <v>70</v>
      </c>
      <c r="IC7" s="209" t="s">
        <v>71</v>
      </c>
      <c r="ID7" s="209" t="s">
        <v>75</v>
      </c>
      <c r="IE7" s="209" t="s">
        <v>72</v>
      </c>
      <c r="IF7" s="209" t="s">
        <v>27</v>
      </c>
      <c r="IG7" s="222" t="s">
        <v>74</v>
      </c>
      <c r="II7" s="218" t="s">
        <v>65</v>
      </c>
      <c r="IJ7" s="219" t="s">
        <v>1</v>
      </c>
      <c r="IK7" s="208" t="s">
        <v>63</v>
      </c>
      <c r="IL7" s="208" t="s">
        <v>25</v>
      </c>
      <c r="IM7" s="208" t="s">
        <v>62</v>
      </c>
      <c r="IN7" s="209" t="s">
        <v>66</v>
      </c>
      <c r="IO7" s="209" t="s">
        <v>21</v>
      </c>
      <c r="IP7" s="209" t="s">
        <v>24</v>
      </c>
      <c r="IQ7" s="220" t="s">
        <v>73</v>
      </c>
      <c r="IR7" s="220" t="s">
        <v>76</v>
      </c>
      <c r="IS7" s="221" t="s">
        <v>26</v>
      </c>
      <c r="IT7" s="207" t="s">
        <v>67</v>
      </c>
      <c r="IU7" s="208" t="s">
        <v>64</v>
      </c>
      <c r="IV7" s="209" t="s">
        <v>68</v>
      </c>
      <c r="IW7" s="209" t="s">
        <v>69</v>
      </c>
      <c r="IX7" s="209" t="s">
        <v>70</v>
      </c>
      <c r="IY7" s="209" t="s">
        <v>71</v>
      </c>
      <c r="IZ7" s="209" t="s">
        <v>75</v>
      </c>
      <c r="JA7" s="209" t="s">
        <v>72</v>
      </c>
      <c r="JB7" s="209" t="s">
        <v>27</v>
      </c>
      <c r="JC7" s="222" t="s">
        <v>74</v>
      </c>
      <c r="JE7" s="218" t="s">
        <v>65</v>
      </c>
      <c r="JF7" s="219" t="s">
        <v>1</v>
      </c>
      <c r="JG7" s="208" t="s">
        <v>63</v>
      </c>
      <c r="JH7" s="208" t="s">
        <v>25</v>
      </c>
      <c r="JI7" s="208" t="s">
        <v>62</v>
      </c>
      <c r="JJ7" s="209" t="s">
        <v>66</v>
      </c>
      <c r="JK7" s="209" t="s">
        <v>21</v>
      </c>
      <c r="JL7" s="209" t="s">
        <v>24</v>
      </c>
      <c r="JM7" s="220" t="s">
        <v>73</v>
      </c>
      <c r="JN7" s="220" t="s">
        <v>76</v>
      </c>
      <c r="JO7" s="221" t="s">
        <v>26</v>
      </c>
      <c r="JP7" s="207" t="s">
        <v>67</v>
      </c>
      <c r="JQ7" s="208" t="s">
        <v>64</v>
      </c>
      <c r="JR7" s="209" t="s">
        <v>68</v>
      </c>
      <c r="JS7" s="209" t="s">
        <v>69</v>
      </c>
      <c r="JT7" s="209" t="s">
        <v>70</v>
      </c>
      <c r="JU7" s="209" t="s">
        <v>71</v>
      </c>
      <c r="JV7" s="209" t="s">
        <v>75</v>
      </c>
      <c r="JW7" s="209" t="s">
        <v>72</v>
      </c>
      <c r="JX7" s="209" t="s">
        <v>27</v>
      </c>
      <c r="JY7" s="222" t="s">
        <v>74</v>
      </c>
      <c r="KA7" s="218" t="s">
        <v>65</v>
      </c>
      <c r="KB7" s="219" t="s">
        <v>1</v>
      </c>
      <c r="KC7" s="208" t="s">
        <v>63</v>
      </c>
      <c r="KD7" s="208" t="s">
        <v>25</v>
      </c>
      <c r="KE7" s="208" t="s">
        <v>62</v>
      </c>
      <c r="KF7" s="209" t="s">
        <v>66</v>
      </c>
      <c r="KG7" s="209" t="s">
        <v>21</v>
      </c>
      <c r="KH7" s="209" t="s">
        <v>24</v>
      </c>
      <c r="KI7" s="220" t="s">
        <v>73</v>
      </c>
      <c r="KJ7" s="220" t="s">
        <v>76</v>
      </c>
      <c r="KK7" s="221" t="s">
        <v>26</v>
      </c>
      <c r="KL7" s="207" t="s">
        <v>67</v>
      </c>
      <c r="KM7" s="208" t="s">
        <v>64</v>
      </c>
      <c r="KN7" s="209" t="s">
        <v>68</v>
      </c>
      <c r="KO7" s="209" t="s">
        <v>69</v>
      </c>
      <c r="KP7" s="209" t="s">
        <v>70</v>
      </c>
      <c r="KQ7" s="209" t="s">
        <v>71</v>
      </c>
      <c r="KR7" s="209" t="s">
        <v>75</v>
      </c>
      <c r="KS7" s="209" t="s">
        <v>72</v>
      </c>
      <c r="KT7" s="209" t="s">
        <v>27</v>
      </c>
      <c r="KU7" s="222" t="s">
        <v>74</v>
      </c>
      <c r="KW7" s="218" t="s">
        <v>65</v>
      </c>
      <c r="KX7" s="219" t="s">
        <v>1</v>
      </c>
      <c r="KY7" s="208" t="s">
        <v>63</v>
      </c>
      <c r="KZ7" s="208" t="s">
        <v>25</v>
      </c>
      <c r="LA7" s="208" t="s">
        <v>62</v>
      </c>
      <c r="LB7" s="209" t="s">
        <v>66</v>
      </c>
      <c r="LC7" s="209" t="s">
        <v>21</v>
      </c>
      <c r="LD7" s="209" t="s">
        <v>24</v>
      </c>
      <c r="LE7" s="220" t="s">
        <v>73</v>
      </c>
      <c r="LF7" s="220" t="s">
        <v>76</v>
      </c>
      <c r="LG7" s="221" t="s">
        <v>26</v>
      </c>
      <c r="LH7" s="207" t="s">
        <v>67</v>
      </c>
      <c r="LI7" s="208" t="s">
        <v>64</v>
      </c>
      <c r="LJ7" s="209" t="s">
        <v>68</v>
      </c>
      <c r="LK7" s="209" t="s">
        <v>69</v>
      </c>
      <c r="LL7" s="209" t="s">
        <v>70</v>
      </c>
      <c r="LM7" s="209" t="s">
        <v>71</v>
      </c>
      <c r="LN7" s="209" t="s">
        <v>75</v>
      </c>
      <c r="LO7" s="209" t="s">
        <v>72</v>
      </c>
      <c r="LP7" s="209" t="s">
        <v>27</v>
      </c>
      <c r="LQ7" s="222" t="s">
        <v>74</v>
      </c>
      <c r="LS7" s="218" t="s">
        <v>65</v>
      </c>
      <c r="LT7" s="219" t="s">
        <v>1</v>
      </c>
      <c r="LU7" s="208" t="s">
        <v>63</v>
      </c>
      <c r="LV7" s="208" t="s">
        <v>25</v>
      </c>
      <c r="LW7" s="208" t="s">
        <v>62</v>
      </c>
      <c r="LX7" s="209" t="s">
        <v>66</v>
      </c>
      <c r="LY7" s="209" t="s">
        <v>21</v>
      </c>
      <c r="LZ7" s="209" t="s">
        <v>24</v>
      </c>
      <c r="MA7" s="220" t="s">
        <v>73</v>
      </c>
      <c r="MB7" s="220" t="s">
        <v>76</v>
      </c>
      <c r="MC7" s="221" t="s">
        <v>26</v>
      </c>
      <c r="MD7" s="207" t="s">
        <v>67</v>
      </c>
      <c r="ME7" s="208" t="s">
        <v>64</v>
      </c>
      <c r="MF7" s="209" t="s">
        <v>68</v>
      </c>
      <c r="MG7" s="209" t="s">
        <v>69</v>
      </c>
      <c r="MH7" s="209" t="s">
        <v>70</v>
      </c>
      <c r="MI7" s="209" t="s">
        <v>71</v>
      </c>
      <c r="MJ7" s="209" t="s">
        <v>75</v>
      </c>
      <c r="MK7" s="209" t="s">
        <v>72</v>
      </c>
      <c r="ML7" s="209" t="s">
        <v>27</v>
      </c>
      <c r="MM7" s="222" t="s">
        <v>74</v>
      </c>
      <c r="MO7" s="218" t="s">
        <v>65</v>
      </c>
      <c r="MP7" s="219" t="s">
        <v>1</v>
      </c>
      <c r="MQ7" s="208" t="s">
        <v>63</v>
      </c>
      <c r="MR7" s="208" t="s">
        <v>25</v>
      </c>
      <c r="MS7" s="208" t="s">
        <v>62</v>
      </c>
      <c r="MT7" s="209" t="s">
        <v>66</v>
      </c>
      <c r="MU7" s="209" t="s">
        <v>21</v>
      </c>
      <c r="MV7" s="209" t="s">
        <v>24</v>
      </c>
      <c r="MW7" s="220" t="s">
        <v>73</v>
      </c>
      <c r="MX7" s="220" t="s">
        <v>76</v>
      </c>
      <c r="MY7" s="221" t="s">
        <v>26</v>
      </c>
      <c r="MZ7" s="207" t="s">
        <v>67</v>
      </c>
      <c r="NA7" s="208" t="s">
        <v>64</v>
      </c>
      <c r="NB7" s="209" t="s">
        <v>68</v>
      </c>
      <c r="NC7" s="209" t="s">
        <v>69</v>
      </c>
      <c r="ND7" s="209" t="s">
        <v>70</v>
      </c>
      <c r="NE7" s="209" t="s">
        <v>71</v>
      </c>
      <c r="NF7" s="209" t="s">
        <v>75</v>
      </c>
      <c r="NG7" s="209" t="s">
        <v>72</v>
      </c>
      <c r="NH7" s="209" t="s">
        <v>27</v>
      </c>
      <c r="NI7" s="222" t="s">
        <v>74</v>
      </c>
      <c r="NK7" s="218" t="s">
        <v>65</v>
      </c>
      <c r="NL7" s="219" t="s">
        <v>1</v>
      </c>
      <c r="NM7" s="208" t="s">
        <v>63</v>
      </c>
      <c r="NN7" s="208" t="s">
        <v>25</v>
      </c>
      <c r="NO7" s="208" t="s">
        <v>62</v>
      </c>
      <c r="NP7" s="209" t="s">
        <v>66</v>
      </c>
      <c r="NQ7" s="209" t="s">
        <v>21</v>
      </c>
      <c r="NR7" s="209" t="s">
        <v>24</v>
      </c>
      <c r="NS7" s="220" t="s">
        <v>73</v>
      </c>
      <c r="NT7" s="220" t="s">
        <v>76</v>
      </c>
      <c r="NU7" s="221" t="s">
        <v>26</v>
      </c>
      <c r="NV7" s="207" t="s">
        <v>67</v>
      </c>
      <c r="NW7" s="208" t="s">
        <v>64</v>
      </c>
      <c r="NX7" s="209" t="s">
        <v>68</v>
      </c>
      <c r="NY7" s="209" t="s">
        <v>69</v>
      </c>
      <c r="NZ7" s="209" t="s">
        <v>70</v>
      </c>
      <c r="OA7" s="209" t="s">
        <v>71</v>
      </c>
      <c r="OB7" s="209" t="s">
        <v>75</v>
      </c>
      <c r="OC7" s="209" t="s">
        <v>72</v>
      </c>
      <c r="OD7" s="209" t="s">
        <v>27</v>
      </c>
      <c r="OE7" s="222" t="s">
        <v>74</v>
      </c>
      <c r="OG7" s="218" t="s">
        <v>65</v>
      </c>
      <c r="OH7" s="219" t="s">
        <v>1</v>
      </c>
      <c r="OI7" s="208" t="s">
        <v>63</v>
      </c>
      <c r="OJ7" s="208" t="s">
        <v>25</v>
      </c>
      <c r="OK7" s="208" t="s">
        <v>62</v>
      </c>
      <c r="OL7" s="209" t="s">
        <v>66</v>
      </c>
      <c r="OM7" s="209" t="s">
        <v>21</v>
      </c>
      <c r="ON7" s="209" t="s">
        <v>24</v>
      </c>
      <c r="OO7" s="220" t="s">
        <v>73</v>
      </c>
      <c r="OP7" s="220" t="s">
        <v>76</v>
      </c>
      <c r="OQ7" s="221" t="s">
        <v>26</v>
      </c>
      <c r="OR7" s="207" t="s">
        <v>67</v>
      </c>
      <c r="OS7" s="208" t="s">
        <v>64</v>
      </c>
      <c r="OT7" s="209" t="s">
        <v>68</v>
      </c>
      <c r="OU7" s="209" t="s">
        <v>69</v>
      </c>
      <c r="OV7" s="209" t="s">
        <v>70</v>
      </c>
      <c r="OW7" s="209" t="s">
        <v>71</v>
      </c>
      <c r="OX7" s="209" t="s">
        <v>75</v>
      </c>
      <c r="OY7" s="209" t="s">
        <v>72</v>
      </c>
      <c r="OZ7" s="209" t="s">
        <v>27</v>
      </c>
      <c r="PA7" s="222" t="s">
        <v>74</v>
      </c>
      <c r="PC7" s="218" t="s">
        <v>65</v>
      </c>
      <c r="PD7" s="219" t="s">
        <v>1</v>
      </c>
      <c r="PE7" s="208" t="s">
        <v>63</v>
      </c>
      <c r="PF7" s="208" t="s">
        <v>25</v>
      </c>
      <c r="PG7" s="208" t="s">
        <v>62</v>
      </c>
      <c r="PH7" s="209" t="s">
        <v>66</v>
      </c>
      <c r="PI7" s="209" t="s">
        <v>21</v>
      </c>
      <c r="PJ7" s="209" t="s">
        <v>24</v>
      </c>
      <c r="PK7" s="220" t="s">
        <v>73</v>
      </c>
      <c r="PL7" s="220" t="s">
        <v>76</v>
      </c>
      <c r="PM7" s="221" t="s">
        <v>26</v>
      </c>
      <c r="PN7" s="207" t="s">
        <v>67</v>
      </c>
      <c r="PO7" s="208" t="s">
        <v>64</v>
      </c>
      <c r="PP7" s="209" t="s">
        <v>68</v>
      </c>
      <c r="PQ7" s="209" t="s">
        <v>69</v>
      </c>
      <c r="PR7" s="209" t="s">
        <v>70</v>
      </c>
      <c r="PS7" s="209" t="s">
        <v>71</v>
      </c>
      <c r="PT7" s="209" t="s">
        <v>75</v>
      </c>
      <c r="PU7" s="209" t="s">
        <v>72</v>
      </c>
      <c r="PV7" s="209" t="s">
        <v>27</v>
      </c>
      <c r="PW7" s="222" t="s">
        <v>74</v>
      </c>
      <c r="PY7" s="218" t="s">
        <v>65</v>
      </c>
      <c r="PZ7" s="219" t="s">
        <v>1</v>
      </c>
      <c r="QA7" s="208" t="s">
        <v>63</v>
      </c>
      <c r="QB7" s="208" t="s">
        <v>25</v>
      </c>
      <c r="QC7" s="208" t="s">
        <v>62</v>
      </c>
      <c r="QD7" s="209" t="s">
        <v>66</v>
      </c>
      <c r="QE7" s="209" t="s">
        <v>21</v>
      </c>
      <c r="QF7" s="209" t="s">
        <v>24</v>
      </c>
      <c r="QG7" s="220" t="s">
        <v>73</v>
      </c>
      <c r="QH7" s="220" t="s">
        <v>76</v>
      </c>
      <c r="QI7" s="221" t="s">
        <v>26</v>
      </c>
      <c r="QJ7" s="207" t="s">
        <v>67</v>
      </c>
      <c r="QK7" s="208" t="s">
        <v>64</v>
      </c>
      <c r="QL7" s="209" t="s">
        <v>68</v>
      </c>
      <c r="QM7" s="209" t="s">
        <v>69</v>
      </c>
      <c r="QN7" s="209" t="s">
        <v>70</v>
      </c>
      <c r="QO7" s="209" t="s">
        <v>71</v>
      </c>
      <c r="QP7" s="209" t="s">
        <v>75</v>
      </c>
      <c r="QQ7" s="209" t="s">
        <v>72</v>
      </c>
      <c r="QR7" s="209" t="s">
        <v>27</v>
      </c>
      <c r="QS7" s="222" t="s">
        <v>74</v>
      </c>
      <c r="QU7" s="218" t="s">
        <v>65</v>
      </c>
      <c r="QV7" s="219" t="s">
        <v>1</v>
      </c>
      <c r="QW7" s="208" t="s">
        <v>63</v>
      </c>
      <c r="QX7" s="208" t="s">
        <v>25</v>
      </c>
      <c r="QY7" s="208" t="s">
        <v>62</v>
      </c>
      <c r="QZ7" s="209" t="s">
        <v>66</v>
      </c>
      <c r="RA7" s="209" t="s">
        <v>21</v>
      </c>
      <c r="RB7" s="209" t="s">
        <v>24</v>
      </c>
      <c r="RC7" s="220" t="s">
        <v>73</v>
      </c>
      <c r="RD7" s="220" t="s">
        <v>76</v>
      </c>
      <c r="RE7" s="221" t="s">
        <v>26</v>
      </c>
      <c r="RF7" s="207" t="s">
        <v>67</v>
      </c>
      <c r="RG7" s="208" t="s">
        <v>64</v>
      </c>
      <c r="RH7" s="209" t="s">
        <v>68</v>
      </c>
      <c r="RI7" s="209" t="s">
        <v>69</v>
      </c>
      <c r="RJ7" s="209" t="s">
        <v>70</v>
      </c>
      <c r="RK7" s="209" t="s">
        <v>71</v>
      </c>
      <c r="RL7" s="209" t="s">
        <v>75</v>
      </c>
      <c r="RM7" s="209" t="s">
        <v>72</v>
      </c>
      <c r="RN7" s="209" t="s">
        <v>27</v>
      </c>
      <c r="RO7" s="222" t="s">
        <v>74</v>
      </c>
      <c r="RQ7" s="218" t="s">
        <v>65</v>
      </c>
      <c r="RR7" s="219" t="s">
        <v>1</v>
      </c>
      <c r="RS7" s="208" t="s">
        <v>63</v>
      </c>
      <c r="RT7" s="208" t="s">
        <v>25</v>
      </c>
      <c r="RU7" s="208" t="s">
        <v>62</v>
      </c>
      <c r="RV7" s="209" t="s">
        <v>66</v>
      </c>
      <c r="RW7" s="209" t="s">
        <v>21</v>
      </c>
      <c r="RX7" s="209" t="s">
        <v>24</v>
      </c>
      <c r="RY7" s="220" t="s">
        <v>73</v>
      </c>
      <c r="RZ7" s="220" t="s">
        <v>76</v>
      </c>
      <c r="SA7" s="221" t="s">
        <v>26</v>
      </c>
      <c r="SB7" s="207" t="s">
        <v>67</v>
      </c>
      <c r="SC7" s="208" t="s">
        <v>64</v>
      </c>
      <c r="SD7" s="209" t="s">
        <v>68</v>
      </c>
      <c r="SE7" s="209" t="s">
        <v>69</v>
      </c>
      <c r="SF7" s="209" t="s">
        <v>70</v>
      </c>
      <c r="SG7" s="209" t="s">
        <v>71</v>
      </c>
      <c r="SH7" s="209" t="s">
        <v>75</v>
      </c>
      <c r="SI7" s="209" t="s">
        <v>72</v>
      </c>
      <c r="SJ7" s="209" t="s">
        <v>27</v>
      </c>
      <c r="SK7" s="222" t="s">
        <v>74</v>
      </c>
      <c r="SM7" s="218" t="s">
        <v>65</v>
      </c>
      <c r="SN7" s="219" t="s">
        <v>1</v>
      </c>
      <c r="SO7" s="208" t="s">
        <v>63</v>
      </c>
      <c r="SP7" s="208" t="s">
        <v>25</v>
      </c>
      <c r="SQ7" s="208" t="s">
        <v>62</v>
      </c>
      <c r="SR7" s="209" t="s">
        <v>66</v>
      </c>
      <c r="SS7" s="209" t="s">
        <v>21</v>
      </c>
      <c r="ST7" s="209" t="s">
        <v>24</v>
      </c>
      <c r="SU7" s="220" t="s">
        <v>73</v>
      </c>
      <c r="SV7" s="220" t="s">
        <v>76</v>
      </c>
      <c r="SW7" s="221" t="s">
        <v>26</v>
      </c>
      <c r="SX7" s="207" t="s">
        <v>67</v>
      </c>
      <c r="SY7" s="208" t="s">
        <v>64</v>
      </c>
      <c r="SZ7" s="209" t="s">
        <v>68</v>
      </c>
      <c r="TA7" s="209" t="s">
        <v>69</v>
      </c>
      <c r="TB7" s="209" t="s">
        <v>70</v>
      </c>
      <c r="TC7" s="209" t="s">
        <v>71</v>
      </c>
      <c r="TD7" s="209" t="s">
        <v>75</v>
      </c>
      <c r="TE7" s="209" t="s">
        <v>72</v>
      </c>
      <c r="TF7" s="209" t="s">
        <v>27</v>
      </c>
      <c r="TG7" s="222" t="s">
        <v>74</v>
      </c>
      <c r="TI7" s="218" t="s">
        <v>65</v>
      </c>
      <c r="TJ7" s="219" t="s">
        <v>1</v>
      </c>
      <c r="TK7" s="208" t="s">
        <v>63</v>
      </c>
      <c r="TL7" s="208" t="s">
        <v>25</v>
      </c>
      <c r="TM7" s="208" t="s">
        <v>62</v>
      </c>
      <c r="TN7" s="209" t="s">
        <v>66</v>
      </c>
      <c r="TO7" s="209" t="s">
        <v>21</v>
      </c>
      <c r="TP7" s="209" t="s">
        <v>24</v>
      </c>
      <c r="TQ7" s="220" t="s">
        <v>73</v>
      </c>
      <c r="TR7" s="220" t="s">
        <v>76</v>
      </c>
      <c r="TS7" s="221" t="s">
        <v>26</v>
      </c>
      <c r="TT7" s="207" t="s">
        <v>67</v>
      </c>
      <c r="TU7" s="208" t="s">
        <v>64</v>
      </c>
      <c r="TV7" s="209" t="s">
        <v>68</v>
      </c>
      <c r="TW7" s="209" t="s">
        <v>69</v>
      </c>
      <c r="TX7" s="209" t="s">
        <v>70</v>
      </c>
      <c r="TY7" s="209" t="s">
        <v>71</v>
      </c>
      <c r="TZ7" s="209" t="s">
        <v>75</v>
      </c>
      <c r="UA7" s="209" t="s">
        <v>72</v>
      </c>
      <c r="UB7" s="209" t="s">
        <v>27</v>
      </c>
      <c r="UC7" s="222" t="s">
        <v>74</v>
      </c>
      <c r="UE7" s="218" t="s">
        <v>65</v>
      </c>
      <c r="UF7" s="219" t="s">
        <v>1</v>
      </c>
      <c r="UG7" s="208" t="s">
        <v>63</v>
      </c>
      <c r="UH7" s="208" t="s">
        <v>25</v>
      </c>
      <c r="UI7" s="208" t="s">
        <v>62</v>
      </c>
      <c r="UJ7" s="209" t="s">
        <v>66</v>
      </c>
      <c r="UK7" s="209" t="s">
        <v>21</v>
      </c>
      <c r="UL7" s="209" t="s">
        <v>24</v>
      </c>
      <c r="UM7" s="220" t="s">
        <v>73</v>
      </c>
      <c r="UN7" s="220" t="s">
        <v>76</v>
      </c>
      <c r="UO7" s="221" t="s">
        <v>26</v>
      </c>
      <c r="UP7" s="207" t="s">
        <v>67</v>
      </c>
      <c r="UQ7" s="208" t="s">
        <v>64</v>
      </c>
      <c r="UR7" s="209" t="s">
        <v>68</v>
      </c>
      <c r="US7" s="209" t="s">
        <v>69</v>
      </c>
      <c r="UT7" s="209" t="s">
        <v>70</v>
      </c>
      <c r="UU7" s="209" t="s">
        <v>71</v>
      </c>
      <c r="UV7" s="209" t="s">
        <v>75</v>
      </c>
      <c r="UW7" s="209" t="s">
        <v>72</v>
      </c>
      <c r="UX7" s="209" t="s">
        <v>27</v>
      </c>
      <c r="UY7" s="222" t="s">
        <v>74</v>
      </c>
      <c r="VA7" s="218" t="s">
        <v>65</v>
      </c>
      <c r="VB7" s="219" t="s">
        <v>1</v>
      </c>
      <c r="VC7" s="208" t="s">
        <v>63</v>
      </c>
      <c r="VD7" s="208" t="s">
        <v>25</v>
      </c>
      <c r="VE7" s="208" t="s">
        <v>62</v>
      </c>
      <c r="VF7" s="209" t="s">
        <v>66</v>
      </c>
      <c r="VG7" s="209" t="s">
        <v>21</v>
      </c>
      <c r="VH7" s="209" t="s">
        <v>24</v>
      </c>
      <c r="VI7" s="220" t="s">
        <v>73</v>
      </c>
      <c r="VJ7" s="220" t="s">
        <v>76</v>
      </c>
      <c r="VK7" s="221" t="s">
        <v>26</v>
      </c>
      <c r="VL7" s="207" t="s">
        <v>67</v>
      </c>
      <c r="VM7" s="208" t="s">
        <v>64</v>
      </c>
      <c r="VN7" s="209" t="s">
        <v>68</v>
      </c>
      <c r="VO7" s="209" t="s">
        <v>69</v>
      </c>
      <c r="VP7" s="209" t="s">
        <v>70</v>
      </c>
      <c r="VQ7" s="209" t="s">
        <v>71</v>
      </c>
      <c r="VR7" s="209" t="s">
        <v>75</v>
      </c>
      <c r="VS7" s="209" t="s">
        <v>72</v>
      </c>
      <c r="VT7" s="209" t="s">
        <v>27</v>
      </c>
      <c r="VU7" s="222" t="s">
        <v>74</v>
      </c>
      <c r="VW7" s="218" t="s">
        <v>65</v>
      </c>
      <c r="VX7" s="219" t="s">
        <v>1</v>
      </c>
      <c r="VY7" s="208" t="s">
        <v>63</v>
      </c>
      <c r="VZ7" s="208" t="s">
        <v>25</v>
      </c>
      <c r="WA7" s="208" t="s">
        <v>62</v>
      </c>
      <c r="WB7" s="209" t="s">
        <v>66</v>
      </c>
      <c r="WC7" s="209" t="s">
        <v>21</v>
      </c>
      <c r="WD7" s="209" t="s">
        <v>24</v>
      </c>
      <c r="WE7" s="220" t="s">
        <v>73</v>
      </c>
      <c r="WF7" s="220" t="s">
        <v>76</v>
      </c>
      <c r="WG7" s="221" t="s">
        <v>26</v>
      </c>
      <c r="WH7" s="207" t="s">
        <v>67</v>
      </c>
      <c r="WI7" s="208" t="s">
        <v>64</v>
      </c>
      <c r="WJ7" s="209" t="s">
        <v>68</v>
      </c>
      <c r="WK7" s="209" t="s">
        <v>69</v>
      </c>
      <c r="WL7" s="209" t="s">
        <v>70</v>
      </c>
      <c r="WM7" s="209" t="s">
        <v>71</v>
      </c>
      <c r="WN7" s="209" t="s">
        <v>75</v>
      </c>
      <c r="WO7" s="209" t="s">
        <v>72</v>
      </c>
      <c r="WP7" s="209" t="s">
        <v>27</v>
      </c>
      <c r="WQ7" s="222" t="s">
        <v>74</v>
      </c>
      <c r="WS7" s="218" t="s">
        <v>65</v>
      </c>
      <c r="WT7" s="219" t="s">
        <v>1</v>
      </c>
      <c r="WU7" s="208" t="s">
        <v>63</v>
      </c>
      <c r="WV7" s="208" t="s">
        <v>25</v>
      </c>
      <c r="WW7" s="208" t="s">
        <v>62</v>
      </c>
      <c r="WX7" s="209" t="s">
        <v>66</v>
      </c>
      <c r="WY7" s="209" t="s">
        <v>21</v>
      </c>
      <c r="WZ7" s="209" t="s">
        <v>24</v>
      </c>
      <c r="XA7" s="220" t="s">
        <v>73</v>
      </c>
      <c r="XB7" s="220" t="s">
        <v>76</v>
      </c>
      <c r="XC7" s="221" t="s">
        <v>26</v>
      </c>
      <c r="XD7" s="207" t="s">
        <v>67</v>
      </c>
      <c r="XE7" s="208" t="s">
        <v>64</v>
      </c>
      <c r="XF7" s="209" t="s">
        <v>68</v>
      </c>
      <c r="XG7" s="209" t="s">
        <v>69</v>
      </c>
      <c r="XH7" s="209" t="s">
        <v>70</v>
      </c>
      <c r="XI7" s="209" t="s">
        <v>71</v>
      </c>
      <c r="XJ7" s="209" t="s">
        <v>75</v>
      </c>
      <c r="XK7" s="209" t="s">
        <v>72</v>
      </c>
      <c r="XL7" s="209" t="s">
        <v>27</v>
      </c>
      <c r="XM7" s="222" t="s">
        <v>74</v>
      </c>
    </row>
    <row r="8" spans="1:637" ht="13.8">
      <c r="A8" s="168">
        <v>27</v>
      </c>
      <c r="B8" s="236">
        <v>27</v>
      </c>
      <c r="C8" s="213" t="s">
        <v>36</v>
      </c>
      <c r="D8" s="169"/>
      <c r="E8" s="169"/>
      <c r="F8" s="169"/>
      <c r="G8" s="214" t="str">
        <f>IF(E8=0," ",(VLOOKUP(E8,PROTOKOL!$A$1:$E$29,2,FALSE))*F8)</f>
        <v xml:space="preserve"> </v>
      </c>
      <c r="H8" s="170" t="str">
        <f t="shared" ref="H8:H71" si="0">IF(D8=0," ",D8-G8)</f>
        <v xml:space="preserve"> </v>
      </c>
      <c r="I8" s="211" t="str">
        <f>IF(E8=0," ",VLOOKUP(E8,PROTOKOL!$A:$E,5,FALSE))</f>
        <v xml:space="preserve"> </v>
      </c>
      <c r="J8" s="171" t="s">
        <v>141</v>
      </c>
      <c r="K8" s="172" t="str">
        <f>IF(E8=0," ",(I8*H8))</f>
        <v xml:space="preserve"> 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36">
        <v>27</v>
      </c>
      <c r="Y8" s="213" t="str">
        <f>IF(AA8=0," ",VLOOKUP(AA8,PROTOKOL!$A:$F,6,FALSE))</f>
        <v>SIZDIRMAZLIK TAMİR</v>
      </c>
      <c r="Z8" s="169">
        <v>140</v>
      </c>
      <c r="AA8" s="169">
        <v>12</v>
      </c>
      <c r="AB8" s="169">
        <v>7.5</v>
      </c>
      <c r="AC8" s="214">
        <f>IF(AA8=0," ",(VLOOKUP(AA8,PROTOKOL!$A$1:$E$29,2,FALSE))*AB8)</f>
        <v>78</v>
      </c>
      <c r="AD8" s="170">
        <f t="shared" ref="AD8:AD71" si="2">IF(Z8=0," ",Z8-AC8)</f>
        <v>62</v>
      </c>
      <c r="AE8" s="211">
        <f>IF(AA8=0," ",VLOOKUP(AA8,PROTOKOL!$A:$E,5,FALSE))</f>
        <v>0.8561438988095238</v>
      </c>
      <c r="AF8" s="171" t="s">
        <v>141</v>
      </c>
      <c r="AG8" s="172">
        <f>IF(AA8=0," ",(AE8*AD8))</f>
        <v>53.080921726190475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36">
        <v>27</v>
      </c>
      <c r="AU8" s="213" t="str">
        <f>IF(AW8=0," ",VLOOKUP(AW8,PROTOKOL!$A:$F,6,FALSE))</f>
        <v>VAKUM TEST</v>
      </c>
      <c r="AV8" s="169">
        <v>190</v>
      </c>
      <c r="AW8" s="169">
        <v>4</v>
      </c>
      <c r="AX8" s="169">
        <v>6</v>
      </c>
      <c r="AY8" s="214">
        <f>IF(AW8=0," ",(VLOOKUP(AW8,PROTOKOL!$A$1:$E$29,2,FALSE))*AX8)</f>
        <v>120</v>
      </c>
      <c r="AZ8" s="170">
        <f t="shared" ref="AZ8:AZ71" si="4">IF(AV8=0," ",AV8-AY8)</f>
        <v>70</v>
      </c>
      <c r="BA8" s="211">
        <f>IF(AW8=0," ",VLOOKUP(AW8,PROTOKOL!$A:$E,5,FALSE))</f>
        <v>0.44947554687499996</v>
      </c>
      <c r="BB8" s="171" t="s">
        <v>141</v>
      </c>
      <c r="BC8" s="172">
        <f>IF(AW8=0," ",(BA8*AZ8))</f>
        <v>31.463288281249998</v>
      </c>
      <c r="BD8" s="223" t="str">
        <f>IF(BF8=0," ",VLOOKUP(BF8,PROTOKOL!$A:$F,6,FALSE))</f>
        <v xml:space="preserve"> </v>
      </c>
      <c r="BE8" s="169"/>
      <c r="BF8" s="169"/>
      <c r="BG8" s="169"/>
      <c r="BH8" s="214" t="str">
        <f>IF(BF8=0," ",(VLOOKUP(BF8,PROTOKOL!$A$1:$E$29,2,FALSE))*BG8)</f>
        <v xml:space="preserve"> </v>
      </c>
      <c r="BI8" s="170" t="str">
        <f t="shared" ref="BI8:BI71" si="5">IF(BE8=0," ",BE8-BH8)</f>
        <v xml:space="preserve"> </v>
      </c>
      <c r="BJ8" s="224" t="str">
        <f>IF(BF8=0," ",VLOOKUP(BF8,PROTOKOL!$A:$E,5,FALSE))</f>
        <v xml:space="preserve"> </v>
      </c>
      <c r="BK8" s="210" t="str">
        <f>IF(BF8=0," ",(BI8*BJ8))</f>
        <v xml:space="preserve"> </v>
      </c>
      <c r="BL8" s="171">
        <f>BG8*2</f>
        <v>0</v>
      </c>
      <c r="BM8" s="172" t="str">
        <f>IF(BL8=0," ",BK8/BG8*BL8)</f>
        <v xml:space="preserve"> </v>
      </c>
      <c r="BO8" s="168">
        <v>27</v>
      </c>
      <c r="BP8" s="236">
        <v>27</v>
      </c>
      <c r="BQ8" s="213" t="s">
        <v>36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 t="s">
        <v>141</v>
      </c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36">
        <v>27</v>
      </c>
      <c r="CM8" s="213" t="s">
        <v>36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 t="s">
        <v>141</v>
      </c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36">
        <v>27</v>
      </c>
      <c r="DI8" s="213" t="str">
        <f>IF(DK8=0," ",VLOOKUP(DK8,PROTOKOL!$A:$F,6,FALSE))</f>
        <v>FORKLİFT OPERATÖRÜ</v>
      </c>
      <c r="DJ8" s="169"/>
      <c r="DK8" s="169">
        <v>14</v>
      </c>
      <c r="DL8" s="169">
        <v>7.5</v>
      </c>
      <c r="DM8" s="214">
        <f>IF(DK8=0," ",(VLOOKUP(DK8,PROTOKOL!$A$1:$E$29,2,FALSE))*DL8)</f>
        <v>0</v>
      </c>
      <c r="DN8" s="170" t="str">
        <f t="shared" ref="DN8:DN71" si="10">IF(DJ8=0," ",DJ8-DM8)</f>
        <v xml:space="preserve"> </v>
      </c>
      <c r="DO8" s="211">
        <f>IF(DK8=0," ",VLOOKUP(DK8,PROTOKOL!$A:$E,5,FALSE))</f>
        <v>7.5</v>
      </c>
      <c r="DP8" s="171" t="s">
        <v>141</v>
      </c>
      <c r="DQ8" s="172" t="e">
        <f>IF(DK8=0," ",(DO8*DN8))</f>
        <v>#VALUE!</v>
      </c>
      <c r="DR8" s="223" t="str">
        <f>IF(DT8=0," ",VLOOKUP(DT8,PROTOKOL!$A:$F,6,FALSE))</f>
        <v xml:space="preserve"> </v>
      </c>
      <c r="DS8" s="169"/>
      <c r="DT8" s="169"/>
      <c r="DU8" s="169"/>
      <c r="DV8" s="214" t="str">
        <f>IF(DT8=0," ",(VLOOKUP(DT8,PROTOKOL!$A$1:$E$29,2,FALSE))*DU8)</f>
        <v xml:space="preserve"> </v>
      </c>
      <c r="DW8" s="170" t="str">
        <f t="shared" ref="DW8:DW71" si="11">IF(DS8=0," ",DS8-DV8)</f>
        <v xml:space="preserve"> </v>
      </c>
      <c r="DX8" s="224" t="str">
        <f>IF(DT8=0," ",VLOOKUP(DT8,PROTOKOL!$A:$E,5,FALSE))</f>
        <v xml:space="preserve"> </v>
      </c>
      <c r="DY8" s="210" t="str">
        <f>IF(DT8=0," ",(DW8*DX8))</f>
        <v xml:space="preserve"> </v>
      </c>
      <c r="DZ8" s="171">
        <f>DU8*2</f>
        <v>0</v>
      </c>
      <c r="EA8" s="172" t="str">
        <f>IF(DZ8=0," ",DY8/DU8*DZ8)</f>
        <v xml:space="preserve"> </v>
      </c>
      <c r="EC8" s="168">
        <v>27</v>
      </c>
      <c r="ED8" s="236">
        <v>27</v>
      </c>
      <c r="EE8" s="213" t="s">
        <v>36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 t="s">
        <v>141</v>
      </c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36">
        <v>27</v>
      </c>
      <c r="FA8" s="213" t="str">
        <f>IF(FC8=0," ",VLOOKUP(FC8,PROTOKOL!$A:$F,6,FALSE))</f>
        <v>PERDE KESME SULU SİST.</v>
      </c>
      <c r="FB8" s="169">
        <v>150</v>
      </c>
      <c r="FC8" s="169">
        <v>8</v>
      </c>
      <c r="FD8" s="169">
        <v>7.5</v>
      </c>
      <c r="FE8" s="214">
        <f>IF(FC8=0," ",(VLOOKUP(FC8,PROTOKOL!$A$1:$E$29,2,FALSE))*FD8)</f>
        <v>98</v>
      </c>
      <c r="FF8" s="170">
        <f t="shared" ref="FF8:FF71" si="14">IF(FB8=0," ",FB8-FE8)</f>
        <v>52</v>
      </c>
      <c r="FG8" s="211">
        <f>IF(FC8=0," ",VLOOKUP(FC8,PROTOKOL!$A:$E,5,FALSE))</f>
        <v>0.69150084134615386</v>
      </c>
      <c r="FH8" s="171" t="s">
        <v>141</v>
      </c>
      <c r="FI8" s="172">
        <f>IF(FC8=0," ",(FG8*FF8))</f>
        <v>35.958043750000002</v>
      </c>
      <c r="FJ8" s="223" t="str">
        <f>IF(FL8=0," ",VLOOKUP(FL8,PROTOKOL!$A:$F,6,FALSE))</f>
        <v xml:space="preserve"> </v>
      </c>
      <c r="FK8" s="169"/>
      <c r="FL8" s="169"/>
      <c r="FM8" s="169"/>
      <c r="FN8" s="214" t="str">
        <f>IF(FL8=0," ",(VLOOKUP(FL8,PROTOKOL!$A$1:$E$29,2,FALSE))*FM8)</f>
        <v xml:space="preserve"> </v>
      </c>
      <c r="FO8" s="170" t="str">
        <f t="shared" ref="FO8:FO71" si="15">IF(FK8=0," ",FK8-FN8)</f>
        <v xml:space="preserve"> </v>
      </c>
      <c r="FP8" s="224" t="str">
        <f>IF(FL8=0," ",VLOOKUP(FL8,PROTOKOL!$A:$E,5,FALSE))</f>
        <v xml:space="preserve"> </v>
      </c>
      <c r="FQ8" s="210" t="str">
        <f>IF(FL8=0," ",(FO8*FP8))</f>
        <v xml:space="preserve"> </v>
      </c>
      <c r="FR8" s="171">
        <f>FM8*2</f>
        <v>0</v>
      </c>
      <c r="FS8" s="172" t="str">
        <f>IF(FR8=0," ",FQ8/FM8*FR8)</f>
        <v xml:space="preserve"> </v>
      </c>
      <c r="FU8" s="168">
        <v>27</v>
      </c>
      <c r="FV8" s="236">
        <v>27</v>
      </c>
      <c r="FW8" s="213" t="s">
        <v>36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 t="s">
        <v>141</v>
      </c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36">
        <v>27</v>
      </c>
      <c r="GS8" s="213" t="str">
        <f>IF(GU8=0," ",VLOOKUP(GU8,PROTOKOL!$A:$F,6,FALSE))</f>
        <v>VAKUM TEST</v>
      </c>
      <c r="GT8" s="169">
        <v>170</v>
      </c>
      <c r="GU8" s="169">
        <v>4</v>
      </c>
      <c r="GV8" s="169">
        <v>5.5</v>
      </c>
      <c r="GW8" s="214">
        <f>IF(GU8=0," ",(VLOOKUP(GU8,PROTOKOL!$A$1:$E$29,2,FALSE))*GV8)</f>
        <v>110</v>
      </c>
      <c r="GX8" s="170">
        <f t="shared" ref="GX8:GX71" si="18">IF(GT8=0," ",GT8-GW8)</f>
        <v>60</v>
      </c>
      <c r="GY8" s="211">
        <f>IF(GU8=0," ",VLOOKUP(GU8,PROTOKOL!$A:$E,5,FALSE))</f>
        <v>0.44947554687499996</v>
      </c>
      <c r="GZ8" s="171" t="s">
        <v>141</v>
      </c>
      <c r="HA8" s="172">
        <f>IF(GU8=0," ",(GY8*GX8))</f>
        <v>26.968532812499998</v>
      </c>
      <c r="HB8" s="223" t="str">
        <f>IF(HD8=0," ",VLOOKUP(HD8,PROTOKOL!$A:$F,6,FALSE))</f>
        <v xml:space="preserve"> </v>
      </c>
      <c r="HC8" s="169"/>
      <c r="HD8" s="169"/>
      <c r="HE8" s="169"/>
      <c r="HF8" s="214" t="str">
        <f>IF(HD8=0," ",(VLOOKUP(HD8,PROTOKOL!$A$1:$E$29,2,FALSE))*HE8)</f>
        <v xml:space="preserve"> </v>
      </c>
      <c r="HG8" s="170" t="str">
        <f t="shared" ref="HG8:HG71" si="19">IF(HC8=0," ",HC8-HF8)</f>
        <v xml:space="preserve"> </v>
      </c>
      <c r="HH8" s="224" t="str">
        <f>IF(HD8=0," ",VLOOKUP(HD8,PROTOKOL!$A:$E,5,FALSE))</f>
        <v xml:space="preserve"> </v>
      </c>
      <c r="HI8" s="210" t="str">
        <f>IF(HD8=0," ",(HG8*HH8))</f>
        <v xml:space="preserve"> </v>
      </c>
      <c r="HJ8" s="171">
        <f>HE8*2</f>
        <v>0</v>
      </c>
      <c r="HK8" s="172" t="str">
        <f>IF(HJ8=0," ",HI8/HE8*HJ8)</f>
        <v xml:space="preserve"> </v>
      </c>
      <c r="HM8" s="168">
        <v>27</v>
      </c>
      <c r="HN8" s="236">
        <v>27</v>
      </c>
      <c r="HO8" s="213" t="s">
        <v>36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 t="s">
        <v>141</v>
      </c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36">
        <v>27</v>
      </c>
      <c r="IK8" s="213" t="s">
        <v>36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 t="s">
        <v>141</v>
      </c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36">
        <v>27</v>
      </c>
      <c r="JG8" s="213" t="s">
        <v>36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 t="s">
        <v>141</v>
      </c>
      <c r="JO8" s="172" t="str">
        <f>IF(JI8=0," ",(JM8*JL8))</f>
        <v xml:space="preserve"> </v>
      </c>
      <c r="JP8" s="223" t="str">
        <f>IF(JR8=0," ",VLOOKUP(JR8,PROTOKOL!$A:$F,6,FALSE))</f>
        <v>ÜRÜN KONTROL</v>
      </c>
      <c r="JQ8" s="169">
        <v>1</v>
      </c>
      <c r="JR8" s="169">
        <v>20</v>
      </c>
      <c r="JS8" s="169"/>
      <c r="JT8" s="214">
        <f>IF(JR8=0," ",(VLOOKUP(JR8,PROTOKOL!$A$1:$E$29,2,FALSE))*JS8)</f>
        <v>0</v>
      </c>
      <c r="JU8" s="170">
        <f t="shared" ref="JU8:JU71" si="25">IF(JQ8=0," ",JQ8-JT8)</f>
        <v>1</v>
      </c>
      <c r="JV8" s="224" t="e">
        <f>IF(JR8=0," ",VLOOKUP(JR8,PROTOKOL!$A:$E,5,FALSE))</f>
        <v>#DIV/0!</v>
      </c>
      <c r="JW8" s="210" t="e">
        <f>IF(JR8=0," ",(JU8*JV8))</f>
        <v>#DIV/0!</v>
      </c>
      <c r="JX8" s="171">
        <f>JS8*2</f>
        <v>0</v>
      </c>
      <c r="JY8" s="172" t="str">
        <f>IF(JX8=0," ",JW8/JS8*JX8)</f>
        <v xml:space="preserve"> </v>
      </c>
      <c r="KA8" s="168">
        <v>27</v>
      </c>
      <c r="KB8" s="236">
        <v>27</v>
      </c>
      <c r="KC8" s="213" t="s">
        <v>36</v>
      </c>
      <c r="KD8" s="169"/>
      <c r="KE8" s="169"/>
      <c r="KF8" s="169"/>
      <c r="KG8" s="214" t="str">
        <f>IF(KE8=0," ",(VLOOKUP(KE8,PROTOKOL!$A$1:$E$29,2,FALSE))*KF8)</f>
        <v xml:space="preserve"> </v>
      </c>
      <c r="KH8" s="170" t="str">
        <f t="shared" ref="KH8:KH71" si="26">IF(KD8=0," ",KD8-KG8)</f>
        <v xml:space="preserve"> </v>
      </c>
      <c r="KI8" s="211" t="str">
        <f>IF(KE8=0," ",VLOOKUP(KE8,PROTOKOL!$A:$E,5,FALSE))</f>
        <v xml:space="preserve"> </v>
      </c>
      <c r="KJ8" s="171" t="s">
        <v>141</v>
      </c>
      <c r="KK8" s="172" t="str">
        <f>IF(KE8=0," ",(KI8*KH8))</f>
        <v xml:space="preserve"> 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36">
        <v>27</v>
      </c>
      <c r="KY8" s="213" t="s">
        <v>36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 t="s">
        <v>141</v>
      </c>
      <c r="LG8" s="172" t="str">
        <f>IF(LA8=0," ",(LE8*LD8))</f>
        <v xml:space="preserve"> </v>
      </c>
      <c r="LH8" s="223" t="str">
        <f>IF(LJ8=0," ",VLOOKUP(LJ8,PROTOKOL!$A:$F,6,FALSE))</f>
        <v xml:space="preserve"> </v>
      </c>
      <c r="LI8" s="169"/>
      <c r="LJ8" s="169"/>
      <c r="LK8" s="169"/>
      <c r="LL8" s="214" t="str">
        <f>IF(LJ8=0," ",(VLOOKUP(LJ8,PROTOKOL!$A$1:$E$29,2,FALSE))*LK8)</f>
        <v xml:space="preserve"> </v>
      </c>
      <c r="LM8" s="170" t="str">
        <f t="shared" ref="LM8:LM71" si="29">IF(LI8=0," ",LI8-LL8)</f>
        <v xml:space="preserve"> </v>
      </c>
      <c r="LN8" s="224" t="str">
        <f>IF(LJ8=0," ",VLOOKUP(LJ8,PROTOKOL!$A:$E,5,FALSE))</f>
        <v xml:space="preserve"> </v>
      </c>
      <c r="LO8" s="210" t="str">
        <f>IF(LJ8=0," ",(LM8*LN8))</f>
        <v xml:space="preserve"> </v>
      </c>
      <c r="LP8" s="171">
        <f>LK8*2</f>
        <v>0</v>
      </c>
      <c r="LQ8" s="172" t="str">
        <f>IF(LP8=0," ",LO8/LK8*LP8)</f>
        <v xml:space="preserve"> </v>
      </c>
      <c r="LS8" s="168">
        <v>27</v>
      </c>
      <c r="LT8" s="236">
        <v>27</v>
      </c>
      <c r="LU8" s="213" t="s">
        <v>36</v>
      </c>
      <c r="LV8" s="169"/>
      <c r="LW8" s="169"/>
      <c r="LX8" s="169"/>
      <c r="LY8" s="214" t="str">
        <f>IF(LW8=0," ",(VLOOKUP(LW8,PROTOKOL!$A$1:$E$29,2,FALSE))*LX8)</f>
        <v xml:space="preserve"> </v>
      </c>
      <c r="LZ8" s="170" t="str">
        <f t="shared" ref="LZ8:LZ71" si="30">IF(LV8=0," ",LV8-LY8)</f>
        <v xml:space="preserve"> </v>
      </c>
      <c r="MA8" s="211" t="str">
        <f>IF(LW8=0," ",VLOOKUP(LW8,PROTOKOL!$A:$E,5,FALSE))</f>
        <v xml:space="preserve"> </v>
      </c>
      <c r="MB8" s="171" t="s">
        <v>141</v>
      </c>
      <c r="MC8" s="172" t="str">
        <f>IF(LW8=0," ",(MA8*LZ8))</f>
        <v xml:space="preserve"> </v>
      </c>
      <c r="MD8" s="223" t="str">
        <f>IF(MF8=0," ",VLOOKUP(MF8,PROTOKOL!$A:$F,6,FALSE))</f>
        <v>TAH.BORU MONTAJ</v>
      </c>
      <c r="ME8" s="169">
        <v>99</v>
      </c>
      <c r="MF8" s="169">
        <v>3</v>
      </c>
      <c r="MG8" s="169">
        <v>5</v>
      </c>
      <c r="MH8" s="214">
        <f>IF(MF8=0," ",(VLOOKUP(MF8,PROTOKOL!$A$1:$E$29,2,FALSE))*MG8)</f>
        <v>65.333333333333329</v>
      </c>
      <c r="MI8" s="170">
        <f t="shared" ref="MI8:MI71" si="31">IF(ME8=0," ",ME8-MH8)</f>
        <v>33.666666666666671</v>
      </c>
      <c r="MJ8" s="224">
        <f>IF(MF8=0," ",VLOOKUP(MF8,PROTOKOL!$A:$E,5,FALSE))</f>
        <v>0.69150084134615386</v>
      </c>
      <c r="MK8" s="210">
        <f>IF(MF8=0," ",(MI8*MJ8))</f>
        <v>23.280528325320518</v>
      </c>
      <c r="ML8" s="171">
        <f>MG8*2</f>
        <v>10</v>
      </c>
      <c r="MM8" s="172">
        <f>IF(ML8=0," ",MK8/MG8*ML8)</f>
        <v>46.561056650641035</v>
      </c>
      <c r="MO8" s="168">
        <v>27</v>
      </c>
      <c r="MP8" s="236">
        <v>27</v>
      </c>
      <c r="MQ8" s="213" t="s">
        <v>36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 t="s">
        <v>141</v>
      </c>
      <c r="MY8" s="172" t="str">
        <f>IF(MS8=0," ",(MW8*MV8))</f>
        <v xml:space="preserve"> </v>
      </c>
      <c r="MZ8" s="223" t="str">
        <f>IF(NB8=0," ",VLOOKUP(NB8,PROTOKOL!$A:$F,6,FALSE))</f>
        <v xml:space="preserve"> </v>
      </c>
      <c r="NA8" s="169"/>
      <c r="NB8" s="169"/>
      <c r="NC8" s="169"/>
      <c r="ND8" s="214" t="str">
        <f>IF(NB8=0," ",(VLOOKUP(NB8,PROTOKOL!$A$1:$E$29,2,FALSE))*NC8)</f>
        <v xml:space="preserve"> </v>
      </c>
      <c r="NE8" s="170" t="str">
        <f t="shared" ref="NE8:NE71" si="33">IF(NA8=0," ",NA8-ND8)</f>
        <v xml:space="preserve"> </v>
      </c>
      <c r="NF8" s="224" t="str">
        <f>IF(NB8=0," ",VLOOKUP(NB8,PROTOKOL!$A:$E,5,FALSE))</f>
        <v xml:space="preserve"> </v>
      </c>
      <c r="NG8" s="210" t="str">
        <f>IF(NB8=0," ",(NE8*NF8))</f>
        <v xml:space="preserve"> </v>
      </c>
      <c r="NH8" s="171">
        <f>NC8*2</f>
        <v>0</v>
      </c>
      <c r="NI8" s="172" t="str">
        <f>IF(NH8=0," ",NG8/NC8*NH8)</f>
        <v xml:space="preserve"> </v>
      </c>
      <c r="NK8" s="168">
        <v>27</v>
      </c>
      <c r="NL8" s="236">
        <v>27</v>
      </c>
      <c r="NM8" s="213" t="str">
        <f>IF(NO8=0," ",VLOOKUP(NO8,PROTOKOL!$A:$F,6,FALSE))</f>
        <v>VAKUM TEST</v>
      </c>
      <c r="NN8" s="169">
        <v>38</v>
      </c>
      <c r="NO8" s="169">
        <v>4</v>
      </c>
      <c r="NP8" s="169">
        <v>1</v>
      </c>
      <c r="NQ8" s="214">
        <f>IF(NO8=0," ",(VLOOKUP(NO8,PROTOKOL!$A$1:$E$29,2,FALSE))*NP8)</f>
        <v>20</v>
      </c>
      <c r="NR8" s="170">
        <f t="shared" ref="NR8:NR71" si="34">IF(NN8=0," ",NN8-NQ8)</f>
        <v>18</v>
      </c>
      <c r="NS8" s="211">
        <f>IF(NO8=0," ",VLOOKUP(NO8,PROTOKOL!$A:$E,5,FALSE))</f>
        <v>0.44947554687499996</v>
      </c>
      <c r="NT8" s="171" t="s">
        <v>141</v>
      </c>
      <c r="NU8" s="172">
        <f>IF(NO8=0," ",(NS8*NR8))</f>
        <v>8.0905598437499986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36">
        <v>27</v>
      </c>
      <c r="OI8" s="213" t="s">
        <v>36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 t="s">
        <v>141</v>
      </c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36">
        <v>27</v>
      </c>
      <c r="PE8" s="213" t="str">
        <f>IF(PG8=0," ",VLOOKUP(PG8,PROTOKOL!$A:$F,6,FALSE))</f>
        <v>VAKUM TEST</v>
      </c>
      <c r="PF8" s="169">
        <v>155</v>
      </c>
      <c r="PG8" s="169">
        <v>4</v>
      </c>
      <c r="PH8" s="169">
        <v>5.5</v>
      </c>
      <c r="PI8" s="214">
        <f>IF(PG8=0," ",(VLOOKUP(PG8,PROTOKOL!$A$1:$E$29,2,FALSE))*PH8)</f>
        <v>110</v>
      </c>
      <c r="PJ8" s="170">
        <f t="shared" ref="PJ8:PJ71" si="38">IF(PF8=0," ",PF8-PI8)</f>
        <v>45</v>
      </c>
      <c r="PK8" s="211">
        <f>IF(PG8=0," ",VLOOKUP(PG8,PROTOKOL!$A:$E,5,FALSE))</f>
        <v>0.44947554687499996</v>
      </c>
      <c r="PL8" s="171" t="s">
        <v>141</v>
      </c>
      <c r="PM8" s="172">
        <f>IF(PG8=0," ",(PK8*PJ8))</f>
        <v>20.226399609374997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36">
        <v>27</v>
      </c>
      <c r="QA8" s="213" t="s">
        <v>36</v>
      </c>
      <c r="QB8" s="169"/>
      <c r="QC8" s="169"/>
      <c r="QD8" s="169"/>
      <c r="QE8" s="214" t="str">
        <f>IF(QC8=0," ",(VLOOKUP(QC8,PROTOKOL!$A$1:$E$29,2,FALSE))*QD8)</f>
        <v xml:space="preserve"> </v>
      </c>
      <c r="QF8" s="170" t="str">
        <f t="shared" ref="QF8:QF71" si="40">IF(QB8=0," ",QB8-QE8)</f>
        <v xml:space="preserve"> </v>
      </c>
      <c r="QG8" s="211" t="str">
        <f>IF(QC8=0," ",VLOOKUP(QC8,PROTOKOL!$A:$E,5,FALSE))</f>
        <v xml:space="preserve"> </v>
      </c>
      <c r="QH8" s="171" t="s">
        <v>141</v>
      </c>
      <c r="QI8" s="172" t="str">
        <f>IF(QC8=0," ",(QG8*QF8))</f>
        <v xml:space="preserve"> </v>
      </c>
      <c r="QJ8" s="223" t="str">
        <f>IF(QL8=0," ",VLOOKUP(QL8,PROTOKOL!$A:$F,6,FALSE))</f>
        <v xml:space="preserve"> </v>
      </c>
      <c r="QK8" s="169"/>
      <c r="QL8" s="169"/>
      <c r="QM8" s="169"/>
      <c r="QN8" s="214" t="str">
        <f>IF(QL8=0," ",(VLOOKUP(QL8,PROTOKOL!$A$1:$E$29,2,FALSE))*QM8)</f>
        <v xml:space="preserve"> </v>
      </c>
      <c r="QO8" s="170" t="str">
        <f t="shared" ref="QO8:QO71" si="41">IF(QK8=0," ",QK8-QN8)</f>
        <v xml:space="preserve"> </v>
      </c>
      <c r="QP8" s="224" t="str">
        <f>IF(QL8=0," ",VLOOKUP(QL8,PROTOKOL!$A:$E,5,FALSE))</f>
        <v xml:space="preserve"> </v>
      </c>
      <c r="QQ8" s="210" t="str">
        <f>IF(QL8=0," ",(QO8*QP8))</f>
        <v xml:space="preserve"> </v>
      </c>
      <c r="QR8" s="171">
        <f>QM8*2</f>
        <v>0</v>
      </c>
      <c r="QS8" s="172" t="str">
        <f>IF(QR8=0," ",QQ8/QM8*QR8)</f>
        <v xml:space="preserve"> </v>
      </c>
      <c r="QU8" s="168">
        <v>27</v>
      </c>
      <c r="QV8" s="236">
        <v>27</v>
      </c>
      <c r="QW8" s="213" t="s">
        <v>36</v>
      </c>
      <c r="QX8" s="169"/>
      <c r="QY8" s="169"/>
      <c r="QZ8" s="169"/>
      <c r="RA8" s="214" t="str">
        <f>IF(QY8=0," ",(VLOOKUP(QY8,PROTOKOL!$A$1:$E$29,2,FALSE))*QZ8)</f>
        <v xml:space="preserve"> </v>
      </c>
      <c r="RB8" s="170" t="str">
        <f t="shared" ref="RB8:RB71" si="42">IF(QX8=0," ",QX8-RA8)</f>
        <v xml:space="preserve"> </v>
      </c>
      <c r="RC8" s="211" t="str">
        <f>IF(QY8=0," ",VLOOKUP(QY8,PROTOKOL!$A:$E,5,FALSE))</f>
        <v xml:space="preserve"> </v>
      </c>
      <c r="RD8" s="171" t="s">
        <v>141</v>
      </c>
      <c r="RE8" s="172" t="str">
        <f>IF(QY8=0," ",(RC8*RB8))</f>
        <v xml:space="preserve"> </v>
      </c>
      <c r="RF8" s="223" t="str">
        <f>IF(RH8=0," ",VLOOKUP(RH8,PROTOKOL!$A:$F,6,FALSE))</f>
        <v>VAKUM TEST</v>
      </c>
      <c r="RG8" s="169">
        <v>142</v>
      </c>
      <c r="RH8" s="169">
        <v>4</v>
      </c>
      <c r="RI8" s="169">
        <v>4.5</v>
      </c>
      <c r="RJ8" s="214">
        <f>IF(RH8=0," ",(VLOOKUP(RH8,PROTOKOL!$A$1:$E$29,2,FALSE))*RI8)</f>
        <v>90</v>
      </c>
      <c r="RK8" s="170">
        <f t="shared" ref="RK8:RK71" si="43">IF(RG8=0," ",RG8-RJ8)</f>
        <v>52</v>
      </c>
      <c r="RL8" s="224">
        <f>IF(RH8=0," ",VLOOKUP(RH8,PROTOKOL!$A:$E,5,FALSE))</f>
        <v>0.44947554687499996</v>
      </c>
      <c r="RM8" s="210">
        <f>IF(RH8=0," ",(RK8*RL8))</f>
        <v>23.372728437499998</v>
      </c>
      <c r="RN8" s="171">
        <f>RI8*2</f>
        <v>9</v>
      </c>
      <c r="RO8" s="172">
        <f>IF(RN8=0," ",RM8/RI8*RN8)</f>
        <v>46.745456874999995</v>
      </c>
      <c r="RQ8" s="168">
        <v>27</v>
      </c>
      <c r="RR8" s="236">
        <v>27</v>
      </c>
      <c r="RS8" s="213" t="s">
        <v>36</v>
      </c>
      <c r="RT8" s="169"/>
      <c r="RU8" s="169"/>
      <c r="RV8" s="169"/>
      <c r="RW8" s="214" t="str">
        <f>IF(RU8=0," ",(VLOOKUP(RU8,PROTOKOL!$A$1:$E$29,2,FALSE))*RV8)</f>
        <v xml:space="preserve"> </v>
      </c>
      <c r="RX8" s="170" t="str">
        <f t="shared" ref="RX8:RX71" si="44">IF(RT8=0," ",RT8-RW8)</f>
        <v xml:space="preserve"> </v>
      </c>
      <c r="RY8" s="211" t="str">
        <f>IF(RU8=0," ",VLOOKUP(RU8,PROTOKOL!$A:$E,5,FALSE))</f>
        <v xml:space="preserve"> </v>
      </c>
      <c r="RZ8" s="171" t="s">
        <v>141</v>
      </c>
      <c r="SA8" s="172" t="str">
        <f>IF(RU8=0," ",(RY8*RX8))</f>
        <v xml:space="preserve"> </v>
      </c>
      <c r="SB8" s="223" t="str">
        <f>IF(SD8=0," ",VLOOKUP(SD8,PROTOKOL!$A:$F,6,FALSE))</f>
        <v xml:space="preserve"> </v>
      </c>
      <c r="SC8" s="169"/>
      <c r="SD8" s="169"/>
      <c r="SE8" s="169"/>
      <c r="SF8" s="214" t="str">
        <f>IF(SD8=0," ",(VLOOKUP(SD8,PROTOKOL!$A$1:$E$29,2,FALSE))*SE8)</f>
        <v xml:space="preserve"> </v>
      </c>
      <c r="SG8" s="170" t="str">
        <f t="shared" ref="SG8:SG71" si="45">IF(SC8=0," ",SC8-SF8)</f>
        <v xml:space="preserve"> </v>
      </c>
      <c r="SH8" s="224" t="str">
        <f>IF(SD8=0," ",VLOOKUP(SD8,PROTOKOL!$A:$E,5,FALSE))</f>
        <v xml:space="preserve"> </v>
      </c>
      <c r="SI8" s="210" t="str">
        <f>IF(SD8=0," ",(SG8*SH8))</f>
        <v xml:space="preserve"> </v>
      </c>
      <c r="SJ8" s="171">
        <f>SE8*2</f>
        <v>0</v>
      </c>
      <c r="SK8" s="172" t="str">
        <f>IF(SJ8=0," ",SI8/SE8*SJ8)</f>
        <v xml:space="preserve"> </v>
      </c>
      <c r="SM8" s="168">
        <v>27</v>
      </c>
      <c r="SN8" s="236">
        <v>27</v>
      </c>
      <c r="SO8" s="213" t="str">
        <f>IF(SQ8=0," ",VLOOKUP(SQ8,PROTOKOL!$A:$F,6,FALSE))</f>
        <v>ÜRÜN KONTROL</v>
      </c>
      <c r="SP8" s="169">
        <v>1</v>
      </c>
      <c r="SQ8" s="169">
        <v>20</v>
      </c>
      <c r="SR8" s="169">
        <v>7.5</v>
      </c>
      <c r="SS8" s="214">
        <f>IF(SQ8=0," ",(VLOOKUP(SQ8,PROTOKOL!$A$1:$E$29,2,FALSE))*SR8)</f>
        <v>0</v>
      </c>
      <c r="ST8" s="170">
        <f t="shared" ref="ST8:ST71" si="46">IF(SP8=0," ",SP8-SS8)</f>
        <v>1</v>
      </c>
      <c r="SU8" s="211" t="e">
        <f>IF(SQ8=0," ",VLOOKUP(SQ8,PROTOKOL!$A:$E,5,FALSE))</f>
        <v>#DIV/0!</v>
      </c>
      <c r="SV8" s="171" t="s">
        <v>141</v>
      </c>
      <c r="SW8" s="172" t="e">
        <f>IF(SQ8=0," ",(SU8*ST8))/7.5*7.5</f>
        <v>#DIV/0!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36">
        <v>27</v>
      </c>
      <c r="TK8" s="213" t="str">
        <f>IF(TM8=0," ",VLOOKUP(TM8,PROTOKOL!$A:$F,6,FALSE))</f>
        <v>SIZDIRMAZLIK TAMİR</v>
      </c>
      <c r="TL8" s="169">
        <v>123</v>
      </c>
      <c r="TM8" s="169">
        <v>12</v>
      </c>
      <c r="TN8" s="169">
        <v>7.5</v>
      </c>
      <c r="TO8" s="214">
        <f>IF(TM8=0," ",(VLOOKUP(TM8,PROTOKOL!$A$1:$E$29,2,FALSE))*TN8)</f>
        <v>78</v>
      </c>
      <c r="TP8" s="170">
        <f t="shared" ref="TP8:TP71" si="48">IF(TL8=0," ",TL8-TO8)</f>
        <v>45</v>
      </c>
      <c r="TQ8" s="211">
        <f>IF(TM8=0," ",VLOOKUP(TM8,PROTOKOL!$A:$E,5,FALSE))</f>
        <v>0.8561438988095238</v>
      </c>
      <c r="TR8" s="171" t="s">
        <v>141</v>
      </c>
      <c r="TS8" s="172">
        <f>IF(TM8=0," ",(TQ8*TP8))</f>
        <v>38.52647544642857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36">
        <v>27</v>
      </c>
      <c r="UG8" s="213" t="str">
        <f>IF(UI8=0," ",VLOOKUP(UI8,PROTOKOL!$A:$F,6,FALSE))</f>
        <v>SIZDIRMAZLIK TAMİR</v>
      </c>
      <c r="UH8" s="169">
        <v>50</v>
      </c>
      <c r="UI8" s="169">
        <v>12</v>
      </c>
      <c r="UJ8" s="169">
        <v>3</v>
      </c>
      <c r="UK8" s="214">
        <f>IF(UI8=0," ",(VLOOKUP(UI8,PROTOKOL!$A$1:$E$29,2,FALSE))*UJ8)</f>
        <v>31.200000000000003</v>
      </c>
      <c r="UL8" s="170">
        <f t="shared" ref="UL8:UL71" si="50">IF(UH8=0," ",UH8-UK8)</f>
        <v>18.799999999999997</v>
      </c>
      <c r="UM8" s="211">
        <f>IF(UI8=0," ",VLOOKUP(UI8,PROTOKOL!$A:$E,5,FALSE))</f>
        <v>0.8561438988095238</v>
      </c>
      <c r="UN8" s="171" t="s">
        <v>141</v>
      </c>
      <c r="UO8" s="172">
        <f>IF(UI8=0," ",(UM8*UL8))</f>
        <v>16.095505297619045</v>
      </c>
      <c r="UP8" s="223" t="str">
        <f>IF(UR8=0," ",VLOOKUP(UR8,PROTOKOL!$A:$F,6,FALSE))</f>
        <v xml:space="preserve"> </v>
      </c>
      <c r="UQ8" s="169"/>
      <c r="UR8" s="169"/>
      <c r="US8" s="169"/>
      <c r="UT8" s="214" t="str">
        <f>IF(UR8=0," ",(VLOOKUP(UR8,PROTOKOL!$A$1:$E$29,2,FALSE))*US8)</f>
        <v xml:space="preserve"> </v>
      </c>
      <c r="UU8" s="170" t="str">
        <f t="shared" ref="UU8:UU71" si="51">IF(UQ8=0," ",UQ8-UT8)</f>
        <v xml:space="preserve"> </v>
      </c>
      <c r="UV8" s="224" t="str">
        <f>IF(UR8=0," ",VLOOKUP(UR8,PROTOKOL!$A:$E,5,FALSE))</f>
        <v xml:space="preserve"> </v>
      </c>
      <c r="UW8" s="210" t="str">
        <f>IF(UR8=0," ",(UU8*UV8))</f>
        <v xml:space="preserve"> </v>
      </c>
      <c r="UX8" s="171">
        <f>US8*2</f>
        <v>0</v>
      </c>
      <c r="UY8" s="172" t="str">
        <f>IF(UX8=0," ",UW8/US8*UX8)</f>
        <v xml:space="preserve"> </v>
      </c>
      <c r="VA8" s="168">
        <v>27</v>
      </c>
      <c r="VB8" s="236">
        <v>27</v>
      </c>
      <c r="VC8" s="213" t="s">
        <v>36</v>
      </c>
      <c r="VD8" s="169"/>
      <c r="VE8" s="169"/>
      <c r="VF8" s="169"/>
      <c r="VG8" s="214" t="str">
        <f>IF(VE8=0," ",(VLOOKUP(VE8,PROTOKOL!$A$1:$E$29,2,FALSE))*VF8)</f>
        <v xml:space="preserve"> </v>
      </c>
      <c r="VH8" s="170" t="str">
        <f t="shared" ref="VH8:VH71" si="52">IF(VD8=0," ",VD8-VG8)</f>
        <v xml:space="preserve"> </v>
      </c>
      <c r="VI8" s="211" t="str">
        <f>IF(VE8=0," ",VLOOKUP(VE8,PROTOKOL!$A:$E,5,FALSE))</f>
        <v xml:space="preserve"> </v>
      </c>
      <c r="VJ8" s="171" t="s">
        <v>141</v>
      </c>
      <c r="VK8" s="172" t="str">
        <f>IF(VE8=0," ",(VI8*VH8))</f>
        <v xml:space="preserve"> </v>
      </c>
      <c r="VL8" s="223" t="str">
        <f>IF(VN8=0," ",VLOOKUP(VN8,PROTOKOL!$A:$F,6,FALSE))</f>
        <v xml:space="preserve"> </v>
      </c>
      <c r="VM8" s="169"/>
      <c r="VN8" s="169"/>
      <c r="VO8" s="169"/>
      <c r="VP8" s="214" t="str">
        <f>IF(VN8=0," ",(VLOOKUP(VN8,PROTOKOL!$A$1:$E$29,2,FALSE))*VO8)</f>
        <v xml:space="preserve"> </v>
      </c>
      <c r="VQ8" s="170" t="str">
        <f t="shared" ref="VQ8:VQ71" si="53">IF(VM8=0," ",VM8-VP8)</f>
        <v xml:space="preserve"> </v>
      </c>
      <c r="VR8" s="224" t="str">
        <f>IF(VN8=0," ",VLOOKUP(VN8,PROTOKOL!$A:$E,5,FALSE))</f>
        <v xml:space="preserve"> </v>
      </c>
      <c r="VS8" s="210" t="str">
        <f>IF(VN8=0," ",(VQ8*VR8))</f>
        <v xml:space="preserve"> </v>
      </c>
      <c r="VT8" s="171">
        <f>VO8*2</f>
        <v>0</v>
      </c>
      <c r="VU8" s="172" t="str">
        <f>IF(VT8=0," ",VS8/VO8*VT8)</f>
        <v xml:space="preserve"> </v>
      </c>
      <c r="VW8" s="168">
        <v>27</v>
      </c>
      <c r="VX8" s="236">
        <v>27</v>
      </c>
      <c r="VY8" s="213" t="s">
        <v>36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 t="s">
        <v>141</v>
      </c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36">
        <v>27</v>
      </c>
      <c r="WU8" s="213" t="str">
        <f>IF(WW8=0," ",VLOOKUP(WW8,PROTOKOL!$A:$F,6,FALSE))</f>
        <v>WNZL. YERD.KLZ. TAŞLAMA</v>
      </c>
      <c r="WV8" s="169">
        <v>190</v>
      </c>
      <c r="WW8" s="169">
        <v>2</v>
      </c>
      <c r="WX8" s="169">
        <v>7.5</v>
      </c>
      <c r="WY8" s="214">
        <f>IF(WW8=0," ",(VLOOKUP(WW8,PROTOKOL!$A$1:$E$29,2,FALSE))*WX8)</f>
        <v>124.00000000000001</v>
      </c>
      <c r="WZ8" s="170">
        <f t="shared" ref="WZ8:WZ71" si="56">IF(WV8=0," ",WV8-WY8)</f>
        <v>65.999999999999986</v>
      </c>
      <c r="XA8" s="211">
        <f>IF(WW8=0," ",VLOOKUP(WW8,PROTOKOL!$A:$E,5,FALSE))</f>
        <v>0.54481884469696984</v>
      </c>
      <c r="XB8" s="171" t="s">
        <v>141</v>
      </c>
      <c r="XC8" s="172">
        <f>IF(WW8=0," ",(XA8*WZ8))</f>
        <v>35.958043750000002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</row>
    <row r="9" spans="1:637" ht="13.8">
      <c r="A9" s="173">
        <v>27</v>
      </c>
      <c r="B9" s="226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141</v>
      </c>
      <c r="K9" s="177" t="str">
        <f t="shared" ref="K9:K72" si="58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59">IF(N9=0," ",(Q9*R9))</f>
        <v xml:space="preserve"> </v>
      </c>
      <c r="T9" s="176">
        <f t="shared" ref="T9:T72" si="60">O9*2</f>
        <v>0</v>
      </c>
      <c r="U9" s="177" t="str">
        <f t="shared" ref="U9:U72" si="61">IF(T9=0," ",S9/O9*T9)</f>
        <v xml:space="preserve"> </v>
      </c>
      <c r="W9" s="173">
        <v>27</v>
      </c>
      <c r="X9" s="226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 t="s">
        <v>141</v>
      </c>
      <c r="AG9" s="177" t="str">
        <f t="shared" ref="AG9:AG72" si="62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3">IF(AJ9=0," ",(AM9*AN9))</f>
        <v xml:space="preserve"> </v>
      </c>
      <c r="AP9" s="176">
        <f t="shared" ref="AP9:AP72" si="64">AK9*2</f>
        <v>0</v>
      </c>
      <c r="AQ9" s="177" t="str">
        <f t="shared" ref="AQ9:AQ72" si="65">IF(AP9=0," ",AO9/AK9*AP9)</f>
        <v xml:space="preserve"> </v>
      </c>
      <c r="AS9" s="173">
        <v>27</v>
      </c>
      <c r="AT9" s="226"/>
      <c r="AU9" s="174" t="str">
        <f>IF(AW9=0," ",VLOOKUP(AW9,PROTOKOL!$A:$F,6,FALSE))</f>
        <v>ÜRÜN KONTROL</v>
      </c>
      <c r="AV9" s="43">
        <v>1</v>
      </c>
      <c r="AW9" s="43">
        <v>20</v>
      </c>
      <c r="AX9" s="43">
        <v>1.5</v>
      </c>
      <c r="AY9" s="91">
        <f>IF(AW9=0," ",(VLOOKUP(AW9,PROTOKOL!$A$1:$E$29,2,FALSE))*AX9)</f>
        <v>0</v>
      </c>
      <c r="AZ9" s="175">
        <f t="shared" si="4"/>
        <v>1</v>
      </c>
      <c r="BA9" s="212" t="e">
        <f>IF(AW9=0," ",VLOOKUP(AW9,PROTOKOL!$A:$E,5,FALSE))</f>
        <v>#DIV/0!</v>
      </c>
      <c r="BB9" s="176" t="s">
        <v>141</v>
      </c>
      <c r="BC9" s="177" t="e">
        <f>IF(AW9=0," ",(BA9*AZ9))/7.5*1.5</f>
        <v>#DIV/0!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6" si="66">IF(BF9=0," ",(BI9*BJ9))</f>
        <v xml:space="preserve"> </v>
      </c>
      <c r="BL9" s="176">
        <f t="shared" ref="BL9:BL72" si="67">BG9*2</f>
        <v>0</v>
      </c>
      <c r="BM9" s="177" t="str">
        <f t="shared" ref="BM9:BM72" si="68">IF(BL9=0," ",BK9/BG9*BL9)</f>
        <v xml:space="preserve"> </v>
      </c>
      <c r="BO9" s="173">
        <v>27</v>
      </c>
      <c r="BP9" s="226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 t="s">
        <v>141</v>
      </c>
      <c r="BY9" s="177" t="str">
        <f t="shared" ref="BY9:BY72" si="69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70">IF(CB9=0," ",(CE9*CF9))</f>
        <v xml:space="preserve"> </v>
      </c>
      <c r="CH9" s="176">
        <f t="shared" ref="CH9:CH72" si="71">CC9*2</f>
        <v>0</v>
      </c>
      <c r="CI9" s="177" t="str">
        <f t="shared" ref="CI9:CI72" si="72">IF(CH9=0," ",CG9/CC9*CH9)</f>
        <v xml:space="preserve"> </v>
      </c>
      <c r="CK9" s="173">
        <v>27</v>
      </c>
      <c r="CL9" s="226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 t="s">
        <v>141</v>
      </c>
      <c r="CU9" s="177" t="str">
        <f t="shared" ref="CU9:CU72" si="73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4">IF(CX9=0," ",(DA9*DB9))</f>
        <v xml:space="preserve"> </v>
      </c>
      <c r="DD9" s="176">
        <f t="shared" ref="DD9:DD72" si="75">CY9*2</f>
        <v>0</v>
      </c>
      <c r="DE9" s="177" t="str">
        <f t="shared" ref="DE9:DE72" si="76">IF(DD9=0," ",DC9/CY9*DD9)</f>
        <v xml:space="preserve"> </v>
      </c>
      <c r="DG9" s="173">
        <v>27</v>
      </c>
      <c r="DH9" s="226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141</v>
      </c>
      <c r="DQ9" s="177" t="str">
        <f t="shared" ref="DQ9:DQ72" si="77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78">IF(DT9=0," ",(DW9*DX9))</f>
        <v xml:space="preserve"> </v>
      </c>
      <c r="DZ9" s="176">
        <f t="shared" ref="DZ9:DZ72" si="79">DU9*2</f>
        <v>0</v>
      </c>
      <c r="EA9" s="177" t="str">
        <f t="shared" ref="EA9:EA72" si="80">IF(DZ9=0," ",DY9/DU9*DZ9)</f>
        <v xml:space="preserve"> </v>
      </c>
      <c r="EC9" s="173">
        <v>27</v>
      </c>
      <c r="ED9" s="226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141</v>
      </c>
      <c r="EM9" s="177" t="str">
        <f t="shared" ref="EM9:EM72" si="81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2">IF(EP9=0," ",(ES9*ET9))</f>
        <v xml:space="preserve"> </v>
      </c>
      <c r="EV9" s="176">
        <f t="shared" ref="EV9:EV72" si="83">EQ9*2</f>
        <v>0</v>
      </c>
      <c r="EW9" s="177" t="str">
        <f t="shared" ref="EW9:EW72" si="84">IF(EV9=0," ",EU9/EQ9*EV9)</f>
        <v xml:space="preserve"> </v>
      </c>
      <c r="EY9" s="173">
        <v>27</v>
      </c>
      <c r="EZ9" s="226"/>
      <c r="FA9" s="174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5" t="str">
        <f t="shared" si="14"/>
        <v xml:space="preserve"> </v>
      </c>
      <c r="FG9" s="212" t="str">
        <f>IF(FC9=0," ",VLOOKUP(FC9,PROTOKOL!$A:$E,5,FALSE))</f>
        <v xml:space="preserve"> </v>
      </c>
      <c r="FH9" s="176" t="s">
        <v>141</v>
      </c>
      <c r="FI9" s="177" t="str">
        <f t="shared" ref="FI9:FI72" si="85">IF(FC9=0," ",(FG9*FF9))</f>
        <v xml:space="preserve"> </v>
      </c>
      <c r="FJ9" s="217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5" t="str">
        <f t="shared" si="15"/>
        <v xml:space="preserve"> </v>
      </c>
      <c r="FP9" s="176" t="str">
        <f>IF(FL9=0," ",VLOOKUP(FL9,PROTOKOL!$A:$E,5,FALSE))</f>
        <v xml:space="preserve"> </v>
      </c>
      <c r="FQ9" s="212" t="str">
        <f t="shared" ref="FQ9:FQ16" si="86">IF(FL9=0," ",(FO9*FP9))</f>
        <v xml:space="preserve"> </v>
      </c>
      <c r="FR9" s="176">
        <f t="shared" ref="FR9:FR72" si="87">FM9*2</f>
        <v>0</v>
      </c>
      <c r="FS9" s="177" t="str">
        <f t="shared" ref="FS9:FS72" si="88">IF(FR9=0," ",FQ9/FM9*FR9)</f>
        <v xml:space="preserve"> </v>
      </c>
      <c r="FU9" s="173">
        <v>27</v>
      </c>
      <c r="FV9" s="226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141</v>
      </c>
      <c r="GE9" s="177" t="str">
        <f t="shared" ref="GE9:GE72" si="89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90">IF(GH9=0," ",(GK9*GL9))</f>
        <v xml:space="preserve"> </v>
      </c>
      <c r="GN9" s="176">
        <f t="shared" ref="GN9:GN72" si="91">GI9*2</f>
        <v>0</v>
      </c>
      <c r="GO9" s="177" t="str">
        <f t="shared" ref="GO9:GO72" si="92">IF(GN9=0," ",GM9/GI9*GN9)</f>
        <v xml:space="preserve"> </v>
      </c>
      <c r="GQ9" s="173">
        <v>27</v>
      </c>
      <c r="GR9" s="226"/>
      <c r="GS9" s="174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5" t="str">
        <f t="shared" si="18"/>
        <v xml:space="preserve"> </v>
      </c>
      <c r="GY9" s="212" t="str">
        <f>IF(GU9=0," ",VLOOKUP(GU9,PROTOKOL!$A:$E,5,FALSE))</f>
        <v xml:space="preserve"> </v>
      </c>
      <c r="GZ9" s="176" t="s">
        <v>141</v>
      </c>
      <c r="HA9" s="177" t="str">
        <f t="shared" ref="HA9:HA72" si="93">IF(GU9=0," ",(GY9*GX9))</f>
        <v xml:space="preserve"> 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6" si="94">IF(HD9=0," ",(HG9*HH9))</f>
        <v xml:space="preserve"> </v>
      </c>
      <c r="HJ9" s="176">
        <f t="shared" ref="HJ9:HJ72" si="95">HE9*2</f>
        <v>0</v>
      </c>
      <c r="HK9" s="177" t="str">
        <f t="shared" ref="HK9:HK72" si="96">IF(HJ9=0," ",HI9/HE9*HJ9)</f>
        <v xml:space="preserve"> </v>
      </c>
      <c r="HM9" s="173">
        <v>27</v>
      </c>
      <c r="HN9" s="226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 t="s">
        <v>141</v>
      </c>
      <c r="HW9" s="177" t="str">
        <f t="shared" ref="HW9:HW72" si="97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6" si="98">IF(HZ9=0," ",(IC9*ID9))</f>
        <v xml:space="preserve"> </v>
      </c>
      <c r="IF9" s="176">
        <f t="shared" ref="IF9:IF72" si="99">IA9*2</f>
        <v>0</v>
      </c>
      <c r="IG9" s="177" t="str">
        <f t="shared" ref="IG9:IG72" si="100">IF(IF9=0," ",IE9/IA9*IF9)</f>
        <v xml:space="preserve"> </v>
      </c>
      <c r="II9" s="173">
        <v>27</v>
      </c>
      <c r="IJ9" s="226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141</v>
      </c>
      <c r="IS9" s="177" t="str">
        <f t="shared" ref="IS9:IS72" si="101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102">IF(IV9=0," ",(IY9*IZ9))</f>
        <v xml:space="preserve"> </v>
      </c>
      <c r="JB9" s="176">
        <f t="shared" ref="JB9:JB72" si="103">IW9*2</f>
        <v>0</v>
      </c>
      <c r="JC9" s="177" t="str">
        <f t="shared" ref="JC9:JC72" si="104">IF(JB9=0," ",JA9/IW9*JB9)</f>
        <v xml:space="preserve"> </v>
      </c>
      <c r="JE9" s="173">
        <v>27</v>
      </c>
      <c r="JF9" s="226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141</v>
      </c>
      <c r="JO9" s="177" t="str">
        <f t="shared" ref="JO9:JO72" si="105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6">IF(JR9=0," ",(JU9*JV9))</f>
        <v xml:space="preserve"> </v>
      </c>
      <c r="JX9" s="176">
        <f t="shared" ref="JX9:JX72" si="107">JS9*2</f>
        <v>0</v>
      </c>
      <c r="JY9" s="177" t="str">
        <f t="shared" ref="JY9:JY72" si="108">IF(JX9=0," ",JW9/JS9*JX9)</f>
        <v xml:space="preserve"> </v>
      </c>
      <c r="KA9" s="173">
        <v>27</v>
      </c>
      <c r="KB9" s="226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 t="s">
        <v>141</v>
      </c>
      <c r="KK9" s="177" t="str">
        <f t="shared" ref="KK9:KK72" si="109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6" si="110">IF(KN9=0," ",(KQ9*KR9))</f>
        <v xml:space="preserve"> </v>
      </c>
      <c r="KT9" s="176">
        <f t="shared" ref="KT9:KT72" si="111">KO9*2</f>
        <v>0</v>
      </c>
      <c r="KU9" s="177" t="str">
        <f t="shared" ref="KU9:KU72" si="112">IF(KT9=0," ",KS9/KO9*KT9)</f>
        <v xml:space="preserve"> </v>
      </c>
      <c r="KW9" s="173">
        <v>27</v>
      </c>
      <c r="KX9" s="226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141</v>
      </c>
      <c r="LG9" s="177" t="str">
        <f t="shared" ref="LG9:LG72" si="113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14">IF(LJ9=0," ",(LM9*LN9))</f>
        <v xml:space="preserve"> </v>
      </c>
      <c r="LP9" s="176">
        <f t="shared" ref="LP9:LP72" si="115">LK9*2</f>
        <v>0</v>
      </c>
      <c r="LQ9" s="177" t="str">
        <f t="shared" ref="LQ9:LQ72" si="116">IF(LP9=0," ",LO9/LK9*LP9)</f>
        <v xml:space="preserve"> </v>
      </c>
      <c r="LS9" s="173">
        <v>27</v>
      </c>
      <c r="LT9" s="226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 t="s">
        <v>141</v>
      </c>
      <c r="MC9" s="177" t="str">
        <f t="shared" ref="MC9:MC72" si="117">IF(LW9=0," ",(MA9*LZ9))</f>
        <v xml:space="preserve"> </v>
      </c>
      <c r="MD9" s="217" t="str">
        <f>IF(MF9=0," ",VLOOKUP(MF9,PROTOKOL!$A:$F,6,FALSE))</f>
        <v>ÜRÜN KONTROL</v>
      </c>
      <c r="ME9" s="43">
        <v>1</v>
      </c>
      <c r="MF9" s="43">
        <v>20</v>
      </c>
      <c r="MG9" s="43">
        <v>2.5</v>
      </c>
      <c r="MH9" s="91">
        <f>IF(MF9=0," ",(VLOOKUP(MF9,PROTOKOL!$A$1:$E$29,2,FALSE))*MG9)</f>
        <v>0</v>
      </c>
      <c r="MI9" s="175">
        <f t="shared" si="31"/>
        <v>1</v>
      </c>
      <c r="MJ9" s="176" t="e">
        <f>IF(MF9=0," ",VLOOKUP(MF9,PROTOKOL!$A:$E,5,FALSE))</f>
        <v>#DIV/0!</v>
      </c>
      <c r="MK9" s="212" t="e">
        <f>IF(MF9=0," ",(MI9*MJ9))/7.5*2.5</f>
        <v>#DIV/0!</v>
      </c>
      <c r="ML9" s="176">
        <f t="shared" ref="ML9:ML72" si="118">MG9*2</f>
        <v>5</v>
      </c>
      <c r="MM9" s="177" t="e">
        <f t="shared" ref="MM9:MM72" si="119">IF(ML9=0," ",MK9/MG9*ML9)</f>
        <v>#DIV/0!</v>
      </c>
      <c r="MO9" s="173">
        <v>27</v>
      </c>
      <c r="MP9" s="226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141</v>
      </c>
      <c r="MY9" s="177" t="str">
        <f t="shared" ref="MY9:MY72" si="120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21">IF(NB9=0," ",(NE9*NF9))</f>
        <v xml:space="preserve"> </v>
      </c>
      <c r="NH9" s="176">
        <f t="shared" ref="NH9:NH72" si="122">NC9*2</f>
        <v>0</v>
      </c>
      <c r="NI9" s="177" t="str">
        <f t="shared" ref="NI9:NI72" si="123">IF(NH9=0," ",NG9/NC9*NH9)</f>
        <v xml:space="preserve"> </v>
      </c>
      <c r="NK9" s="173">
        <v>27</v>
      </c>
      <c r="NL9" s="226"/>
      <c r="NM9" s="174" t="str">
        <f>IF(NO9=0," ",VLOOKUP(NO9,PROTOKOL!$A:$F,6,FALSE))</f>
        <v>PERDE KESME SULU SİST.</v>
      </c>
      <c r="NN9" s="43">
        <v>133</v>
      </c>
      <c r="NO9" s="43">
        <v>8</v>
      </c>
      <c r="NP9" s="43">
        <v>6.5</v>
      </c>
      <c r="NQ9" s="91">
        <f>IF(NO9=0," ",(VLOOKUP(NO9,PROTOKOL!$A$1:$E$29,2,FALSE))*NP9)</f>
        <v>84.933333333333337</v>
      </c>
      <c r="NR9" s="175">
        <f t="shared" si="34"/>
        <v>48.066666666666663</v>
      </c>
      <c r="NS9" s="212">
        <f>IF(NO9=0," ",VLOOKUP(NO9,PROTOKOL!$A:$E,5,FALSE))</f>
        <v>0.69150084134615386</v>
      </c>
      <c r="NT9" s="176" t="s">
        <v>141</v>
      </c>
      <c r="NU9" s="177">
        <f t="shared" ref="NU9:NU72" si="124">IF(NO9=0," ",(NS9*NR9))</f>
        <v>33.238140440705124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6" si="125">IF(NX9=0," ",(OA9*OB9))</f>
        <v xml:space="preserve"> </v>
      </c>
      <c r="OD9" s="176">
        <f t="shared" ref="OD9:OD72" si="126">NY9*2</f>
        <v>0</v>
      </c>
      <c r="OE9" s="177" t="str">
        <f t="shared" ref="OE9:OE72" si="127">IF(OD9=0," ",OC9/NY9*OD9)</f>
        <v xml:space="preserve"> </v>
      </c>
      <c r="OG9" s="173">
        <v>27</v>
      </c>
      <c r="OH9" s="226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 t="s">
        <v>141</v>
      </c>
      <c r="OQ9" s="177" t="str">
        <f t="shared" ref="OQ9:OQ72" si="128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29">IF(OT9=0," ",(OW9*OX9))</f>
        <v xml:space="preserve"> </v>
      </c>
      <c r="OZ9" s="176">
        <f t="shared" ref="OZ9:OZ72" si="130">OU9*2</f>
        <v>0</v>
      </c>
      <c r="PA9" s="177" t="str">
        <f t="shared" ref="PA9:PA72" si="131">IF(OZ9=0," ",OY9/OU9*OZ9)</f>
        <v xml:space="preserve"> </v>
      </c>
      <c r="PC9" s="173">
        <v>27</v>
      </c>
      <c r="PD9" s="226"/>
      <c r="PE9" s="174" t="str">
        <f>IF(PG9=0," ",VLOOKUP(PG9,PROTOKOL!$A:$F,6,FALSE))</f>
        <v>ÜRÜN KONTROL</v>
      </c>
      <c r="PF9" s="43">
        <v>1</v>
      </c>
      <c r="PG9" s="43">
        <v>20</v>
      </c>
      <c r="PH9" s="43">
        <v>2</v>
      </c>
      <c r="PI9" s="91">
        <f>IF(PG9=0," ",(VLOOKUP(PG9,PROTOKOL!$A$1:$E$29,2,FALSE))*PH9)</f>
        <v>0</v>
      </c>
      <c r="PJ9" s="175">
        <f t="shared" si="38"/>
        <v>1</v>
      </c>
      <c r="PK9" s="212" t="e">
        <f>IF(PG9=0," ",VLOOKUP(PG9,PROTOKOL!$A:$E,5,FALSE))</f>
        <v>#DIV/0!</v>
      </c>
      <c r="PL9" s="176" t="s">
        <v>141</v>
      </c>
      <c r="PM9" s="177" t="e">
        <f>IF(PG9=0," ",(PK9*PJ9))/7.5*2</f>
        <v>#DIV/0!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32">IF(PP9=0," ",(PS9*PT9))</f>
        <v xml:space="preserve"> </v>
      </c>
      <c r="PV9" s="176">
        <f t="shared" ref="PV9:PV72" si="133">PQ9*2</f>
        <v>0</v>
      </c>
      <c r="PW9" s="177" t="str">
        <f t="shared" ref="PW9:PW72" si="134">IF(PV9=0," ",PU9/PQ9*PV9)</f>
        <v xml:space="preserve"> </v>
      </c>
      <c r="PY9" s="173">
        <v>27</v>
      </c>
      <c r="PZ9" s="226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141</v>
      </c>
      <c r="QI9" s="177" t="str">
        <f t="shared" ref="QI9:QI72" si="135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36">IF(QL9=0," ",(QO9*QP9))</f>
        <v xml:space="preserve"> </v>
      </c>
      <c r="QR9" s="176">
        <f t="shared" ref="QR9:QR72" si="137">QM9*2</f>
        <v>0</v>
      </c>
      <c r="QS9" s="177" t="str">
        <f t="shared" ref="QS9:QS72" si="138">IF(QR9=0," ",QQ9/QM9*QR9)</f>
        <v xml:space="preserve"> </v>
      </c>
      <c r="QU9" s="173">
        <v>27</v>
      </c>
      <c r="QV9" s="226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141</v>
      </c>
      <c r="RE9" s="177" t="str">
        <f t="shared" ref="RE9:RE72" si="139">IF(QY9=0," ",(RC9*RB9))</f>
        <v xml:space="preserve"> </v>
      </c>
      <c r="RF9" s="217" t="str">
        <f>IF(RH9=0," ",VLOOKUP(RH9,PROTOKOL!$A:$F,6,FALSE))</f>
        <v>PANTOGRAF KLOZET  PİSUAR  TAŞLAMA</v>
      </c>
      <c r="RG9" s="43">
        <v>62</v>
      </c>
      <c r="RH9" s="43">
        <v>10</v>
      </c>
      <c r="RI9" s="43">
        <v>3</v>
      </c>
      <c r="RJ9" s="91">
        <f>IF(RH9=0," ",(VLOOKUP(RH9,PROTOKOL!$A$1:$E$29,2,FALSE))*RI9)</f>
        <v>26</v>
      </c>
      <c r="RK9" s="175">
        <f t="shared" si="43"/>
        <v>36</v>
      </c>
      <c r="RL9" s="176">
        <f>IF(RH9=0," ",VLOOKUP(RH9,PROTOKOL!$A:$E,5,FALSE))</f>
        <v>1.0273726785714283</v>
      </c>
      <c r="RM9" s="212">
        <f t="shared" ref="RM9:RM16" si="140">IF(RH9=0," ",(RK9*RL9))</f>
        <v>36.985416428571419</v>
      </c>
      <c r="RN9" s="176">
        <f t="shared" ref="RN9:RN72" si="141">RI9*2</f>
        <v>6</v>
      </c>
      <c r="RO9" s="177">
        <f t="shared" ref="RO9:RO72" si="142">IF(RN9=0," ",RM9/RI9*RN9)</f>
        <v>73.970832857142838</v>
      </c>
      <c r="RQ9" s="173">
        <v>27</v>
      </c>
      <c r="RR9" s="226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 t="s">
        <v>141</v>
      </c>
      <c r="SA9" s="177" t="str">
        <f t="shared" ref="SA9:SA72" si="143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44">IF(SD9=0," ",(SG9*SH9))</f>
        <v xml:space="preserve"> </v>
      </c>
      <c r="SJ9" s="176">
        <f t="shared" ref="SJ9:SJ72" si="145">SE9*2</f>
        <v>0</v>
      </c>
      <c r="SK9" s="177" t="str">
        <f t="shared" ref="SK9:SK72" si="146">IF(SJ9=0," ",SI9/SE9*SJ9)</f>
        <v xml:space="preserve"> </v>
      </c>
      <c r="SM9" s="173">
        <v>27</v>
      </c>
      <c r="SN9" s="226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141</v>
      </c>
      <c r="SW9" s="177" t="str">
        <f t="shared" ref="SW9:SW72" si="147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48">IF(SZ9=0," ",(TC9*TD9))</f>
        <v xml:space="preserve"> </v>
      </c>
      <c r="TF9" s="176">
        <f t="shared" ref="TF9:TF72" si="149">TA9*2</f>
        <v>0</v>
      </c>
      <c r="TG9" s="177" t="str">
        <f t="shared" ref="TG9:TG72" si="150">IF(TF9=0," ",TE9/TA9*TF9)</f>
        <v xml:space="preserve"> </v>
      </c>
      <c r="TI9" s="173">
        <v>27</v>
      </c>
      <c r="TJ9" s="226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141</v>
      </c>
      <c r="TS9" s="177" t="str">
        <f t="shared" ref="TS9:TS72" si="151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52">IF(TV9=0," ",(TY9*TZ9))</f>
        <v xml:space="preserve"> </v>
      </c>
      <c r="UB9" s="176">
        <f t="shared" ref="UB9:UB72" si="153">TW9*2</f>
        <v>0</v>
      </c>
      <c r="UC9" s="177" t="str">
        <f t="shared" ref="UC9:UC72" si="154">IF(UB9=0," ",UA9/TW9*UB9)</f>
        <v xml:space="preserve"> </v>
      </c>
      <c r="UE9" s="173">
        <v>27</v>
      </c>
      <c r="UF9" s="226"/>
      <c r="UG9" s="174" t="str">
        <f>IF(UI9=0," ",VLOOKUP(UI9,PROTOKOL!$A:$F,6,FALSE))</f>
        <v>ÜRÜN KONTROL</v>
      </c>
      <c r="UH9" s="43">
        <v>1</v>
      </c>
      <c r="UI9" s="43">
        <v>20</v>
      </c>
      <c r="UJ9" s="43">
        <v>4.5</v>
      </c>
      <c r="UK9" s="91">
        <f>IF(UI9=0," ",(VLOOKUP(UI9,PROTOKOL!$A$1:$E$29,2,FALSE))*UJ9)</f>
        <v>0</v>
      </c>
      <c r="UL9" s="175">
        <f t="shared" si="50"/>
        <v>1</v>
      </c>
      <c r="UM9" s="212" t="e">
        <f>IF(UI9=0," ",VLOOKUP(UI9,PROTOKOL!$A:$E,5,FALSE))</f>
        <v>#DIV/0!</v>
      </c>
      <c r="UN9" s="176" t="s">
        <v>141</v>
      </c>
      <c r="UO9" s="177" t="e">
        <f>IF(UI9=0," ",(UM9*UL9))/7.5*4.5</f>
        <v>#DIV/0!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55">IF(UR9=0," ",(UU9*UV9))</f>
        <v xml:space="preserve"> </v>
      </c>
      <c r="UX9" s="176">
        <f t="shared" ref="UX9:UX72" si="156">US9*2</f>
        <v>0</v>
      </c>
      <c r="UY9" s="177" t="str">
        <f t="shared" ref="UY9:UY72" si="157">IF(UX9=0," ",UW9/US9*UX9)</f>
        <v xml:space="preserve"> </v>
      </c>
      <c r="VA9" s="173">
        <v>27</v>
      </c>
      <c r="VB9" s="226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141</v>
      </c>
      <c r="VK9" s="177" t="str">
        <f t="shared" ref="VK9:VK72" si="158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6" si="159">IF(VN9=0," ",(VQ9*VR9))</f>
        <v xml:space="preserve"> </v>
      </c>
      <c r="VT9" s="176">
        <f t="shared" ref="VT9:VT72" si="160">VO9*2</f>
        <v>0</v>
      </c>
      <c r="VU9" s="177" t="str">
        <f t="shared" ref="VU9:VU72" si="161">IF(VT9=0," ",VS9/VO9*VT9)</f>
        <v xml:space="preserve"> </v>
      </c>
      <c r="VW9" s="173">
        <v>27</v>
      </c>
      <c r="VX9" s="226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141</v>
      </c>
      <c r="WG9" s="177" t="str">
        <f t="shared" ref="WG9:WG72" si="162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63">IF(WJ9=0," ",(WM9*WN9))</f>
        <v xml:space="preserve"> </v>
      </c>
      <c r="WP9" s="176">
        <f t="shared" ref="WP9:WP72" si="164">WK9*2</f>
        <v>0</v>
      </c>
      <c r="WQ9" s="177" t="str">
        <f t="shared" ref="WQ9:WQ72" si="165">IF(WP9=0," ",WO9/WK9*WP9)</f>
        <v xml:space="preserve"> </v>
      </c>
      <c r="WS9" s="173">
        <v>27</v>
      </c>
      <c r="WT9" s="226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 t="s">
        <v>141</v>
      </c>
      <c r="XC9" s="177" t="str">
        <f t="shared" ref="XC9:XC72" si="166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67">IF(XF9=0," ",(XI9*XJ9))</f>
        <v xml:space="preserve"> </v>
      </c>
      <c r="XL9" s="176">
        <f t="shared" ref="XL9:XL72" si="168">XG9*2</f>
        <v>0</v>
      </c>
      <c r="XM9" s="177" t="str">
        <f t="shared" ref="XM9:XM72" si="169">IF(XL9=0," ",XK9/XG9*XL9)</f>
        <v xml:space="preserve"> </v>
      </c>
    </row>
    <row r="10" spans="1:637" ht="13.8">
      <c r="A10" s="173">
        <v>27</v>
      </c>
      <c r="B10" s="227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141</v>
      </c>
      <c r="K10" s="177" t="str">
        <f t="shared" si="58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59"/>
        <v xml:space="preserve"> </v>
      </c>
      <c r="T10" s="176">
        <f t="shared" si="60"/>
        <v>0</v>
      </c>
      <c r="U10" s="177" t="str">
        <f t="shared" si="61"/>
        <v xml:space="preserve"> </v>
      </c>
      <c r="W10" s="173">
        <v>27</v>
      </c>
      <c r="X10" s="227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141</v>
      </c>
      <c r="AG10" s="177" t="str">
        <f t="shared" si="62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3"/>
        <v xml:space="preserve"> </v>
      </c>
      <c r="AP10" s="176">
        <f t="shared" si="64"/>
        <v>0</v>
      </c>
      <c r="AQ10" s="177" t="str">
        <f t="shared" si="65"/>
        <v xml:space="preserve"> </v>
      </c>
      <c r="AS10" s="173">
        <v>27</v>
      </c>
      <c r="AT10" s="227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141</v>
      </c>
      <c r="BC10" s="177" t="str">
        <f t="shared" ref="BC10:BC72" si="170">IF(AW10=0," ",(BA10*AZ10))</f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6"/>
        <v xml:space="preserve"> </v>
      </c>
      <c r="BL10" s="176">
        <f t="shared" si="67"/>
        <v>0</v>
      </c>
      <c r="BM10" s="177" t="str">
        <f t="shared" si="68"/>
        <v xml:space="preserve"> </v>
      </c>
      <c r="BO10" s="173">
        <v>27</v>
      </c>
      <c r="BP10" s="227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141</v>
      </c>
      <c r="BY10" s="177" t="str">
        <f t="shared" si="69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0"/>
        <v xml:space="preserve"> </v>
      </c>
      <c r="CH10" s="176">
        <f t="shared" si="71"/>
        <v>0</v>
      </c>
      <c r="CI10" s="177" t="str">
        <f t="shared" si="72"/>
        <v xml:space="preserve"> </v>
      </c>
      <c r="CK10" s="173">
        <v>27</v>
      </c>
      <c r="CL10" s="227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141</v>
      </c>
      <c r="CU10" s="177" t="str">
        <f t="shared" si="73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4"/>
        <v xml:space="preserve"> </v>
      </c>
      <c r="DD10" s="176">
        <f t="shared" si="75"/>
        <v>0</v>
      </c>
      <c r="DE10" s="177" t="str">
        <f t="shared" si="76"/>
        <v xml:space="preserve"> </v>
      </c>
      <c r="DG10" s="173">
        <v>27</v>
      </c>
      <c r="DH10" s="227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141</v>
      </c>
      <c r="DQ10" s="177" t="str">
        <f t="shared" si="77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8"/>
        <v xml:space="preserve"> </v>
      </c>
      <c r="DZ10" s="176">
        <f t="shared" si="79"/>
        <v>0</v>
      </c>
      <c r="EA10" s="177" t="str">
        <f t="shared" si="80"/>
        <v xml:space="preserve"> </v>
      </c>
      <c r="EC10" s="173">
        <v>27</v>
      </c>
      <c r="ED10" s="227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141</v>
      </c>
      <c r="EM10" s="177" t="str">
        <f t="shared" si="81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2"/>
        <v xml:space="preserve"> </v>
      </c>
      <c r="EV10" s="176">
        <f t="shared" si="83"/>
        <v>0</v>
      </c>
      <c r="EW10" s="177" t="str">
        <f t="shared" si="84"/>
        <v xml:space="preserve"> </v>
      </c>
      <c r="EY10" s="173">
        <v>27</v>
      </c>
      <c r="EZ10" s="227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141</v>
      </c>
      <c r="FI10" s="177" t="str">
        <f t="shared" si="85"/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si="86"/>
        <v xml:space="preserve"> </v>
      </c>
      <c r="FR10" s="176">
        <f t="shared" si="87"/>
        <v>0</v>
      </c>
      <c r="FS10" s="177" t="str">
        <f t="shared" si="88"/>
        <v xml:space="preserve"> </v>
      </c>
      <c r="FU10" s="173">
        <v>27</v>
      </c>
      <c r="FV10" s="227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141</v>
      </c>
      <c r="GE10" s="177" t="str">
        <f t="shared" si="89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90"/>
        <v xml:space="preserve"> </v>
      </c>
      <c r="GN10" s="176">
        <f t="shared" si="91"/>
        <v>0</v>
      </c>
      <c r="GO10" s="177" t="str">
        <f t="shared" si="92"/>
        <v xml:space="preserve"> </v>
      </c>
      <c r="GQ10" s="173">
        <v>27</v>
      </c>
      <c r="GR10" s="227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141</v>
      </c>
      <c r="HA10" s="177" t="str">
        <f t="shared" si="93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4"/>
        <v xml:space="preserve"> </v>
      </c>
      <c r="HJ10" s="176">
        <f t="shared" si="95"/>
        <v>0</v>
      </c>
      <c r="HK10" s="177" t="str">
        <f t="shared" si="96"/>
        <v xml:space="preserve"> </v>
      </c>
      <c r="HM10" s="173">
        <v>27</v>
      </c>
      <c r="HN10" s="227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 t="s">
        <v>141</v>
      </c>
      <c r="HW10" s="177" t="str">
        <f t="shared" si="97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8"/>
        <v xml:space="preserve"> </v>
      </c>
      <c r="IF10" s="176">
        <f t="shared" si="99"/>
        <v>0</v>
      </c>
      <c r="IG10" s="177" t="str">
        <f t="shared" si="100"/>
        <v xml:space="preserve"> </v>
      </c>
      <c r="II10" s="173">
        <v>27</v>
      </c>
      <c r="IJ10" s="227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141</v>
      </c>
      <c r="IS10" s="177" t="str">
        <f t="shared" si="101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2"/>
        <v xml:space="preserve"> </v>
      </c>
      <c r="JB10" s="176">
        <f t="shared" si="103"/>
        <v>0</v>
      </c>
      <c r="JC10" s="177" t="str">
        <f t="shared" si="104"/>
        <v xml:space="preserve"> </v>
      </c>
      <c r="JE10" s="173">
        <v>27</v>
      </c>
      <c r="JF10" s="227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141</v>
      </c>
      <c r="JO10" s="177" t="str">
        <f t="shared" si="105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6"/>
        <v xml:space="preserve"> </v>
      </c>
      <c r="JX10" s="176">
        <f t="shared" si="107"/>
        <v>0</v>
      </c>
      <c r="JY10" s="177" t="str">
        <f t="shared" si="108"/>
        <v xml:space="preserve"> </v>
      </c>
      <c r="KA10" s="173">
        <v>27</v>
      </c>
      <c r="KB10" s="227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141</v>
      </c>
      <c r="KK10" s="177" t="str">
        <f t="shared" si="109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10"/>
        <v xml:space="preserve"> </v>
      </c>
      <c r="KT10" s="176">
        <f t="shared" si="111"/>
        <v>0</v>
      </c>
      <c r="KU10" s="177" t="str">
        <f t="shared" si="112"/>
        <v xml:space="preserve"> </v>
      </c>
      <c r="KW10" s="173">
        <v>27</v>
      </c>
      <c r="KX10" s="227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141</v>
      </c>
      <c r="LG10" s="177" t="str">
        <f t="shared" si="113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4"/>
        <v xml:space="preserve"> </v>
      </c>
      <c r="LP10" s="176">
        <f t="shared" si="115"/>
        <v>0</v>
      </c>
      <c r="LQ10" s="177" t="str">
        <f t="shared" si="116"/>
        <v xml:space="preserve"> </v>
      </c>
      <c r="LS10" s="173">
        <v>27</v>
      </c>
      <c r="LT10" s="227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141</v>
      </c>
      <c r="MC10" s="177" t="str">
        <f t="shared" si="117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ref="MK10:MK16" si="171">IF(MF10=0," ",(MI10*MJ10))</f>
        <v xml:space="preserve"> </v>
      </c>
      <c r="ML10" s="176">
        <f t="shared" si="118"/>
        <v>0</v>
      </c>
      <c r="MM10" s="177" t="str">
        <f t="shared" si="119"/>
        <v xml:space="preserve"> </v>
      </c>
      <c r="MO10" s="173">
        <v>27</v>
      </c>
      <c r="MP10" s="227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141</v>
      </c>
      <c r="MY10" s="177" t="str">
        <f t="shared" si="120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1"/>
        <v xml:space="preserve"> </v>
      </c>
      <c r="NH10" s="176">
        <f t="shared" si="122"/>
        <v>0</v>
      </c>
      <c r="NI10" s="177" t="str">
        <f t="shared" si="123"/>
        <v xml:space="preserve"> </v>
      </c>
      <c r="NK10" s="173">
        <v>27</v>
      </c>
      <c r="NL10" s="227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 t="s">
        <v>141</v>
      </c>
      <c r="NU10" s="177" t="str">
        <f t="shared" si="124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5"/>
        <v xml:space="preserve"> </v>
      </c>
      <c r="OD10" s="176">
        <f t="shared" si="126"/>
        <v>0</v>
      </c>
      <c r="OE10" s="177" t="str">
        <f t="shared" si="127"/>
        <v xml:space="preserve"> </v>
      </c>
      <c r="OG10" s="173">
        <v>27</v>
      </c>
      <c r="OH10" s="227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141</v>
      </c>
      <c r="OQ10" s="177" t="str">
        <f t="shared" si="128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9"/>
        <v xml:space="preserve"> </v>
      </c>
      <c r="OZ10" s="176">
        <f t="shared" si="130"/>
        <v>0</v>
      </c>
      <c r="PA10" s="177" t="str">
        <f t="shared" si="131"/>
        <v xml:space="preserve"> </v>
      </c>
      <c r="PC10" s="173">
        <v>27</v>
      </c>
      <c r="PD10" s="227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141</v>
      </c>
      <c r="PM10" s="177" t="str">
        <f t="shared" ref="PM10:PM72" si="172">IF(PG10=0," ",(PK10*PJ10))</f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2"/>
        <v xml:space="preserve"> </v>
      </c>
      <c r="PV10" s="176">
        <f t="shared" si="133"/>
        <v>0</v>
      </c>
      <c r="PW10" s="177" t="str">
        <f t="shared" si="134"/>
        <v xml:space="preserve"> </v>
      </c>
      <c r="PY10" s="173">
        <v>27</v>
      </c>
      <c r="PZ10" s="227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141</v>
      </c>
      <c r="QI10" s="177" t="str">
        <f t="shared" si="135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6"/>
        <v xml:space="preserve"> </v>
      </c>
      <c r="QR10" s="176">
        <f t="shared" si="137"/>
        <v>0</v>
      </c>
      <c r="QS10" s="177" t="str">
        <f t="shared" si="138"/>
        <v xml:space="preserve"> </v>
      </c>
      <c r="QU10" s="173">
        <v>27</v>
      </c>
      <c r="QV10" s="227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141</v>
      </c>
      <c r="RE10" s="177" t="str">
        <f t="shared" si="139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0"/>
        <v xml:space="preserve"> </v>
      </c>
      <c r="RN10" s="176">
        <f t="shared" si="141"/>
        <v>0</v>
      </c>
      <c r="RO10" s="177" t="str">
        <f t="shared" si="142"/>
        <v xml:space="preserve"> </v>
      </c>
      <c r="RQ10" s="173">
        <v>27</v>
      </c>
      <c r="RR10" s="227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141</v>
      </c>
      <c r="SA10" s="177" t="str">
        <f t="shared" si="143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4"/>
        <v xml:space="preserve"> </v>
      </c>
      <c r="SJ10" s="176">
        <f t="shared" si="145"/>
        <v>0</v>
      </c>
      <c r="SK10" s="177" t="str">
        <f t="shared" si="146"/>
        <v xml:space="preserve"> </v>
      </c>
      <c r="SM10" s="173">
        <v>27</v>
      </c>
      <c r="SN10" s="227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141</v>
      </c>
      <c r="SW10" s="177" t="str">
        <f t="shared" si="147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8"/>
        <v xml:space="preserve"> </v>
      </c>
      <c r="TF10" s="176">
        <f t="shared" si="149"/>
        <v>0</v>
      </c>
      <c r="TG10" s="177" t="str">
        <f t="shared" si="150"/>
        <v xml:space="preserve"> </v>
      </c>
      <c r="TI10" s="173">
        <v>27</v>
      </c>
      <c r="TJ10" s="227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141</v>
      </c>
      <c r="TS10" s="177" t="str">
        <f t="shared" si="151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2"/>
        <v xml:space="preserve"> </v>
      </c>
      <c r="UB10" s="176">
        <f t="shared" si="153"/>
        <v>0</v>
      </c>
      <c r="UC10" s="177" t="str">
        <f t="shared" si="154"/>
        <v xml:space="preserve"> </v>
      </c>
      <c r="UE10" s="173">
        <v>27</v>
      </c>
      <c r="UF10" s="227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141</v>
      </c>
      <c r="UO10" s="177" t="str">
        <f t="shared" ref="UO10:UO72" si="173">IF(UI10=0," ",(UM10*UL10))</f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5"/>
        <v xml:space="preserve"> </v>
      </c>
      <c r="UX10" s="176">
        <f t="shared" si="156"/>
        <v>0</v>
      </c>
      <c r="UY10" s="177" t="str">
        <f t="shared" si="157"/>
        <v xml:space="preserve"> </v>
      </c>
      <c r="VA10" s="173">
        <v>27</v>
      </c>
      <c r="VB10" s="227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141</v>
      </c>
      <c r="VK10" s="177" t="str">
        <f t="shared" si="158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59"/>
        <v xml:space="preserve"> </v>
      </c>
      <c r="VT10" s="176">
        <f t="shared" si="160"/>
        <v>0</v>
      </c>
      <c r="VU10" s="177" t="str">
        <f t="shared" si="161"/>
        <v xml:space="preserve"> </v>
      </c>
      <c r="VW10" s="173">
        <v>27</v>
      </c>
      <c r="VX10" s="227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141</v>
      </c>
      <c r="WG10" s="177" t="str">
        <f t="shared" si="162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3"/>
        <v xml:space="preserve"> </v>
      </c>
      <c r="WP10" s="176">
        <f t="shared" si="164"/>
        <v>0</v>
      </c>
      <c r="WQ10" s="177" t="str">
        <f t="shared" si="165"/>
        <v xml:space="preserve"> </v>
      </c>
      <c r="WS10" s="173">
        <v>27</v>
      </c>
      <c r="WT10" s="227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141</v>
      </c>
      <c r="XC10" s="177" t="str">
        <f t="shared" si="166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7"/>
        <v xml:space="preserve"> </v>
      </c>
      <c r="XL10" s="176">
        <f t="shared" si="168"/>
        <v>0</v>
      </c>
      <c r="XM10" s="177" t="str">
        <f t="shared" si="169"/>
        <v xml:space="preserve"> </v>
      </c>
    </row>
    <row r="11" spans="1:637" ht="13.8">
      <c r="A11" s="173">
        <v>28</v>
      </c>
      <c r="B11" s="225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 t="e">
        <f>IF(E11=0," ",VLOOKUP(E11,PROTOKOL!$A:$E,5,FALSE))</f>
        <v>#DIV/0!</v>
      </c>
      <c r="J11" s="176" t="s">
        <v>141</v>
      </c>
      <c r="K11" s="177" t="e">
        <f>IF(E11=0," ",(I11*H11))/7.5*7.5</f>
        <v>#DIV/0!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59"/>
        <v xml:space="preserve"> </v>
      </c>
      <c r="T11" s="176">
        <f t="shared" si="60"/>
        <v>0</v>
      </c>
      <c r="U11" s="177" t="str">
        <f t="shared" si="61"/>
        <v xml:space="preserve"> </v>
      </c>
      <c r="W11" s="173">
        <v>28</v>
      </c>
      <c r="X11" s="225">
        <v>28</v>
      </c>
      <c r="Y11" s="174" t="str">
        <f>IF(AA11=0," ",VLOOKUP(AA11,PROTOKOL!$A:$F,6,FALSE))</f>
        <v>SIZDIRMAZLIK TAMİR</v>
      </c>
      <c r="Z11" s="43">
        <v>140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5">
        <f t="shared" si="2"/>
        <v>62</v>
      </c>
      <c r="AE11" s="212">
        <f>IF(AA11=0," ",VLOOKUP(AA11,PROTOKOL!$A:$E,5,FALSE))</f>
        <v>0.8561438988095238</v>
      </c>
      <c r="AF11" s="176" t="s">
        <v>141</v>
      </c>
      <c r="AG11" s="177">
        <f t="shared" si="62"/>
        <v>53.080921726190475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3"/>
        <v xml:space="preserve"> </v>
      </c>
      <c r="AP11" s="176">
        <f t="shared" si="64"/>
        <v>0</v>
      </c>
      <c r="AQ11" s="177" t="str">
        <f t="shared" si="65"/>
        <v xml:space="preserve"> </v>
      </c>
      <c r="AS11" s="173">
        <v>28</v>
      </c>
      <c r="AT11" s="225">
        <v>28</v>
      </c>
      <c r="AU11" s="174" t="str">
        <f>IF(AW11=0," ",VLOOKUP(AW11,PROTOKOL!$A:$F,6,FALSE))</f>
        <v>VAKUM TEST</v>
      </c>
      <c r="AV11" s="43">
        <v>231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5">
        <f t="shared" si="4"/>
        <v>81</v>
      </c>
      <c r="BA11" s="212">
        <f>IF(AW11=0," ",VLOOKUP(AW11,PROTOKOL!$A:$E,5,FALSE))</f>
        <v>0.44947554687499996</v>
      </c>
      <c r="BB11" s="176" t="s">
        <v>141</v>
      </c>
      <c r="BC11" s="177">
        <f t="shared" si="170"/>
        <v>36.407519296874995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6"/>
        <v xml:space="preserve"> </v>
      </c>
      <c r="BL11" s="176">
        <f t="shared" si="67"/>
        <v>0</v>
      </c>
      <c r="BM11" s="177" t="str">
        <f t="shared" si="68"/>
        <v xml:space="preserve"> </v>
      </c>
      <c r="BO11" s="173">
        <v>28</v>
      </c>
      <c r="BP11" s="225">
        <v>28</v>
      </c>
      <c r="BQ11" s="174" t="str">
        <f>IF(BS11=0," ",VLOOKUP(BS11,PROTOKOL!$A:$F,6,FALSE))</f>
        <v>VAKUM TEST</v>
      </c>
      <c r="BR11" s="43">
        <v>230</v>
      </c>
      <c r="BS11" s="43">
        <v>4</v>
      </c>
      <c r="BT11" s="43">
        <v>7.5</v>
      </c>
      <c r="BU11" s="42">
        <f>IF(BS11=0," ",(VLOOKUP(BS11,PROTOKOL!$A$1:$E$29,2,FALSE))*BT11)</f>
        <v>150</v>
      </c>
      <c r="BV11" s="175">
        <f t="shared" si="6"/>
        <v>80</v>
      </c>
      <c r="BW11" s="212">
        <f>IF(BS11=0," ",VLOOKUP(BS11,PROTOKOL!$A:$E,5,FALSE))</f>
        <v>0.44947554687499996</v>
      </c>
      <c r="BX11" s="176" t="s">
        <v>141</v>
      </c>
      <c r="BY11" s="177">
        <f t="shared" si="69"/>
        <v>35.958043749999995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0"/>
        <v xml:space="preserve"> </v>
      </c>
      <c r="CH11" s="176">
        <f t="shared" si="71"/>
        <v>0</v>
      </c>
      <c r="CI11" s="177" t="str">
        <f t="shared" si="72"/>
        <v xml:space="preserve"> </v>
      </c>
      <c r="CK11" s="173">
        <v>28</v>
      </c>
      <c r="CL11" s="225">
        <v>28</v>
      </c>
      <c r="CM11" s="174" t="str">
        <f>IF(CO11=0," ",VLOOKUP(CO11,PROTOKOL!$A:$F,6,FALSE))</f>
        <v>WNZL. YERD.KLZ. TAŞLAMA</v>
      </c>
      <c r="CN11" s="43">
        <v>178</v>
      </c>
      <c r="CO11" s="43">
        <v>2</v>
      </c>
      <c r="CP11" s="43">
        <v>7</v>
      </c>
      <c r="CQ11" s="42">
        <f>IF(CO11=0," ",(VLOOKUP(CO11,PROTOKOL!$A$1:$E$29,2,FALSE))*CP11)</f>
        <v>115.73333333333335</v>
      </c>
      <c r="CR11" s="175">
        <f t="shared" si="8"/>
        <v>62.266666666666652</v>
      </c>
      <c r="CS11" s="212">
        <f>IF(CO11=0," ",VLOOKUP(CO11,PROTOKOL!$A:$E,5,FALSE))</f>
        <v>0.54481884469696984</v>
      </c>
      <c r="CT11" s="176" t="s">
        <v>141</v>
      </c>
      <c r="CU11" s="177">
        <f t="shared" si="73"/>
        <v>33.92405339646465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4"/>
        <v xml:space="preserve"> </v>
      </c>
      <c r="DD11" s="176">
        <f t="shared" si="75"/>
        <v>0</v>
      </c>
      <c r="DE11" s="177" t="str">
        <f t="shared" si="76"/>
        <v xml:space="preserve"> </v>
      </c>
      <c r="DG11" s="173">
        <v>28</v>
      </c>
      <c r="DH11" s="225">
        <v>28</v>
      </c>
      <c r="DI11" s="174" t="str">
        <f>IF(DK11=0," ",VLOOKUP(DK11,PROTOKOL!$A:$F,6,FALSE))</f>
        <v>FORKLİFT OPERATÖRÜ</v>
      </c>
      <c r="DJ11" s="43"/>
      <c r="DK11" s="43">
        <v>14</v>
      </c>
      <c r="DL11" s="43">
        <v>7.5</v>
      </c>
      <c r="DM11" s="42">
        <f>IF(DK11=0," ",(VLOOKUP(DK11,PROTOKOL!$A$1:$E$29,2,FALSE))*DL11)</f>
        <v>0</v>
      </c>
      <c r="DN11" s="175" t="str">
        <f t="shared" si="10"/>
        <v xml:space="preserve"> </v>
      </c>
      <c r="DO11" s="212">
        <f>IF(DK11=0," ",VLOOKUP(DK11,PROTOKOL!$A:$E,5,FALSE))</f>
        <v>7.5</v>
      </c>
      <c r="DP11" s="176" t="s">
        <v>141</v>
      </c>
      <c r="DQ11" s="177" t="e">
        <f t="shared" si="77"/>
        <v>#VALUE!</v>
      </c>
      <c r="DR11" s="217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5" t="str">
        <f t="shared" si="11"/>
        <v xml:space="preserve"> </v>
      </c>
      <c r="DX11" s="176" t="str">
        <f>IF(DT11=0," ",VLOOKUP(DT11,PROTOKOL!$A:$E,5,FALSE))</f>
        <v xml:space="preserve"> </v>
      </c>
      <c r="DY11" s="212" t="str">
        <f t="shared" si="78"/>
        <v xml:space="preserve"> </v>
      </c>
      <c r="DZ11" s="176">
        <f t="shared" si="79"/>
        <v>0</v>
      </c>
      <c r="EA11" s="177" t="str">
        <f t="shared" si="80"/>
        <v xml:space="preserve"> </v>
      </c>
      <c r="EC11" s="173">
        <v>28</v>
      </c>
      <c r="ED11" s="225">
        <v>28</v>
      </c>
      <c r="EE11" s="174" t="str">
        <f>IF(EG11=0," ",VLOOKUP(EG11,PROTOKOL!$A:$F,6,FALSE))</f>
        <v>FORKLİFT OPERATÖRÜ</v>
      </c>
      <c r="EF11" s="43"/>
      <c r="EG11" s="43">
        <v>14</v>
      </c>
      <c r="EH11" s="43">
        <v>7.5</v>
      </c>
      <c r="EI11" s="42">
        <f>IF(EG11=0," ",(VLOOKUP(EG11,PROTOKOL!$A$1:$E$29,2,FALSE))*EH11)</f>
        <v>0</v>
      </c>
      <c r="EJ11" s="175" t="str">
        <f t="shared" si="12"/>
        <v xml:space="preserve"> </v>
      </c>
      <c r="EK11" s="212">
        <f>IF(EG11=0," ",VLOOKUP(EG11,PROTOKOL!$A:$E,5,FALSE))</f>
        <v>7.5</v>
      </c>
      <c r="EL11" s="176" t="s">
        <v>141</v>
      </c>
      <c r="EM11" s="177" t="e">
        <f t="shared" si="81"/>
        <v>#VALUE!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2"/>
        <v xml:space="preserve"> </v>
      </c>
      <c r="EV11" s="176">
        <f t="shared" si="83"/>
        <v>0</v>
      </c>
      <c r="EW11" s="177" t="str">
        <f t="shared" si="84"/>
        <v xml:space="preserve"> </v>
      </c>
      <c r="EY11" s="173">
        <v>28</v>
      </c>
      <c r="EZ11" s="225">
        <v>28</v>
      </c>
      <c r="FA11" s="174" t="str">
        <f>IF(FC11=0," ",VLOOKUP(FC11,PROTOKOL!$A:$F,6,FALSE))</f>
        <v>VAKUM TEST</v>
      </c>
      <c r="FB11" s="43">
        <v>230</v>
      </c>
      <c r="FC11" s="43">
        <v>4</v>
      </c>
      <c r="FD11" s="43">
        <v>7.5</v>
      </c>
      <c r="FE11" s="42">
        <f>IF(FC11=0," ",(VLOOKUP(FC11,PROTOKOL!$A$1:$E$29,2,FALSE))*FD11)</f>
        <v>150</v>
      </c>
      <c r="FF11" s="175">
        <f t="shared" si="14"/>
        <v>80</v>
      </c>
      <c r="FG11" s="212">
        <f>IF(FC11=0," ",VLOOKUP(FC11,PROTOKOL!$A:$E,5,FALSE))</f>
        <v>0.44947554687499996</v>
      </c>
      <c r="FH11" s="176" t="s">
        <v>141</v>
      </c>
      <c r="FI11" s="177">
        <f t="shared" si="85"/>
        <v>35.958043749999995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86"/>
        <v xml:space="preserve"> </v>
      </c>
      <c r="FR11" s="176">
        <f t="shared" si="87"/>
        <v>0</v>
      </c>
      <c r="FS11" s="177" t="str">
        <f t="shared" si="88"/>
        <v xml:space="preserve"> </v>
      </c>
      <c r="FU11" s="173">
        <v>28</v>
      </c>
      <c r="FV11" s="225">
        <v>28</v>
      </c>
      <c r="FW11" s="174" t="str">
        <f>IF(FY11=0," ",VLOOKUP(FY11,PROTOKOL!$A:$F,6,FALSE))</f>
        <v>PERDE KESME SULU SİST.</v>
      </c>
      <c r="FX11" s="43">
        <v>150</v>
      </c>
      <c r="FY11" s="43">
        <v>8</v>
      </c>
      <c r="FZ11" s="43">
        <v>7.5</v>
      </c>
      <c r="GA11" s="42">
        <f>IF(FY11=0," ",(VLOOKUP(FY11,PROTOKOL!$A$1:$E$29,2,FALSE))*FZ11)</f>
        <v>98</v>
      </c>
      <c r="GB11" s="175">
        <f t="shared" si="16"/>
        <v>52</v>
      </c>
      <c r="GC11" s="212">
        <f>IF(FY11=0," ",VLOOKUP(FY11,PROTOKOL!$A:$E,5,FALSE))</f>
        <v>0.69150084134615386</v>
      </c>
      <c r="GD11" s="176" t="s">
        <v>141</v>
      </c>
      <c r="GE11" s="177">
        <f t="shared" si="89"/>
        <v>35.958043750000002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90"/>
        <v xml:space="preserve"> </v>
      </c>
      <c r="GN11" s="176">
        <f t="shared" si="91"/>
        <v>0</v>
      </c>
      <c r="GO11" s="177" t="str">
        <f t="shared" si="92"/>
        <v xml:space="preserve"> </v>
      </c>
      <c r="GQ11" s="173">
        <v>28</v>
      </c>
      <c r="GR11" s="225">
        <v>28</v>
      </c>
      <c r="GS11" s="174" t="str">
        <f>IF(GU11=0," ",VLOOKUP(GU11,PROTOKOL!$A:$F,6,FALSE))</f>
        <v>TAH.BORU MONTAJ</v>
      </c>
      <c r="GT11" s="43">
        <v>140</v>
      </c>
      <c r="GU11" s="43">
        <v>3</v>
      </c>
      <c r="GV11" s="43">
        <v>7</v>
      </c>
      <c r="GW11" s="42">
        <f>IF(GU11=0," ",(VLOOKUP(GU11,PROTOKOL!$A$1:$E$29,2,FALSE))*GV11)</f>
        <v>91.466666666666669</v>
      </c>
      <c r="GX11" s="175">
        <f t="shared" si="18"/>
        <v>48.533333333333331</v>
      </c>
      <c r="GY11" s="212">
        <f>IF(GU11=0," ",VLOOKUP(GU11,PROTOKOL!$A:$E,5,FALSE))</f>
        <v>0.69150084134615386</v>
      </c>
      <c r="GZ11" s="176" t="s">
        <v>141</v>
      </c>
      <c r="HA11" s="177">
        <f t="shared" si="93"/>
        <v>33.56084083333333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4"/>
        <v xml:space="preserve"> </v>
      </c>
      <c r="HJ11" s="176">
        <f t="shared" si="95"/>
        <v>0</v>
      </c>
      <c r="HK11" s="177" t="str">
        <f t="shared" si="96"/>
        <v xml:space="preserve"> </v>
      </c>
      <c r="HM11" s="173">
        <v>28</v>
      </c>
      <c r="HN11" s="225">
        <v>28</v>
      </c>
      <c r="HO11" s="174" t="str">
        <f>IF(HQ11=0," ",VLOOKUP(HQ11,PROTOKOL!$A:$F,6,FALSE))</f>
        <v>ÜRÜN KONTROL</v>
      </c>
      <c r="HP11" s="43">
        <v>1</v>
      </c>
      <c r="HQ11" s="43">
        <v>20</v>
      </c>
      <c r="HR11" s="43">
        <v>7.5</v>
      </c>
      <c r="HS11" s="42">
        <f>IF(HQ11=0," ",(VLOOKUP(HQ11,PROTOKOL!$A$1:$E$29,2,FALSE))*HR11)</f>
        <v>0</v>
      </c>
      <c r="HT11" s="175">
        <f t="shared" si="20"/>
        <v>1</v>
      </c>
      <c r="HU11" s="212" t="e">
        <f>IF(HQ11=0," ",VLOOKUP(HQ11,PROTOKOL!$A:$E,5,FALSE))</f>
        <v>#DIV/0!</v>
      </c>
      <c r="HV11" s="176" t="s">
        <v>141</v>
      </c>
      <c r="HW11" s="177" t="e">
        <f>IF(HQ11=0," ",(HU11*HT11))/7.5*7.5</f>
        <v>#DIV/0!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8"/>
        <v xml:space="preserve"> </v>
      </c>
      <c r="IF11" s="176">
        <f t="shared" si="99"/>
        <v>0</v>
      </c>
      <c r="IG11" s="177" t="str">
        <f t="shared" si="100"/>
        <v xml:space="preserve"> </v>
      </c>
      <c r="II11" s="173">
        <v>28</v>
      </c>
      <c r="IJ11" s="225">
        <v>28</v>
      </c>
      <c r="IK11" s="174" t="str">
        <f>IF(IM11=0," ",VLOOKUP(IM11,PROTOKOL!$A:$F,6,FALSE))</f>
        <v>VİTRA CLEAN</v>
      </c>
      <c r="IL11" s="43">
        <v>96</v>
      </c>
      <c r="IM11" s="43">
        <v>13</v>
      </c>
      <c r="IN11" s="43">
        <v>7.5</v>
      </c>
      <c r="IO11" s="42">
        <f>IF(IM11=0," ",(VLOOKUP(IM11,PROTOKOL!$A$1:$E$29,2,FALSE))*IN11)</f>
        <v>59</v>
      </c>
      <c r="IP11" s="175">
        <f t="shared" si="22"/>
        <v>37</v>
      </c>
      <c r="IQ11" s="212">
        <f>IF(IM11=0," ",VLOOKUP(IM11,PROTOKOL!$A:$E,5,FALSE))</f>
        <v>1.1599368951612903</v>
      </c>
      <c r="IR11" s="176" t="s">
        <v>141</v>
      </c>
      <c r="IS11" s="177">
        <f t="shared" si="101"/>
        <v>42.91766512096774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2"/>
        <v xml:space="preserve"> </v>
      </c>
      <c r="JB11" s="176">
        <f t="shared" si="103"/>
        <v>0</v>
      </c>
      <c r="JC11" s="177" t="str">
        <f t="shared" si="104"/>
        <v xml:space="preserve"> </v>
      </c>
      <c r="JE11" s="173">
        <v>28</v>
      </c>
      <c r="JF11" s="225">
        <v>28</v>
      </c>
      <c r="JG11" s="174" t="str">
        <f>IF(JI11=0," ",VLOOKUP(JI11,PROTOKOL!$A:$F,6,FALSE))</f>
        <v>VAKUM TEST</v>
      </c>
      <c r="JH11" s="43">
        <v>105</v>
      </c>
      <c r="JI11" s="43">
        <v>4</v>
      </c>
      <c r="JJ11" s="43">
        <v>3.5</v>
      </c>
      <c r="JK11" s="42">
        <f>IF(JI11=0," ",(VLOOKUP(JI11,PROTOKOL!$A$1:$E$29,2,FALSE))*JJ11)</f>
        <v>70</v>
      </c>
      <c r="JL11" s="175">
        <f t="shared" si="24"/>
        <v>35</v>
      </c>
      <c r="JM11" s="212">
        <f>IF(JI11=0," ",VLOOKUP(JI11,PROTOKOL!$A:$E,5,FALSE))</f>
        <v>0.44947554687499996</v>
      </c>
      <c r="JN11" s="176" t="s">
        <v>141</v>
      </c>
      <c r="JO11" s="177">
        <f t="shared" si="105"/>
        <v>15.731644140624999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6"/>
        <v xml:space="preserve"> </v>
      </c>
      <c r="JX11" s="176">
        <f t="shared" si="107"/>
        <v>0</v>
      </c>
      <c r="JY11" s="177" t="str">
        <f t="shared" si="108"/>
        <v xml:space="preserve"> </v>
      </c>
      <c r="KA11" s="173">
        <v>28</v>
      </c>
      <c r="KB11" s="225">
        <v>28</v>
      </c>
      <c r="KC11" s="174" t="str">
        <f>IF(KE11=0," ",VLOOKUP(KE11,PROTOKOL!$A:$F,6,FALSE))</f>
        <v>VAKUM TEST</v>
      </c>
      <c r="KD11" s="43">
        <v>216</v>
      </c>
      <c r="KE11" s="43">
        <v>4</v>
      </c>
      <c r="KF11" s="43">
        <v>7</v>
      </c>
      <c r="KG11" s="42">
        <f>IF(KE11=0," ",(VLOOKUP(KE11,PROTOKOL!$A$1:$E$29,2,FALSE))*KF11)</f>
        <v>140</v>
      </c>
      <c r="KH11" s="175">
        <f t="shared" si="26"/>
        <v>76</v>
      </c>
      <c r="KI11" s="212">
        <f>IF(KE11=0," ",VLOOKUP(KE11,PROTOKOL!$A:$E,5,FALSE))</f>
        <v>0.44947554687499996</v>
      </c>
      <c r="KJ11" s="176" t="s">
        <v>141</v>
      </c>
      <c r="KK11" s="177">
        <f t="shared" si="109"/>
        <v>34.160141562499994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10"/>
        <v xml:space="preserve"> </v>
      </c>
      <c r="KT11" s="176">
        <f t="shared" si="111"/>
        <v>0</v>
      </c>
      <c r="KU11" s="177" t="str">
        <f t="shared" si="112"/>
        <v xml:space="preserve"> </v>
      </c>
      <c r="KW11" s="173">
        <v>28</v>
      </c>
      <c r="KX11" s="225">
        <v>28</v>
      </c>
      <c r="KY11" s="174" t="str">
        <f>IF(LA11=0," ",VLOOKUP(LA11,PROTOKOL!$A:$F,6,FALSE))</f>
        <v>SIZDIRMAZLIK TAMİR</v>
      </c>
      <c r="KZ11" s="43">
        <v>121</v>
      </c>
      <c r="LA11" s="43">
        <v>12</v>
      </c>
      <c r="LB11" s="43">
        <v>7.5</v>
      </c>
      <c r="LC11" s="42">
        <f>IF(LA11=0," ",(VLOOKUP(LA11,PROTOKOL!$A$1:$E$29,2,FALSE))*LB11)</f>
        <v>78</v>
      </c>
      <c r="LD11" s="175">
        <f t="shared" si="28"/>
        <v>43</v>
      </c>
      <c r="LE11" s="212">
        <f>IF(LA11=0," ",VLOOKUP(LA11,PROTOKOL!$A:$E,5,FALSE))</f>
        <v>0.8561438988095238</v>
      </c>
      <c r="LF11" s="176" t="s">
        <v>141</v>
      </c>
      <c r="LG11" s="177">
        <f t="shared" si="113"/>
        <v>36.814187648809522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4"/>
        <v xml:space="preserve"> </v>
      </c>
      <c r="LP11" s="176">
        <f t="shared" si="115"/>
        <v>0</v>
      </c>
      <c r="LQ11" s="177" t="str">
        <f t="shared" si="116"/>
        <v xml:space="preserve"> </v>
      </c>
      <c r="LS11" s="173">
        <v>28</v>
      </c>
      <c r="LT11" s="225">
        <v>28</v>
      </c>
      <c r="LU11" s="174" t="str">
        <f>IF(LW11=0," ",VLOOKUP(LW11,PROTOKOL!$A:$F,6,FALSE))</f>
        <v>VİTRA CLEAN</v>
      </c>
      <c r="LV11" s="43">
        <v>93</v>
      </c>
      <c r="LW11" s="43">
        <v>13</v>
      </c>
      <c r="LX11" s="43">
        <v>7.5</v>
      </c>
      <c r="LY11" s="42">
        <f>IF(LW11=0," ",(VLOOKUP(LW11,PROTOKOL!$A$1:$E$29,2,FALSE))*LX11)</f>
        <v>59</v>
      </c>
      <c r="LZ11" s="175">
        <f t="shared" si="30"/>
        <v>34</v>
      </c>
      <c r="MA11" s="212">
        <f>IF(LW11=0," ",VLOOKUP(LW11,PROTOKOL!$A:$E,5,FALSE))</f>
        <v>1.1599368951612903</v>
      </c>
      <c r="MB11" s="176" t="s">
        <v>141</v>
      </c>
      <c r="MC11" s="177">
        <f t="shared" si="117"/>
        <v>39.437854435483871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71"/>
        <v xml:space="preserve"> </v>
      </c>
      <c r="ML11" s="176">
        <f t="shared" si="118"/>
        <v>0</v>
      </c>
      <c r="MM11" s="177" t="str">
        <f t="shared" si="119"/>
        <v xml:space="preserve"> </v>
      </c>
      <c r="MO11" s="173">
        <v>28</v>
      </c>
      <c r="MP11" s="225">
        <v>28</v>
      </c>
      <c r="MQ11" s="174" t="str">
        <f>IF(MS11=0," ",VLOOKUP(MS11,PROTOKOL!$A:$F,6,FALSE))</f>
        <v>SIZDIRMAZLIK TAMİR</v>
      </c>
      <c r="MR11" s="43">
        <v>121</v>
      </c>
      <c r="MS11" s="43">
        <v>12</v>
      </c>
      <c r="MT11" s="43">
        <v>7.5</v>
      </c>
      <c r="MU11" s="42">
        <f>IF(MS11=0," ",(VLOOKUP(MS11,PROTOKOL!$A$1:$E$29,2,FALSE))*MT11)</f>
        <v>78</v>
      </c>
      <c r="MV11" s="175">
        <f t="shared" si="32"/>
        <v>43</v>
      </c>
      <c r="MW11" s="212">
        <f>IF(MS11=0," ",VLOOKUP(MS11,PROTOKOL!$A:$E,5,FALSE))</f>
        <v>0.8561438988095238</v>
      </c>
      <c r="MX11" s="176" t="s">
        <v>141</v>
      </c>
      <c r="MY11" s="177">
        <f t="shared" si="120"/>
        <v>36.814187648809522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1"/>
        <v xml:space="preserve"> </v>
      </c>
      <c r="NH11" s="176">
        <f t="shared" si="122"/>
        <v>0</v>
      </c>
      <c r="NI11" s="177" t="str">
        <f t="shared" si="123"/>
        <v xml:space="preserve"> </v>
      </c>
      <c r="NK11" s="173">
        <v>28</v>
      </c>
      <c r="NL11" s="225">
        <v>28</v>
      </c>
      <c r="NM11" s="174" t="str">
        <f>IF(NO11=0," ",VLOOKUP(NO11,PROTOKOL!$A:$F,6,FALSE))</f>
        <v>PERDE KESME SULU SİST.</v>
      </c>
      <c r="NN11" s="43">
        <v>194</v>
      </c>
      <c r="NO11" s="43">
        <v>8</v>
      </c>
      <c r="NP11" s="43">
        <v>7.5</v>
      </c>
      <c r="NQ11" s="42">
        <f>IF(NO11=0," ",(VLOOKUP(NO11,PROTOKOL!$A$1:$E$29,2,FALSE))*NP11)</f>
        <v>98</v>
      </c>
      <c r="NR11" s="175">
        <f t="shared" si="34"/>
        <v>96</v>
      </c>
      <c r="NS11" s="212">
        <f>IF(NO11=0," ",VLOOKUP(NO11,PROTOKOL!$A:$E,5,FALSE))</f>
        <v>0.69150084134615386</v>
      </c>
      <c r="NT11" s="176" t="s">
        <v>141</v>
      </c>
      <c r="NU11" s="177">
        <f t="shared" si="124"/>
        <v>66.384080769230764</v>
      </c>
      <c r="NV11" s="217" t="str">
        <f>IF(NX11=0," ",VLOOKUP(NX11,PROTOKOL!$A:$F,6,FALSE))</f>
        <v>PERDE KESME SULU SİST.</v>
      </c>
      <c r="NW11" s="43">
        <v>20</v>
      </c>
      <c r="NX11" s="43">
        <v>8</v>
      </c>
      <c r="NY11" s="43">
        <v>1</v>
      </c>
      <c r="NZ11" s="91">
        <f>IF(NX11=0," ",(VLOOKUP(NX11,PROTOKOL!$A$1:$E$29,2,FALSE))*NY11)</f>
        <v>13.066666666666666</v>
      </c>
      <c r="OA11" s="175">
        <f t="shared" si="35"/>
        <v>6.9333333333333336</v>
      </c>
      <c r="OB11" s="176">
        <f>IF(NX11=0," ",VLOOKUP(NX11,PROTOKOL!$A:$E,5,FALSE))</f>
        <v>0.69150084134615386</v>
      </c>
      <c r="OC11" s="212">
        <f t="shared" si="125"/>
        <v>4.7944058333333333</v>
      </c>
      <c r="OD11" s="176">
        <f t="shared" si="126"/>
        <v>2</v>
      </c>
      <c r="OE11" s="177">
        <f t="shared" si="127"/>
        <v>9.5888116666666665</v>
      </c>
      <c r="OG11" s="173">
        <v>28</v>
      </c>
      <c r="OH11" s="225">
        <v>28</v>
      </c>
      <c r="OI11" s="174" t="str">
        <f>IF(OK11=0," ",VLOOKUP(OK11,PROTOKOL!$A:$F,6,FALSE))</f>
        <v>PERDE KESME SULU SİST.</v>
      </c>
      <c r="OJ11" s="43">
        <v>40</v>
      </c>
      <c r="OK11" s="43">
        <v>8</v>
      </c>
      <c r="OL11" s="43">
        <v>2</v>
      </c>
      <c r="OM11" s="42">
        <f>IF(OK11=0," ",(VLOOKUP(OK11,PROTOKOL!$A$1:$E$29,2,FALSE))*OL11)</f>
        <v>26.133333333333333</v>
      </c>
      <c r="ON11" s="175">
        <f t="shared" si="36"/>
        <v>13.866666666666667</v>
      </c>
      <c r="OO11" s="212">
        <f>IF(OK11=0," ",VLOOKUP(OK11,PROTOKOL!$A:$E,5,FALSE))</f>
        <v>0.69150084134615386</v>
      </c>
      <c r="OP11" s="176" t="s">
        <v>141</v>
      </c>
      <c r="OQ11" s="177">
        <f t="shared" si="128"/>
        <v>9.5888116666666665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9"/>
        <v xml:space="preserve"> </v>
      </c>
      <c r="OZ11" s="176">
        <f t="shared" si="130"/>
        <v>0</v>
      </c>
      <c r="PA11" s="177" t="str">
        <f t="shared" si="131"/>
        <v xml:space="preserve"> </v>
      </c>
      <c r="PC11" s="173">
        <v>28</v>
      </c>
      <c r="PD11" s="225">
        <v>28</v>
      </c>
      <c r="PE11" s="174" t="str">
        <f>IF(PG11=0," ",VLOOKUP(PG11,PROTOKOL!$A:$F,6,FALSE))</f>
        <v>VAKUM TEST</v>
      </c>
      <c r="PF11" s="43">
        <v>230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5">
        <f t="shared" si="38"/>
        <v>80</v>
      </c>
      <c r="PK11" s="212">
        <f>IF(PG11=0," ",VLOOKUP(PG11,PROTOKOL!$A:$E,5,FALSE))</f>
        <v>0.44947554687499996</v>
      </c>
      <c r="PL11" s="176" t="s">
        <v>141</v>
      </c>
      <c r="PM11" s="177">
        <f t="shared" si="172"/>
        <v>35.958043749999995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2"/>
        <v xml:space="preserve"> </v>
      </c>
      <c r="PV11" s="176">
        <f t="shared" si="133"/>
        <v>0</v>
      </c>
      <c r="PW11" s="177" t="str">
        <f t="shared" si="134"/>
        <v xml:space="preserve"> </v>
      </c>
      <c r="PY11" s="173">
        <v>28</v>
      </c>
      <c r="PZ11" s="225">
        <v>28</v>
      </c>
      <c r="QA11" s="174" t="str">
        <f>IF(QC11=0," ",VLOOKUP(QC11,PROTOKOL!$A:$F,6,FALSE))</f>
        <v>PANTOGRAF KLOZET  PİSUAR  TAŞLAMA</v>
      </c>
      <c r="QB11" s="43">
        <v>75</v>
      </c>
      <c r="QC11" s="43">
        <v>10</v>
      </c>
      <c r="QD11" s="43">
        <v>5.5</v>
      </c>
      <c r="QE11" s="42">
        <f>IF(QC11=0," ",(VLOOKUP(QC11,PROTOKOL!$A$1:$E$29,2,FALSE))*QD11)</f>
        <v>47.666666666666664</v>
      </c>
      <c r="QF11" s="175">
        <f t="shared" si="40"/>
        <v>27.333333333333336</v>
      </c>
      <c r="QG11" s="212">
        <f>IF(QC11=0," ",VLOOKUP(QC11,PROTOKOL!$A:$E,5,FALSE))</f>
        <v>1.0273726785714283</v>
      </c>
      <c r="QH11" s="176" t="s">
        <v>141</v>
      </c>
      <c r="QI11" s="177">
        <f t="shared" si="135"/>
        <v>28.081519880952378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6"/>
        <v xml:space="preserve"> </v>
      </c>
      <c r="QR11" s="176">
        <f t="shared" si="137"/>
        <v>0</v>
      </c>
      <c r="QS11" s="177" t="str">
        <f t="shared" si="138"/>
        <v xml:space="preserve"> </v>
      </c>
      <c r="QU11" s="173">
        <v>28</v>
      </c>
      <c r="QV11" s="225">
        <v>28</v>
      </c>
      <c r="QW11" s="174" t="str">
        <f>IF(QY11=0," ",VLOOKUP(QY11,PROTOKOL!$A:$F,6,FALSE))</f>
        <v>PANTOGRAF KLOZET  PİSUAR  TAŞLAMA</v>
      </c>
      <c r="QX11" s="43">
        <v>105</v>
      </c>
      <c r="QY11" s="43">
        <v>10</v>
      </c>
      <c r="QZ11" s="43">
        <v>7.5</v>
      </c>
      <c r="RA11" s="42">
        <f>IF(QY11=0," ",(VLOOKUP(QY11,PROTOKOL!$A$1:$E$29,2,FALSE))*QZ11)</f>
        <v>65</v>
      </c>
      <c r="RB11" s="175">
        <f t="shared" si="42"/>
        <v>40</v>
      </c>
      <c r="RC11" s="212">
        <f>IF(QY11=0," ",VLOOKUP(QY11,PROTOKOL!$A:$E,5,FALSE))</f>
        <v>1.0273726785714283</v>
      </c>
      <c r="RD11" s="176" t="s">
        <v>141</v>
      </c>
      <c r="RE11" s="177">
        <f t="shared" si="139"/>
        <v>41.094907142857132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0"/>
        <v xml:space="preserve"> </v>
      </c>
      <c r="RN11" s="176">
        <f t="shared" si="141"/>
        <v>0</v>
      </c>
      <c r="RO11" s="177" t="str">
        <f t="shared" si="142"/>
        <v xml:space="preserve"> </v>
      </c>
      <c r="RQ11" s="173">
        <v>28</v>
      </c>
      <c r="RR11" s="225">
        <v>28</v>
      </c>
      <c r="RS11" s="174" t="str">
        <f>IF(RU11=0," ",VLOOKUP(RU11,PROTOKOL!$A:$F,6,FALSE))</f>
        <v>VAKUM TEST</v>
      </c>
      <c r="RT11" s="43">
        <v>186</v>
      </c>
      <c r="RU11" s="43">
        <v>4</v>
      </c>
      <c r="RV11" s="43">
        <v>6</v>
      </c>
      <c r="RW11" s="42">
        <f>IF(RU11=0," ",(VLOOKUP(RU11,PROTOKOL!$A$1:$E$29,2,FALSE))*RV11)</f>
        <v>120</v>
      </c>
      <c r="RX11" s="175">
        <f t="shared" si="44"/>
        <v>66</v>
      </c>
      <c r="RY11" s="212">
        <f>IF(RU11=0," ",VLOOKUP(RU11,PROTOKOL!$A:$E,5,FALSE))</f>
        <v>0.44947554687499996</v>
      </c>
      <c r="RZ11" s="176" t="s">
        <v>141</v>
      </c>
      <c r="SA11" s="177">
        <f t="shared" si="143"/>
        <v>29.665386093749998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4"/>
        <v xml:space="preserve"> </v>
      </c>
      <c r="SJ11" s="176">
        <f t="shared" si="145"/>
        <v>0</v>
      </c>
      <c r="SK11" s="177" t="str">
        <f t="shared" si="146"/>
        <v xml:space="preserve"> </v>
      </c>
      <c r="SM11" s="173">
        <v>28</v>
      </c>
      <c r="SN11" s="225">
        <v>28</v>
      </c>
      <c r="SO11" s="174" t="str">
        <f>IF(SQ11=0," ",VLOOKUP(SQ11,PROTOKOL!$A:$F,6,FALSE))</f>
        <v>ÜRÜN KONTROL</v>
      </c>
      <c r="SP11" s="43">
        <v>1</v>
      </c>
      <c r="SQ11" s="43">
        <v>20</v>
      </c>
      <c r="SR11" s="43">
        <v>7.5</v>
      </c>
      <c r="SS11" s="42">
        <f>IF(SQ11=0," ",(VLOOKUP(SQ11,PROTOKOL!$A$1:$E$29,2,FALSE))*SR11)</f>
        <v>0</v>
      </c>
      <c r="ST11" s="175">
        <f t="shared" si="46"/>
        <v>1</v>
      </c>
      <c r="SU11" s="212" t="e">
        <f>IF(SQ11=0," ",VLOOKUP(SQ11,PROTOKOL!$A:$E,5,FALSE))</f>
        <v>#DIV/0!</v>
      </c>
      <c r="SV11" s="176" t="s">
        <v>141</v>
      </c>
      <c r="SW11" s="177" t="e">
        <f>IF(SQ11=0," ",(SU11*ST11))/7.5*7.5</f>
        <v>#DIV/0!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8"/>
        <v xml:space="preserve"> </v>
      </c>
      <c r="TF11" s="176">
        <f t="shared" si="149"/>
        <v>0</v>
      </c>
      <c r="TG11" s="177" t="str">
        <f t="shared" si="150"/>
        <v xml:space="preserve"> </v>
      </c>
      <c r="TI11" s="173">
        <v>28</v>
      </c>
      <c r="TJ11" s="225">
        <v>28</v>
      </c>
      <c r="TK11" s="174" t="str">
        <f>IF(TM11=0," ",VLOOKUP(TM11,PROTOKOL!$A:$F,6,FALSE))</f>
        <v>SIZDIRMAZLIK TAMİR</v>
      </c>
      <c r="TL11" s="43">
        <v>121</v>
      </c>
      <c r="TM11" s="43">
        <v>12</v>
      </c>
      <c r="TN11" s="43">
        <v>7.5</v>
      </c>
      <c r="TO11" s="42">
        <f>IF(TM11=0," ",(VLOOKUP(TM11,PROTOKOL!$A$1:$E$29,2,FALSE))*TN11)</f>
        <v>78</v>
      </c>
      <c r="TP11" s="175">
        <f t="shared" si="48"/>
        <v>43</v>
      </c>
      <c r="TQ11" s="212">
        <f>IF(TM11=0," ",VLOOKUP(TM11,PROTOKOL!$A:$E,5,FALSE))</f>
        <v>0.8561438988095238</v>
      </c>
      <c r="TR11" s="176" t="s">
        <v>141</v>
      </c>
      <c r="TS11" s="177">
        <f t="shared" si="151"/>
        <v>36.814187648809522</v>
      </c>
      <c r="TT11" s="217" t="str">
        <f>IF(TV11=0," ",VLOOKUP(TV11,PROTOKOL!$A:$F,6,FALSE))</f>
        <v>SIZDIRMAZLIK TAMİR</v>
      </c>
      <c r="TU11" s="43">
        <v>40</v>
      </c>
      <c r="TV11" s="43">
        <v>12</v>
      </c>
      <c r="TW11" s="43">
        <v>2.5</v>
      </c>
      <c r="TX11" s="91">
        <f>IF(TV11=0," ",(VLOOKUP(TV11,PROTOKOL!$A$1:$E$29,2,FALSE))*TW11)</f>
        <v>26</v>
      </c>
      <c r="TY11" s="175">
        <f t="shared" si="49"/>
        <v>14</v>
      </c>
      <c r="TZ11" s="176">
        <f>IF(TV11=0," ",VLOOKUP(TV11,PROTOKOL!$A:$E,5,FALSE))</f>
        <v>0.8561438988095238</v>
      </c>
      <c r="UA11" s="212">
        <f t="shared" si="152"/>
        <v>11.986014583333333</v>
      </c>
      <c r="UB11" s="176">
        <f t="shared" si="153"/>
        <v>5</v>
      </c>
      <c r="UC11" s="177">
        <f t="shared" si="154"/>
        <v>23.972029166666665</v>
      </c>
      <c r="UE11" s="173">
        <v>28</v>
      </c>
      <c r="UF11" s="225">
        <v>28</v>
      </c>
      <c r="UG11" s="174" t="str">
        <f>IF(UI11=0," ",VLOOKUP(UI11,PROTOKOL!$A:$F,6,FALSE))</f>
        <v>SIZDIRMAZLIK TAMİR</v>
      </c>
      <c r="UH11" s="43">
        <v>122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44</v>
      </c>
      <c r="UM11" s="212">
        <f>IF(UI11=0," ",VLOOKUP(UI11,PROTOKOL!$A:$E,5,FALSE))</f>
        <v>0.8561438988095238</v>
      </c>
      <c r="UN11" s="176" t="s">
        <v>141</v>
      </c>
      <c r="UO11" s="177">
        <f t="shared" si="173"/>
        <v>37.67033154761905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5"/>
        <v xml:space="preserve"> </v>
      </c>
      <c r="UX11" s="176">
        <f t="shared" si="156"/>
        <v>0</v>
      </c>
      <c r="UY11" s="177" t="str">
        <f t="shared" si="157"/>
        <v xml:space="preserve"> </v>
      </c>
      <c r="VA11" s="173">
        <v>28</v>
      </c>
      <c r="VB11" s="225">
        <v>28</v>
      </c>
      <c r="VC11" s="174" t="str">
        <f>IF(VE11=0," ",VLOOKUP(VE11,PROTOKOL!$A:$F,6,FALSE))</f>
        <v>PERDE KESME SULU SİST.</v>
      </c>
      <c r="VD11" s="43">
        <v>150</v>
      </c>
      <c r="VE11" s="43">
        <v>8</v>
      </c>
      <c r="VF11" s="43">
        <v>7.5</v>
      </c>
      <c r="VG11" s="42">
        <f>IF(VE11=0," ",(VLOOKUP(VE11,PROTOKOL!$A$1:$E$29,2,FALSE))*VF11)</f>
        <v>98</v>
      </c>
      <c r="VH11" s="175">
        <f t="shared" si="52"/>
        <v>52</v>
      </c>
      <c r="VI11" s="212">
        <f>IF(VE11=0," ",VLOOKUP(VE11,PROTOKOL!$A:$E,5,FALSE))</f>
        <v>0.69150084134615386</v>
      </c>
      <c r="VJ11" s="176" t="s">
        <v>141</v>
      </c>
      <c r="VK11" s="177">
        <f t="shared" si="158"/>
        <v>35.958043750000002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59"/>
        <v xml:space="preserve"> </v>
      </c>
      <c r="VT11" s="176">
        <f t="shared" si="160"/>
        <v>0</v>
      </c>
      <c r="VU11" s="177" t="str">
        <f t="shared" si="161"/>
        <v xml:space="preserve"> </v>
      </c>
      <c r="VW11" s="173">
        <v>28</v>
      </c>
      <c r="VX11" s="225">
        <v>28</v>
      </c>
      <c r="VY11" s="174" t="str">
        <f>IF(WA11=0," ",VLOOKUP(WA11,PROTOKOL!$A:$F,6,FALSE))</f>
        <v>PERDE KESME SULU SİST.</v>
      </c>
      <c r="VZ11" s="43">
        <v>200</v>
      </c>
      <c r="WA11" s="43">
        <v>8</v>
      </c>
      <c r="WB11" s="43">
        <v>7.5</v>
      </c>
      <c r="WC11" s="42">
        <f>IF(WA11=0," ",(VLOOKUP(WA11,PROTOKOL!$A$1:$E$29,2,FALSE))*WB11)</f>
        <v>98</v>
      </c>
      <c r="WD11" s="175">
        <f t="shared" si="54"/>
        <v>102</v>
      </c>
      <c r="WE11" s="212">
        <f>IF(WA11=0," ",VLOOKUP(WA11,PROTOKOL!$A:$E,5,FALSE))</f>
        <v>0.69150084134615386</v>
      </c>
      <c r="WF11" s="176" t="s">
        <v>141</v>
      </c>
      <c r="WG11" s="177">
        <f t="shared" si="162"/>
        <v>70.533085817307693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3"/>
        <v xml:space="preserve"> </v>
      </c>
      <c r="WP11" s="176">
        <f t="shared" si="164"/>
        <v>0</v>
      </c>
      <c r="WQ11" s="177" t="str">
        <f t="shared" si="165"/>
        <v xml:space="preserve"> </v>
      </c>
      <c r="WS11" s="173">
        <v>28</v>
      </c>
      <c r="WT11" s="225">
        <v>28</v>
      </c>
      <c r="WU11" s="174" t="str">
        <f>IF(WW11=0," ",VLOOKUP(WW11,PROTOKOL!$A:$F,6,FALSE))</f>
        <v>VAKUM TEST</v>
      </c>
      <c r="WV11" s="43">
        <v>171</v>
      </c>
      <c r="WW11" s="43">
        <v>4</v>
      </c>
      <c r="WX11" s="43">
        <v>5.5</v>
      </c>
      <c r="WY11" s="42">
        <f>IF(WW11=0," ",(VLOOKUP(WW11,PROTOKOL!$A$1:$E$29,2,FALSE))*WX11)</f>
        <v>110</v>
      </c>
      <c r="WZ11" s="175">
        <f t="shared" si="56"/>
        <v>61</v>
      </c>
      <c r="XA11" s="212">
        <f>IF(WW11=0," ",VLOOKUP(WW11,PROTOKOL!$A:$E,5,FALSE))</f>
        <v>0.44947554687499996</v>
      </c>
      <c r="XB11" s="176" t="s">
        <v>141</v>
      </c>
      <c r="XC11" s="177">
        <f t="shared" si="166"/>
        <v>27.418008359374998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7"/>
        <v xml:space="preserve"> </v>
      </c>
      <c r="XL11" s="176">
        <f t="shared" si="168"/>
        <v>0</v>
      </c>
      <c r="XM11" s="177" t="str">
        <f t="shared" si="169"/>
        <v xml:space="preserve"> </v>
      </c>
    </row>
    <row r="12" spans="1:637" ht="13.8">
      <c r="A12" s="173">
        <v>28</v>
      </c>
      <c r="B12" s="226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141</v>
      </c>
      <c r="K12" s="177" t="str">
        <f t="shared" si="58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59"/>
        <v xml:space="preserve"> </v>
      </c>
      <c r="T12" s="176">
        <f t="shared" si="60"/>
        <v>0</v>
      </c>
      <c r="U12" s="177" t="str">
        <f t="shared" si="61"/>
        <v xml:space="preserve"> </v>
      </c>
      <c r="W12" s="173">
        <v>28</v>
      </c>
      <c r="X12" s="226"/>
      <c r="Y12" s="174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5" t="str">
        <f t="shared" si="2"/>
        <v xml:space="preserve"> </v>
      </c>
      <c r="AE12" s="212" t="str">
        <f>IF(AA12=0," ",VLOOKUP(AA12,PROTOKOL!$A:$E,5,FALSE))</f>
        <v xml:space="preserve"> </v>
      </c>
      <c r="AF12" s="176" t="s">
        <v>141</v>
      </c>
      <c r="AG12" s="177" t="str">
        <f t="shared" si="62"/>
        <v xml:space="preserve"> 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3"/>
        <v xml:space="preserve"> </v>
      </c>
      <c r="AP12" s="176">
        <f t="shared" si="64"/>
        <v>0</v>
      </c>
      <c r="AQ12" s="177" t="str">
        <f t="shared" si="65"/>
        <v xml:space="preserve"> </v>
      </c>
      <c r="AS12" s="173">
        <v>28</v>
      </c>
      <c r="AT12" s="226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 t="s">
        <v>141</v>
      </c>
      <c r="BC12" s="177" t="str">
        <f t="shared" si="170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6"/>
        <v xml:space="preserve"> </v>
      </c>
      <c r="BL12" s="176">
        <f t="shared" si="67"/>
        <v>0</v>
      </c>
      <c r="BM12" s="177" t="str">
        <f t="shared" si="68"/>
        <v xml:space="preserve"> </v>
      </c>
      <c r="BO12" s="173">
        <v>28</v>
      </c>
      <c r="BP12" s="226"/>
      <c r="BQ12" s="174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5" t="str">
        <f t="shared" si="6"/>
        <v xml:space="preserve"> </v>
      </c>
      <c r="BW12" s="212" t="str">
        <f>IF(BS12=0," ",VLOOKUP(BS12,PROTOKOL!$A:$E,5,FALSE))</f>
        <v xml:space="preserve"> </v>
      </c>
      <c r="BX12" s="176" t="s">
        <v>141</v>
      </c>
      <c r="BY12" s="177" t="str">
        <f t="shared" si="69"/>
        <v xml:space="preserve"> 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0"/>
        <v xml:space="preserve"> </v>
      </c>
      <c r="CH12" s="176">
        <f t="shared" si="71"/>
        <v>0</v>
      </c>
      <c r="CI12" s="177" t="str">
        <f t="shared" si="72"/>
        <v xml:space="preserve"> </v>
      </c>
      <c r="CK12" s="173">
        <v>28</v>
      </c>
      <c r="CL12" s="226"/>
      <c r="CM12" s="174" t="str">
        <f>IF(CO12=0," ",VLOOKUP(CO12,PROTOKOL!$A:$F,6,FALSE))</f>
        <v>ÜRÜN KONTROL</v>
      </c>
      <c r="CN12" s="43">
        <v>1</v>
      </c>
      <c r="CO12" s="43">
        <v>20</v>
      </c>
      <c r="CP12" s="43">
        <v>0.5</v>
      </c>
      <c r="CQ12" s="42">
        <f>IF(CO12=0," ",(VLOOKUP(CO12,PROTOKOL!$A$1:$E$29,2,FALSE))*CP12)</f>
        <v>0</v>
      </c>
      <c r="CR12" s="175">
        <f t="shared" si="8"/>
        <v>1</v>
      </c>
      <c r="CS12" s="212" t="e">
        <f>IF(CO12=0," ",VLOOKUP(CO12,PROTOKOL!$A:$E,5,FALSE))</f>
        <v>#DIV/0!</v>
      </c>
      <c r="CT12" s="176" t="s">
        <v>141</v>
      </c>
      <c r="CU12" s="177" t="e">
        <f>IF(CO12=0," ",(CS12*CR12))/7.5*0.5</f>
        <v>#DIV/0!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4"/>
        <v xml:space="preserve"> </v>
      </c>
      <c r="DD12" s="176">
        <f t="shared" si="75"/>
        <v>0</v>
      </c>
      <c r="DE12" s="177" t="str">
        <f t="shared" si="76"/>
        <v xml:space="preserve"> </v>
      </c>
      <c r="DG12" s="173">
        <v>28</v>
      </c>
      <c r="DH12" s="226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141</v>
      </c>
      <c r="DQ12" s="177" t="str">
        <f t="shared" si="77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8"/>
        <v xml:space="preserve"> </v>
      </c>
      <c r="DZ12" s="176">
        <f t="shared" si="79"/>
        <v>0</v>
      </c>
      <c r="EA12" s="177" t="str">
        <f t="shared" si="80"/>
        <v xml:space="preserve"> </v>
      </c>
      <c r="EC12" s="173">
        <v>28</v>
      </c>
      <c r="ED12" s="226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141</v>
      </c>
      <c r="EM12" s="177" t="str">
        <f t="shared" si="81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2"/>
        <v xml:space="preserve"> </v>
      </c>
      <c r="EV12" s="176">
        <f t="shared" si="83"/>
        <v>0</v>
      </c>
      <c r="EW12" s="177" t="str">
        <f t="shared" si="84"/>
        <v xml:space="preserve"> </v>
      </c>
      <c r="EY12" s="173">
        <v>28</v>
      </c>
      <c r="EZ12" s="226"/>
      <c r="FA12" s="174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5" t="str">
        <f t="shared" si="14"/>
        <v xml:space="preserve"> </v>
      </c>
      <c r="FG12" s="212" t="str">
        <f>IF(FC12=0," ",VLOOKUP(FC12,PROTOKOL!$A:$E,5,FALSE))</f>
        <v xml:space="preserve"> </v>
      </c>
      <c r="FH12" s="176" t="s">
        <v>141</v>
      </c>
      <c r="FI12" s="177" t="str">
        <f t="shared" si="85"/>
        <v xml:space="preserve"> 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86"/>
        <v xml:space="preserve"> </v>
      </c>
      <c r="FR12" s="176">
        <f t="shared" si="87"/>
        <v>0</v>
      </c>
      <c r="FS12" s="177" t="str">
        <f t="shared" si="88"/>
        <v xml:space="preserve"> </v>
      </c>
      <c r="FU12" s="173">
        <v>28</v>
      </c>
      <c r="FV12" s="226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141</v>
      </c>
      <c r="GE12" s="177" t="str">
        <f t="shared" si="89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90"/>
        <v xml:space="preserve"> </v>
      </c>
      <c r="GN12" s="176">
        <f t="shared" si="91"/>
        <v>0</v>
      </c>
      <c r="GO12" s="177" t="str">
        <f t="shared" si="92"/>
        <v xml:space="preserve"> </v>
      </c>
      <c r="GQ12" s="173">
        <v>28</v>
      </c>
      <c r="GR12" s="226"/>
      <c r="GS12" s="174" t="str">
        <f>IF(GU12=0," ",VLOOKUP(GU12,PROTOKOL!$A:$F,6,FALSE))</f>
        <v>ÜRÜN KONTROL</v>
      </c>
      <c r="GT12" s="43">
        <v>1</v>
      </c>
      <c r="GU12" s="43">
        <v>20</v>
      </c>
      <c r="GV12" s="43">
        <v>0.5</v>
      </c>
      <c r="GW12" s="42">
        <f>IF(GU12=0," ",(VLOOKUP(GU12,PROTOKOL!$A$1:$E$29,2,FALSE))*GV12)</f>
        <v>0</v>
      </c>
      <c r="GX12" s="175">
        <f t="shared" si="18"/>
        <v>1</v>
      </c>
      <c r="GY12" s="212" t="e">
        <f>IF(GU12=0," ",VLOOKUP(GU12,PROTOKOL!$A:$E,5,FALSE))</f>
        <v>#DIV/0!</v>
      </c>
      <c r="GZ12" s="176" t="s">
        <v>141</v>
      </c>
      <c r="HA12" s="177" t="e">
        <f>IF(GU12=0," ",(GY12*GX12))/7.5*0.5</f>
        <v>#DIV/0!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4"/>
        <v xml:space="preserve"> </v>
      </c>
      <c r="HJ12" s="176">
        <f t="shared" si="95"/>
        <v>0</v>
      </c>
      <c r="HK12" s="177" t="str">
        <f t="shared" si="96"/>
        <v xml:space="preserve"> </v>
      </c>
      <c r="HM12" s="173">
        <v>28</v>
      </c>
      <c r="HN12" s="226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141</v>
      </c>
      <c r="HW12" s="177" t="str">
        <f t="shared" si="97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8"/>
        <v xml:space="preserve"> </v>
      </c>
      <c r="IF12" s="176">
        <f t="shared" si="99"/>
        <v>0</v>
      </c>
      <c r="IG12" s="177" t="str">
        <f t="shared" si="100"/>
        <v xml:space="preserve"> </v>
      </c>
      <c r="II12" s="173">
        <v>28</v>
      </c>
      <c r="IJ12" s="226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141</v>
      </c>
      <c r="IS12" s="177" t="str">
        <f t="shared" si="101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2"/>
        <v xml:space="preserve"> </v>
      </c>
      <c r="JB12" s="176">
        <f t="shared" si="103"/>
        <v>0</v>
      </c>
      <c r="JC12" s="177" t="str">
        <f t="shared" si="104"/>
        <v xml:space="preserve"> </v>
      </c>
      <c r="JE12" s="173">
        <v>28</v>
      </c>
      <c r="JF12" s="226"/>
      <c r="JG12" s="174" t="str">
        <f>IF(JI12=0," ",VLOOKUP(JI12,PROTOKOL!$A:$F,6,FALSE))</f>
        <v>PERDE KESME SULU SİST.</v>
      </c>
      <c r="JH12" s="43">
        <v>30</v>
      </c>
      <c r="JI12" s="43">
        <v>8</v>
      </c>
      <c r="JJ12" s="43">
        <v>1.5</v>
      </c>
      <c r="JK12" s="42">
        <f>IF(JI12=0," ",(VLOOKUP(JI12,PROTOKOL!$A$1:$E$29,2,FALSE))*JJ12)</f>
        <v>19.600000000000001</v>
      </c>
      <c r="JL12" s="175">
        <f t="shared" si="24"/>
        <v>10.399999999999999</v>
      </c>
      <c r="JM12" s="212">
        <f>IF(JI12=0," ",VLOOKUP(JI12,PROTOKOL!$A:$E,5,FALSE))</f>
        <v>0.69150084134615386</v>
      </c>
      <c r="JN12" s="176" t="s">
        <v>141</v>
      </c>
      <c r="JO12" s="177">
        <f t="shared" si="105"/>
        <v>7.1916087499999994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6"/>
        <v xml:space="preserve"> </v>
      </c>
      <c r="JX12" s="176">
        <f t="shared" si="107"/>
        <v>0</v>
      </c>
      <c r="JY12" s="177" t="str">
        <f t="shared" si="108"/>
        <v xml:space="preserve"> </v>
      </c>
      <c r="KA12" s="173">
        <v>28</v>
      </c>
      <c r="KB12" s="226"/>
      <c r="KC12" s="174" t="str">
        <f>IF(KE12=0," ",VLOOKUP(KE12,PROTOKOL!$A:$F,6,FALSE))</f>
        <v>FORKLİFT OPERATÖRÜ</v>
      </c>
      <c r="KD12" s="43"/>
      <c r="KE12" s="43">
        <v>14</v>
      </c>
      <c r="KF12" s="43">
        <v>0.5</v>
      </c>
      <c r="KG12" s="42">
        <f>IF(KE12=0," ",(VLOOKUP(KE12,PROTOKOL!$A$1:$E$29,2,FALSE))*KF12)</f>
        <v>0</v>
      </c>
      <c r="KH12" s="175" t="str">
        <f t="shared" si="26"/>
        <v xml:space="preserve"> </v>
      </c>
      <c r="KI12" s="212">
        <f>IF(KE12=0," ",VLOOKUP(KE12,PROTOKOL!$A:$E,5,FALSE))</f>
        <v>7.5</v>
      </c>
      <c r="KJ12" s="176" t="s">
        <v>141</v>
      </c>
      <c r="KK12" s="177" t="e">
        <f t="shared" si="109"/>
        <v>#VALUE!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10"/>
        <v xml:space="preserve"> </v>
      </c>
      <c r="KT12" s="176">
        <f t="shared" si="111"/>
        <v>0</v>
      </c>
      <c r="KU12" s="177" t="str">
        <f t="shared" si="112"/>
        <v xml:space="preserve"> </v>
      </c>
      <c r="KW12" s="173">
        <v>28</v>
      </c>
      <c r="KX12" s="226"/>
      <c r="KY12" s="174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5" t="str">
        <f t="shared" si="28"/>
        <v xml:space="preserve"> </v>
      </c>
      <c r="LE12" s="212" t="str">
        <f>IF(LA12=0," ",VLOOKUP(LA12,PROTOKOL!$A:$E,5,FALSE))</f>
        <v xml:space="preserve"> </v>
      </c>
      <c r="LF12" s="176" t="s">
        <v>141</v>
      </c>
      <c r="LG12" s="177" t="str">
        <f t="shared" si="113"/>
        <v xml:space="preserve"> 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4"/>
        <v xml:space="preserve"> </v>
      </c>
      <c r="LP12" s="176">
        <f t="shared" si="115"/>
        <v>0</v>
      </c>
      <c r="LQ12" s="177" t="str">
        <f t="shared" si="116"/>
        <v xml:space="preserve"> </v>
      </c>
      <c r="LS12" s="173">
        <v>28</v>
      </c>
      <c r="LT12" s="226"/>
      <c r="LU12" s="174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5" t="str">
        <f t="shared" si="30"/>
        <v xml:space="preserve"> </v>
      </c>
      <c r="MA12" s="212" t="str">
        <f>IF(LW12=0," ",VLOOKUP(LW12,PROTOKOL!$A:$E,5,FALSE))</f>
        <v xml:space="preserve"> </v>
      </c>
      <c r="MB12" s="176" t="s">
        <v>141</v>
      </c>
      <c r="MC12" s="177" t="str">
        <f t="shared" si="117"/>
        <v xml:space="preserve"> 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71"/>
        <v xml:space="preserve"> </v>
      </c>
      <c r="ML12" s="176">
        <f t="shared" si="118"/>
        <v>0</v>
      </c>
      <c r="MM12" s="177" t="str">
        <f t="shared" si="119"/>
        <v xml:space="preserve"> </v>
      </c>
      <c r="MO12" s="173">
        <v>28</v>
      </c>
      <c r="MP12" s="226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141</v>
      </c>
      <c r="MY12" s="177" t="str">
        <f t="shared" si="120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1"/>
        <v xml:space="preserve"> </v>
      </c>
      <c r="NH12" s="176">
        <f t="shared" si="122"/>
        <v>0</v>
      </c>
      <c r="NI12" s="177" t="str">
        <f t="shared" si="123"/>
        <v xml:space="preserve"> </v>
      </c>
      <c r="NK12" s="173">
        <v>28</v>
      </c>
      <c r="NL12" s="226"/>
      <c r="NM12" s="174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5" t="str">
        <f t="shared" si="34"/>
        <v xml:space="preserve"> </v>
      </c>
      <c r="NS12" s="212" t="str">
        <f>IF(NO12=0," ",VLOOKUP(NO12,PROTOKOL!$A:$E,5,FALSE))</f>
        <v xml:space="preserve"> </v>
      </c>
      <c r="NT12" s="176" t="s">
        <v>141</v>
      </c>
      <c r="NU12" s="177" t="str">
        <f t="shared" si="124"/>
        <v xml:space="preserve"> </v>
      </c>
      <c r="NV12" s="217" t="str">
        <f>IF(NX12=0," ",VLOOKUP(NX12,PROTOKOL!$A:$F,6,FALSE))</f>
        <v>VAKUM TEST</v>
      </c>
      <c r="NW12" s="43">
        <v>45</v>
      </c>
      <c r="NX12" s="43">
        <v>4</v>
      </c>
      <c r="NY12" s="43">
        <v>1.5</v>
      </c>
      <c r="NZ12" s="91">
        <f>IF(NX12=0," ",(VLOOKUP(NX12,PROTOKOL!$A$1:$E$29,2,FALSE))*NY12)</f>
        <v>30</v>
      </c>
      <c r="OA12" s="175">
        <f t="shared" si="35"/>
        <v>15</v>
      </c>
      <c r="OB12" s="176">
        <f>IF(NX12=0," ",VLOOKUP(NX12,PROTOKOL!$A:$E,5,FALSE))</f>
        <v>0.44947554687499996</v>
      </c>
      <c r="OC12" s="212">
        <f t="shared" si="125"/>
        <v>6.7421332031249994</v>
      </c>
      <c r="OD12" s="176">
        <f t="shared" si="126"/>
        <v>3</v>
      </c>
      <c r="OE12" s="177">
        <f t="shared" si="127"/>
        <v>13.484266406249997</v>
      </c>
      <c r="OG12" s="173">
        <v>28</v>
      </c>
      <c r="OH12" s="226"/>
      <c r="OI12" s="174" t="str">
        <f>IF(OK12=0," ",VLOOKUP(OK12,PROTOKOL!$A:$F,6,FALSE))</f>
        <v>WNZL. LAV. VE DUV. ASMA KLZ</v>
      </c>
      <c r="OJ12" s="43">
        <v>165</v>
      </c>
      <c r="OK12" s="43">
        <v>1</v>
      </c>
      <c r="OL12" s="43">
        <v>5.5</v>
      </c>
      <c r="OM12" s="42">
        <f>IF(OK12=0," ",(VLOOKUP(OK12,PROTOKOL!$A$1:$E$29,2,FALSE))*OL12)</f>
        <v>105.6</v>
      </c>
      <c r="ON12" s="175">
        <f t="shared" si="36"/>
        <v>59.400000000000006</v>
      </c>
      <c r="OO12" s="212">
        <f>IF(OK12=0," ",VLOOKUP(OK12,PROTOKOL!$A:$E,5,FALSE))</f>
        <v>0.4731321546052632</v>
      </c>
      <c r="OP12" s="176" t="s">
        <v>141</v>
      </c>
      <c r="OQ12" s="177">
        <f t="shared" si="128"/>
        <v>28.104049983552638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9"/>
        <v xml:space="preserve"> </v>
      </c>
      <c r="OZ12" s="176">
        <f t="shared" si="130"/>
        <v>0</v>
      </c>
      <c r="PA12" s="177" t="str">
        <f t="shared" si="131"/>
        <v xml:space="preserve"> </v>
      </c>
      <c r="PC12" s="173">
        <v>28</v>
      </c>
      <c r="PD12" s="226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141</v>
      </c>
      <c r="PM12" s="177" t="str">
        <f t="shared" si="172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2"/>
        <v xml:space="preserve"> </v>
      </c>
      <c r="PV12" s="176">
        <f t="shared" si="133"/>
        <v>0</v>
      </c>
      <c r="PW12" s="177" t="str">
        <f t="shared" si="134"/>
        <v xml:space="preserve"> </v>
      </c>
      <c r="PY12" s="173">
        <v>28</v>
      </c>
      <c r="PZ12" s="226"/>
      <c r="QA12" s="174" t="str">
        <f>IF(QC12=0," ",VLOOKUP(QC12,PROTOKOL!$A:$F,6,FALSE))</f>
        <v>ÜRÜN KONTROL</v>
      </c>
      <c r="QB12" s="43">
        <v>1</v>
      </c>
      <c r="QC12" s="43">
        <v>20</v>
      </c>
      <c r="QD12" s="43">
        <v>2</v>
      </c>
      <c r="QE12" s="42">
        <f>IF(QC12=0," ",(VLOOKUP(QC12,PROTOKOL!$A$1:$E$29,2,FALSE))*QD12)</f>
        <v>0</v>
      </c>
      <c r="QF12" s="175">
        <f t="shared" si="40"/>
        <v>1</v>
      </c>
      <c r="QG12" s="212" t="e">
        <f>IF(QC12=0," ",VLOOKUP(QC12,PROTOKOL!$A:$E,5,FALSE))</f>
        <v>#DIV/0!</v>
      </c>
      <c r="QH12" s="176" t="s">
        <v>141</v>
      </c>
      <c r="QI12" s="177" t="e">
        <f>IF(QC12=0," ",(QG12*QF12))/7.5*2</f>
        <v>#DIV/0!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6"/>
        <v xml:space="preserve"> </v>
      </c>
      <c r="QR12" s="176">
        <f t="shared" si="137"/>
        <v>0</v>
      </c>
      <c r="QS12" s="177" t="str">
        <f t="shared" si="138"/>
        <v xml:space="preserve"> </v>
      </c>
      <c r="QU12" s="173">
        <v>28</v>
      </c>
      <c r="QV12" s="226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141</v>
      </c>
      <c r="RE12" s="177" t="str">
        <f t="shared" si="139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0"/>
        <v xml:space="preserve"> </v>
      </c>
      <c r="RN12" s="176">
        <f t="shared" si="141"/>
        <v>0</v>
      </c>
      <c r="RO12" s="177" t="str">
        <f t="shared" si="142"/>
        <v xml:space="preserve"> </v>
      </c>
      <c r="RQ12" s="173">
        <v>28</v>
      </c>
      <c r="RR12" s="226"/>
      <c r="RS12" s="174" t="str">
        <f>IF(RU12=0," ",VLOOKUP(RU12,PROTOKOL!$A:$F,6,FALSE))</f>
        <v>ÜRÜN KONTROL</v>
      </c>
      <c r="RT12" s="43">
        <v>1</v>
      </c>
      <c r="RU12" s="43">
        <v>20</v>
      </c>
      <c r="RV12" s="43">
        <v>1.5</v>
      </c>
      <c r="RW12" s="42">
        <f>IF(RU12=0," ",(VLOOKUP(RU12,PROTOKOL!$A$1:$E$29,2,FALSE))*RV12)</f>
        <v>0</v>
      </c>
      <c r="RX12" s="175">
        <f t="shared" si="44"/>
        <v>1</v>
      </c>
      <c r="RY12" s="212" t="e">
        <f>IF(RU12=0," ",VLOOKUP(RU12,PROTOKOL!$A:$E,5,FALSE))</f>
        <v>#DIV/0!</v>
      </c>
      <c r="RZ12" s="176" t="s">
        <v>141</v>
      </c>
      <c r="SA12" s="177" t="e">
        <f>IF(RU12=0," ",(RY12*RX12))/7.5*1.5</f>
        <v>#DIV/0!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4"/>
        <v xml:space="preserve"> </v>
      </c>
      <c r="SJ12" s="176">
        <f t="shared" si="145"/>
        <v>0</v>
      </c>
      <c r="SK12" s="177" t="str">
        <f t="shared" si="146"/>
        <v xml:space="preserve"> </v>
      </c>
      <c r="SM12" s="173">
        <v>28</v>
      </c>
      <c r="SN12" s="226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141</v>
      </c>
      <c r="SW12" s="177" t="str">
        <f t="shared" si="147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8"/>
        <v xml:space="preserve"> </v>
      </c>
      <c r="TF12" s="176">
        <f t="shared" si="149"/>
        <v>0</v>
      </c>
      <c r="TG12" s="177" t="str">
        <f t="shared" si="150"/>
        <v xml:space="preserve"> </v>
      </c>
      <c r="TI12" s="173">
        <v>28</v>
      </c>
      <c r="TJ12" s="226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141</v>
      </c>
      <c r="TS12" s="177" t="str">
        <f t="shared" si="151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2"/>
        <v xml:space="preserve"> </v>
      </c>
      <c r="UB12" s="176">
        <f t="shared" si="153"/>
        <v>0</v>
      </c>
      <c r="UC12" s="177" t="str">
        <f t="shared" si="154"/>
        <v xml:space="preserve"> </v>
      </c>
      <c r="UE12" s="173">
        <v>28</v>
      </c>
      <c r="UF12" s="226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141</v>
      </c>
      <c r="UO12" s="177" t="str">
        <f t="shared" si="173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5"/>
        <v xml:space="preserve"> </v>
      </c>
      <c r="UX12" s="176">
        <f t="shared" si="156"/>
        <v>0</v>
      </c>
      <c r="UY12" s="177" t="str">
        <f t="shared" si="157"/>
        <v xml:space="preserve"> </v>
      </c>
      <c r="VA12" s="173">
        <v>28</v>
      </c>
      <c r="VB12" s="226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 t="s">
        <v>141</v>
      </c>
      <c r="VK12" s="177" t="str">
        <f t="shared" si="158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59"/>
        <v xml:space="preserve"> </v>
      </c>
      <c r="VT12" s="176">
        <f t="shared" si="160"/>
        <v>0</v>
      </c>
      <c r="VU12" s="177" t="str">
        <f t="shared" si="161"/>
        <v xml:space="preserve"> </v>
      </c>
      <c r="VW12" s="173">
        <v>28</v>
      </c>
      <c r="VX12" s="226"/>
      <c r="VY12" s="174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75" t="str">
        <f t="shared" si="54"/>
        <v xml:space="preserve"> </v>
      </c>
      <c r="WE12" s="212" t="str">
        <f>IF(WA12=0," ",VLOOKUP(WA12,PROTOKOL!$A:$E,5,FALSE))</f>
        <v xml:space="preserve"> </v>
      </c>
      <c r="WF12" s="176" t="s">
        <v>141</v>
      </c>
      <c r="WG12" s="177" t="str">
        <f t="shared" si="162"/>
        <v xml:space="preserve"> 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3"/>
        <v xml:space="preserve"> </v>
      </c>
      <c r="WP12" s="176">
        <f t="shared" si="164"/>
        <v>0</v>
      </c>
      <c r="WQ12" s="177" t="str">
        <f t="shared" si="165"/>
        <v xml:space="preserve"> </v>
      </c>
      <c r="WS12" s="173">
        <v>28</v>
      </c>
      <c r="WT12" s="226"/>
      <c r="WU12" s="174" t="str">
        <f>IF(WW12=0," ",VLOOKUP(WW12,PROTOKOL!$A:$F,6,FALSE))</f>
        <v>ÜRÜN KONTROL</v>
      </c>
      <c r="WV12" s="43">
        <v>1</v>
      </c>
      <c r="WW12" s="43">
        <v>20</v>
      </c>
      <c r="WX12" s="43">
        <v>2</v>
      </c>
      <c r="WY12" s="42">
        <f>IF(WW12=0," ",(VLOOKUP(WW12,PROTOKOL!$A$1:$E$29,2,FALSE))*WX12)</f>
        <v>0</v>
      </c>
      <c r="WZ12" s="175">
        <f t="shared" si="56"/>
        <v>1</v>
      </c>
      <c r="XA12" s="212" t="e">
        <f>IF(WW12=0," ",VLOOKUP(WW12,PROTOKOL!$A:$E,5,FALSE))</f>
        <v>#DIV/0!</v>
      </c>
      <c r="XB12" s="176" t="s">
        <v>141</v>
      </c>
      <c r="XC12" s="177" t="e">
        <f>IF(WW12=0," ",(XA12*WZ12))/7.5*2</f>
        <v>#DIV/0!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7"/>
        <v xml:space="preserve"> </v>
      </c>
      <c r="XL12" s="176">
        <f t="shared" si="168"/>
        <v>0</v>
      </c>
      <c r="XM12" s="177" t="str">
        <f t="shared" si="169"/>
        <v xml:space="preserve"> </v>
      </c>
    </row>
    <row r="13" spans="1:637" ht="13.8">
      <c r="A13" s="173">
        <v>28</v>
      </c>
      <c r="B13" s="227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141</v>
      </c>
      <c r="K13" s="177" t="str">
        <f t="shared" si="58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59"/>
        <v xml:space="preserve"> </v>
      </c>
      <c r="T13" s="176">
        <f t="shared" si="60"/>
        <v>0</v>
      </c>
      <c r="U13" s="177" t="str">
        <f t="shared" si="61"/>
        <v xml:space="preserve"> </v>
      </c>
      <c r="W13" s="173">
        <v>28</v>
      </c>
      <c r="X13" s="227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141</v>
      </c>
      <c r="AG13" s="177" t="str">
        <f t="shared" si="62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3"/>
        <v xml:space="preserve"> </v>
      </c>
      <c r="AP13" s="176">
        <f t="shared" si="64"/>
        <v>0</v>
      </c>
      <c r="AQ13" s="177" t="str">
        <f t="shared" si="65"/>
        <v xml:space="preserve"> </v>
      </c>
      <c r="AS13" s="173">
        <v>28</v>
      </c>
      <c r="AT13" s="227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141</v>
      </c>
      <c r="BC13" s="177" t="str">
        <f t="shared" si="170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6"/>
        <v xml:space="preserve"> </v>
      </c>
      <c r="BL13" s="176">
        <f t="shared" si="67"/>
        <v>0</v>
      </c>
      <c r="BM13" s="177" t="str">
        <f t="shared" si="68"/>
        <v xml:space="preserve"> </v>
      </c>
      <c r="BO13" s="173">
        <v>28</v>
      </c>
      <c r="BP13" s="227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141</v>
      </c>
      <c r="BY13" s="177" t="str">
        <f t="shared" si="69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0"/>
        <v xml:space="preserve"> </v>
      </c>
      <c r="CH13" s="176">
        <f t="shared" si="71"/>
        <v>0</v>
      </c>
      <c r="CI13" s="177" t="str">
        <f t="shared" si="72"/>
        <v xml:space="preserve"> </v>
      </c>
      <c r="CK13" s="173">
        <v>28</v>
      </c>
      <c r="CL13" s="227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141</v>
      </c>
      <c r="CU13" s="177" t="str">
        <f t="shared" si="73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4"/>
        <v xml:space="preserve"> </v>
      </c>
      <c r="DD13" s="176">
        <f t="shared" si="75"/>
        <v>0</v>
      </c>
      <c r="DE13" s="177" t="str">
        <f t="shared" si="76"/>
        <v xml:space="preserve"> </v>
      </c>
      <c r="DG13" s="173">
        <v>28</v>
      </c>
      <c r="DH13" s="227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141</v>
      </c>
      <c r="DQ13" s="177" t="str">
        <f t="shared" si="77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8"/>
        <v xml:space="preserve"> </v>
      </c>
      <c r="DZ13" s="176">
        <f t="shared" si="79"/>
        <v>0</v>
      </c>
      <c r="EA13" s="177" t="str">
        <f t="shared" si="80"/>
        <v xml:space="preserve"> </v>
      </c>
      <c r="EC13" s="173">
        <v>28</v>
      </c>
      <c r="ED13" s="227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141</v>
      </c>
      <c r="EM13" s="177" t="str">
        <f t="shared" si="81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2"/>
        <v xml:space="preserve"> </v>
      </c>
      <c r="EV13" s="176">
        <f t="shared" si="83"/>
        <v>0</v>
      </c>
      <c r="EW13" s="177" t="str">
        <f t="shared" si="84"/>
        <v xml:space="preserve"> </v>
      </c>
      <c r="EY13" s="173">
        <v>28</v>
      </c>
      <c r="EZ13" s="227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141</v>
      </c>
      <c r="FI13" s="177" t="str">
        <f t="shared" si="85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86"/>
        <v xml:space="preserve"> </v>
      </c>
      <c r="FR13" s="176">
        <f t="shared" si="87"/>
        <v>0</v>
      </c>
      <c r="FS13" s="177" t="str">
        <f t="shared" si="88"/>
        <v xml:space="preserve"> </v>
      </c>
      <c r="FU13" s="173">
        <v>28</v>
      </c>
      <c r="FV13" s="227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141</v>
      </c>
      <c r="GE13" s="177" t="str">
        <f t="shared" si="89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90"/>
        <v xml:space="preserve"> </v>
      </c>
      <c r="GN13" s="176">
        <f t="shared" si="91"/>
        <v>0</v>
      </c>
      <c r="GO13" s="177" t="str">
        <f t="shared" si="92"/>
        <v xml:space="preserve"> </v>
      </c>
      <c r="GQ13" s="173">
        <v>28</v>
      </c>
      <c r="GR13" s="227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141</v>
      </c>
      <c r="HA13" s="177" t="str">
        <f t="shared" si="93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4"/>
        <v xml:space="preserve"> </v>
      </c>
      <c r="HJ13" s="176">
        <f t="shared" si="95"/>
        <v>0</v>
      </c>
      <c r="HK13" s="177" t="str">
        <f t="shared" si="96"/>
        <v xml:space="preserve"> </v>
      </c>
      <c r="HM13" s="173">
        <v>28</v>
      </c>
      <c r="HN13" s="227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141</v>
      </c>
      <c r="HW13" s="177" t="str">
        <f t="shared" si="97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8"/>
        <v xml:space="preserve"> </v>
      </c>
      <c r="IF13" s="176">
        <f t="shared" si="99"/>
        <v>0</v>
      </c>
      <c r="IG13" s="177" t="str">
        <f t="shared" si="100"/>
        <v xml:space="preserve"> </v>
      </c>
      <c r="II13" s="173">
        <v>28</v>
      </c>
      <c r="IJ13" s="227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141</v>
      </c>
      <c r="IS13" s="177" t="str">
        <f t="shared" si="101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2"/>
        <v xml:space="preserve"> </v>
      </c>
      <c r="JB13" s="176">
        <f t="shared" si="103"/>
        <v>0</v>
      </c>
      <c r="JC13" s="177" t="str">
        <f t="shared" si="104"/>
        <v xml:space="preserve"> </v>
      </c>
      <c r="JE13" s="173">
        <v>28</v>
      </c>
      <c r="JF13" s="227"/>
      <c r="JG13" s="174" t="str">
        <f>IF(JI13=0," ",VLOOKUP(JI13,PROTOKOL!$A:$F,6,FALSE))</f>
        <v>WNZL. LAV. VE DUV. ASMA KLZ</v>
      </c>
      <c r="JH13" s="43">
        <v>83</v>
      </c>
      <c r="JI13" s="43">
        <v>1</v>
      </c>
      <c r="JJ13" s="43">
        <v>2.5</v>
      </c>
      <c r="JK13" s="42">
        <f>IF(JI13=0," ",(VLOOKUP(JI13,PROTOKOL!$A$1:$E$29,2,FALSE))*JJ13)</f>
        <v>48</v>
      </c>
      <c r="JL13" s="175">
        <f t="shared" si="24"/>
        <v>35</v>
      </c>
      <c r="JM13" s="212">
        <f>IF(JI13=0," ",VLOOKUP(JI13,PROTOKOL!$A:$E,5,FALSE))</f>
        <v>0.4731321546052632</v>
      </c>
      <c r="JN13" s="176" t="s">
        <v>141</v>
      </c>
      <c r="JO13" s="177">
        <f t="shared" si="105"/>
        <v>16.559625411184211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6"/>
        <v xml:space="preserve"> </v>
      </c>
      <c r="JX13" s="176">
        <f t="shared" si="107"/>
        <v>0</v>
      </c>
      <c r="JY13" s="177" t="str">
        <f t="shared" si="108"/>
        <v xml:space="preserve"> </v>
      </c>
      <c r="KA13" s="173">
        <v>28</v>
      </c>
      <c r="KB13" s="227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141</v>
      </c>
      <c r="KK13" s="177" t="str">
        <f t="shared" si="109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10"/>
        <v xml:space="preserve"> </v>
      </c>
      <c r="KT13" s="176">
        <f t="shared" si="111"/>
        <v>0</v>
      </c>
      <c r="KU13" s="177" t="str">
        <f t="shared" si="112"/>
        <v xml:space="preserve"> </v>
      </c>
      <c r="KW13" s="173">
        <v>28</v>
      </c>
      <c r="KX13" s="227"/>
      <c r="KY13" s="174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5" t="str">
        <f t="shared" si="28"/>
        <v xml:space="preserve"> </v>
      </c>
      <c r="LE13" s="212" t="str">
        <f>IF(LA13=0," ",VLOOKUP(LA13,PROTOKOL!$A:$E,5,FALSE))</f>
        <v xml:space="preserve"> </v>
      </c>
      <c r="LF13" s="176" t="s">
        <v>141</v>
      </c>
      <c r="LG13" s="177" t="str">
        <f t="shared" si="113"/>
        <v xml:space="preserve"> 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4"/>
        <v xml:space="preserve"> </v>
      </c>
      <c r="LP13" s="176">
        <f t="shared" si="115"/>
        <v>0</v>
      </c>
      <c r="LQ13" s="177" t="str">
        <f t="shared" si="116"/>
        <v xml:space="preserve"> </v>
      </c>
      <c r="LS13" s="173">
        <v>28</v>
      </c>
      <c r="LT13" s="227"/>
      <c r="LU13" s="174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5" t="str">
        <f t="shared" si="30"/>
        <v xml:space="preserve"> </v>
      </c>
      <c r="MA13" s="212" t="str">
        <f>IF(LW13=0," ",VLOOKUP(LW13,PROTOKOL!$A:$E,5,FALSE))</f>
        <v xml:space="preserve"> </v>
      </c>
      <c r="MB13" s="176" t="s">
        <v>141</v>
      </c>
      <c r="MC13" s="177" t="str">
        <f t="shared" si="117"/>
        <v xml:space="preserve"> 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71"/>
        <v xml:space="preserve"> </v>
      </c>
      <c r="ML13" s="176">
        <f t="shared" si="118"/>
        <v>0</v>
      </c>
      <c r="MM13" s="177" t="str">
        <f t="shared" si="119"/>
        <v xml:space="preserve"> </v>
      </c>
      <c r="MO13" s="173">
        <v>28</v>
      </c>
      <c r="MP13" s="227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141</v>
      </c>
      <c r="MY13" s="177" t="str">
        <f t="shared" si="120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1"/>
        <v xml:space="preserve"> </v>
      </c>
      <c r="NH13" s="176">
        <f t="shared" si="122"/>
        <v>0</v>
      </c>
      <c r="NI13" s="177" t="str">
        <f t="shared" si="123"/>
        <v xml:space="preserve"> </v>
      </c>
      <c r="NK13" s="173">
        <v>28</v>
      </c>
      <c r="NL13" s="227"/>
      <c r="NM13" s="174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5" t="str">
        <f t="shared" si="34"/>
        <v xml:space="preserve"> </v>
      </c>
      <c r="NS13" s="212" t="str">
        <f>IF(NO13=0," ",VLOOKUP(NO13,PROTOKOL!$A:$E,5,FALSE))</f>
        <v xml:space="preserve"> </v>
      </c>
      <c r="NT13" s="176" t="s">
        <v>141</v>
      </c>
      <c r="NU13" s="177" t="str">
        <f t="shared" si="124"/>
        <v xml:space="preserve"> 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5"/>
        <v xml:space="preserve"> </v>
      </c>
      <c r="OD13" s="176">
        <f t="shared" si="126"/>
        <v>0</v>
      </c>
      <c r="OE13" s="177" t="str">
        <f t="shared" si="127"/>
        <v xml:space="preserve"> </v>
      </c>
      <c r="OG13" s="173">
        <v>28</v>
      </c>
      <c r="OH13" s="227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141</v>
      </c>
      <c r="OQ13" s="177" t="str">
        <f t="shared" si="128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9"/>
        <v xml:space="preserve"> </v>
      </c>
      <c r="OZ13" s="176">
        <f t="shared" si="130"/>
        <v>0</v>
      </c>
      <c r="PA13" s="177" t="str">
        <f t="shared" si="131"/>
        <v xml:space="preserve"> </v>
      </c>
      <c r="PC13" s="173">
        <v>28</v>
      </c>
      <c r="PD13" s="227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141</v>
      </c>
      <c r="PM13" s="177" t="str">
        <f t="shared" si="172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2"/>
        <v xml:space="preserve"> </v>
      </c>
      <c r="PV13" s="176">
        <f t="shared" si="133"/>
        <v>0</v>
      </c>
      <c r="PW13" s="177" t="str">
        <f t="shared" si="134"/>
        <v xml:space="preserve"> </v>
      </c>
      <c r="PY13" s="173">
        <v>28</v>
      </c>
      <c r="PZ13" s="227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141</v>
      </c>
      <c r="QI13" s="177" t="str">
        <f t="shared" si="135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6"/>
        <v xml:space="preserve"> </v>
      </c>
      <c r="QR13" s="176">
        <f t="shared" si="137"/>
        <v>0</v>
      </c>
      <c r="QS13" s="177" t="str">
        <f t="shared" si="138"/>
        <v xml:space="preserve"> </v>
      </c>
      <c r="QU13" s="173">
        <v>28</v>
      </c>
      <c r="QV13" s="227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141</v>
      </c>
      <c r="RE13" s="177" t="str">
        <f t="shared" si="139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0"/>
        <v xml:space="preserve"> </v>
      </c>
      <c r="RN13" s="176">
        <f t="shared" si="141"/>
        <v>0</v>
      </c>
      <c r="RO13" s="177" t="str">
        <f t="shared" si="142"/>
        <v xml:space="preserve"> </v>
      </c>
      <c r="RQ13" s="173">
        <v>28</v>
      </c>
      <c r="RR13" s="227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141</v>
      </c>
      <c r="SA13" s="177" t="str">
        <f t="shared" si="143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4"/>
        <v xml:space="preserve"> </v>
      </c>
      <c r="SJ13" s="176">
        <f t="shared" si="145"/>
        <v>0</v>
      </c>
      <c r="SK13" s="177" t="str">
        <f t="shared" si="146"/>
        <v xml:space="preserve"> </v>
      </c>
      <c r="SM13" s="173">
        <v>28</v>
      </c>
      <c r="SN13" s="227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141</v>
      </c>
      <c r="SW13" s="177" t="str">
        <f t="shared" si="147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8"/>
        <v xml:space="preserve"> </v>
      </c>
      <c r="TF13" s="176">
        <f t="shared" si="149"/>
        <v>0</v>
      </c>
      <c r="TG13" s="177" t="str">
        <f t="shared" si="150"/>
        <v xml:space="preserve"> </v>
      </c>
      <c r="TI13" s="173">
        <v>28</v>
      </c>
      <c r="TJ13" s="227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141</v>
      </c>
      <c r="TS13" s="177" t="str">
        <f t="shared" si="151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2"/>
        <v xml:space="preserve"> </v>
      </c>
      <c r="UB13" s="176">
        <f t="shared" si="153"/>
        <v>0</v>
      </c>
      <c r="UC13" s="177" t="str">
        <f t="shared" si="154"/>
        <v xml:space="preserve"> </v>
      </c>
      <c r="UE13" s="173">
        <v>28</v>
      </c>
      <c r="UF13" s="227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141</v>
      </c>
      <c r="UO13" s="177" t="str">
        <f t="shared" si="173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5"/>
        <v xml:space="preserve"> </v>
      </c>
      <c r="UX13" s="176">
        <f t="shared" si="156"/>
        <v>0</v>
      </c>
      <c r="UY13" s="177" t="str">
        <f t="shared" si="157"/>
        <v xml:space="preserve"> </v>
      </c>
      <c r="VA13" s="173">
        <v>28</v>
      </c>
      <c r="VB13" s="227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 t="s">
        <v>141</v>
      </c>
      <c r="VK13" s="177" t="str">
        <f t="shared" si="158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59"/>
        <v xml:space="preserve"> </v>
      </c>
      <c r="VT13" s="176">
        <f t="shared" si="160"/>
        <v>0</v>
      </c>
      <c r="VU13" s="177" t="str">
        <f t="shared" si="161"/>
        <v xml:space="preserve"> </v>
      </c>
      <c r="VW13" s="173">
        <v>28</v>
      </c>
      <c r="VX13" s="227"/>
      <c r="VY13" s="174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75" t="str">
        <f t="shared" si="54"/>
        <v xml:space="preserve"> </v>
      </c>
      <c r="WE13" s="212" t="str">
        <f>IF(WA13=0," ",VLOOKUP(WA13,PROTOKOL!$A:$E,5,FALSE))</f>
        <v xml:space="preserve"> </v>
      </c>
      <c r="WF13" s="176" t="s">
        <v>141</v>
      </c>
      <c r="WG13" s="177" t="str">
        <f t="shared" si="162"/>
        <v xml:space="preserve"> 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3"/>
        <v xml:space="preserve"> </v>
      </c>
      <c r="WP13" s="176">
        <f t="shared" si="164"/>
        <v>0</v>
      </c>
      <c r="WQ13" s="177" t="str">
        <f t="shared" si="165"/>
        <v xml:space="preserve"> </v>
      </c>
      <c r="WS13" s="173">
        <v>28</v>
      </c>
      <c r="WT13" s="227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141</v>
      </c>
      <c r="XC13" s="177" t="str">
        <f t="shared" si="166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7"/>
        <v xml:space="preserve"> </v>
      </c>
      <c r="XL13" s="176">
        <f t="shared" si="168"/>
        <v>0</v>
      </c>
      <c r="XM13" s="177" t="str">
        <f t="shared" si="169"/>
        <v xml:space="preserve"> </v>
      </c>
    </row>
    <row r="14" spans="1:637" ht="13.8">
      <c r="A14" s="173">
        <v>29</v>
      </c>
      <c r="B14" s="225">
        <v>29</v>
      </c>
      <c r="C14" s="174" t="str">
        <f>IF(E14=0," ",VLOOKUP(E14,PROTOKOL!$A:$F,6,FALSE))</f>
        <v>ÜRÜN KONTROL</v>
      </c>
      <c r="D14" s="43">
        <v>1</v>
      </c>
      <c r="E14" s="43">
        <v>20</v>
      </c>
      <c r="F14" s="43">
        <v>7.5</v>
      </c>
      <c r="G14" s="42">
        <f>IF(E14=0," ",(VLOOKUP(E14,PROTOKOL!$A$1:$E$29,2,FALSE))*F14)</f>
        <v>0</v>
      </c>
      <c r="H14" s="175">
        <f t="shared" si="0"/>
        <v>1</v>
      </c>
      <c r="I14" s="212" t="e">
        <f>IF(E14=0," ",VLOOKUP(E14,PROTOKOL!$A:$E,5,FALSE))</f>
        <v>#DIV/0!</v>
      </c>
      <c r="J14" s="176" t="s">
        <v>141</v>
      </c>
      <c r="K14" s="177" t="e">
        <f>IF(E14=0," ",(I14*H14))/7.5*7.5</f>
        <v>#DIV/0!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59"/>
        <v xml:space="preserve"> </v>
      </c>
      <c r="T14" s="176">
        <f t="shared" si="60"/>
        <v>0</v>
      </c>
      <c r="U14" s="177" t="str">
        <f t="shared" si="61"/>
        <v xml:space="preserve"> </v>
      </c>
      <c r="W14" s="173">
        <v>29</v>
      </c>
      <c r="X14" s="225">
        <v>29</v>
      </c>
      <c r="Y14" s="174" t="str">
        <f>IF(AA14=0," ",VLOOKUP(AA14,PROTOKOL!$A:$F,6,FALSE))</f>
        <v>SIZDIRMAZLIK TAMİR</v>
      </c>
      <c r="Z14" s="43">
        <v>140</v>
      </c>
      <c r="AA14" s="43">
        <v>12</v>
      </c>
      <c r="AB14" s="43">
        <v>7.5</v>
      </c>
      <c r="AC14" s="42">
        <f>IF(AA14=0," ",(VLOOKUP(AA14,PROTOKOL!$A$1:$E$29,2,FALSE))*AB14)</f>
        <v>78</v>
      </c>
      <c r="AD14" s="175">
        <f t="shared" si="2"/>
        <v>62</v>
      </c>
      <c r="AE14" s="212">
        <f>IF(AA14=0," ",VLOOKUP(AA14,PROTOKOL!$A:$E,5,FALSE))</f>
        <v>0.8561438988095238</v>
      </c>
      <c r="AF14" s="176" t="s">
        <v>141</v>
      </c>
      <c r="AG14" s="177">
        <f t="shared" si="62"/>
        <v>53.080921726190475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3"/>
        <v xml:space="preserve"> </v>
      </c>
      <c r="AP14" s="176">
        <f t="shared" si="64"/>
        <v>0</v>
      </c>
      <c r="AQ14" s="177" t="str">
        <f t="shared" si="65"/>
        <v xml:space="preserve"> </v>
      </c>
      <c r="AS14" s="173">
        <v>29</v>
      </c>
      <c r="AT14" s="225">
        <v>29</v>
      </c>
      <c r="AU14" s="174" t="str">
        <f>IF(AW14=0," ",VLOOKUP(AW14,PROTOKOL!$A:$F,6,FALSE))</f>
        <v>VAKUM TEST</v>
      </c>
      <c r="AV14" s="43">
        <v>232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5">
        <f t="shared" si="4"/>
        <v>82</v>
      </c>
      <c r="BA14" s="212">
        <f>IF(AW14=0," ",VLOOKUP(AW14,PROTOKOL!$A:$E,5,FALSE))</f>
        <v>0.44947554687499996</v>
      </c>
      <c r="BB14" s="176" t="s">
        <v>141</v>
      </c>
      <c r="BC14" s="177">
        <f t="shared" si="170"/>
        <v>36.856994843749995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66"/>
        <v xml:space="preserve"> </v>
      </c>
      <c r="BL14" s="176">
        <f t="shared" si="67"/>
        <v>0</v>
      </c>
      <c r="BM14" s="177" t="str">
        <f t="shared" si="68"/>
        <v xml:space="preserve"> </v>
      </c>
      <c r="BO14" s="173">
        <v>29</v>
      </c>
      <c r="BP14" s="225">
        <v>29</v>
      </c>
      <c r="BQ14" s="174" t="str">
        <f>IF(BS14=0," ",VLOOKUP(BS14,PROTOKOL!$A:$F,6,FALSE))</f>
        <v>VAKUM TEST</v>
      </c>
      <c r="BR14" s="43">
        <v>230</v>
      </c>
      <c r="BS14" s="43">
        <v>4</v>
      </c>
      <c r="BT14" s="43">
        <v>7.5</v>
      </c>
      <c r="BU14" s="42">
        <f>IF(BS14=0," ",(VLOOKUP(BS14,PROTOKOL!$A$1:$E$29,2,FALSE))*BT14)</f>
        <v>150</v>
      </c>
      <c r="BV14" s="175">
        <f t="shared" si="6"/>
        <v>80</v>
      </c>
      <c r="BW14" s="212">
        <f>IF(BS14=0," ",VLOOKUP(BS14,PROTOKOL!$A:$E,5,FALSE))</f>
        <v>0.44947554687499996</v>
      </c>
      <c r="BX14" s="176" t="s">
        <v>141</v>
      </c>
      <c r="BY14" s="177">
        <f t="shared" si="69"/>
        <v>35.958043749999995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70"/>
        <v xml:space="preserve"> </v>
      </c>
      <c r="CH14" s="176">
        <f t="shared" si="71"/>
        <v>0</v>
      </c>
      <c r="CI14" s="177" t="str">
        <f t="shared" si="72"/>
        <v xml:space="preserve"> </v>
      </c>
      <c r="CK14" s="173">
        <v>29</v>
      </c>
      <c r="CL14" s="225">
        <v>29</v>
      </c>
      <c r="CM14" s="174" t="str">
        <f>IF(CO14=0," ",VLOOKUP(CO14,PROTOKOL!$A:$F,6,FALSE))</f>
        <v>WNZL. YERD.KLZ. TAŞLAMA</v>
      </c>
      <c r="CN14" s="43">
        <v>190</v>
      </c>
      <c r="CO14" s="43">
        <v>2</v>
      </c>
      <c r="CP14" s="43">
        <v>7.5</v>
      </c>
      <c r="CQ14" s="42">
        <f>IF(CO14=0," ",(VLOOKUP(CO14,PROTOKOL!$A$1:$E$29,2,FALSE))*CP14)</f>
        <v>124.00000000000001</v>
      </c>
      <c r="CR14" s="175">
        <f t="shared" si="8"/>
        <v>65.999999999999986</v>
      </c>
      <c r="CS14" s="212">
        <f>IF(CO14=0," ",VLOOKUP(CO14,PROTOKOL!$A:$E,5,FALSE))</f>
        <v>0.54481884469696984</v>
      </c>
      <c r="CT14" s="176" t="s">
        <v>141</v>
      </c>
      <c r="CU14" s="177">
        <f t="shared" si="73"/>
        <v>35.958043750000002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4"/>
        <v xml:space="preserve"> </v>
      </c>
      <c r="DD14" s="176">
        <f t="shared" si="75"/>
        <v>0</v>
      </c>
      <c r="DE14" s="177" t="str">
        <f t="shared" si="76"/>
        <v xml:space="preserve"> </v>
      </c>
      <c r="DG14" s="173">
        <v>29</v>
      </c>
      <c r="DH14" s="225">
        <v>29</v>
      </c>
      <c r="DI14" s="174" t="str">
        <f>IF(DK14=0," ",VLOOKUP(DK14,PROTOKOL!$A:$F,6,FALSE))</f>
        <v>FORKLİFT OPERATÖRÜ</v>
      </c>
      <c r="DJ14" s="43"/>
      <c r="DK14" s="43">
        <v>14</v>
      </c>
      <c r="DL14" s="43">
        <v>7.5</v>
      </c>
      <c r="DM14" s="42">
        <f>IF(DK14=0," ",(VLOOKUP(DK14,PROTOKOL!$A$1:$E$29,2,FALSE))*DL14)</f>
        <v>0</v>
      </c>
      <c r="DN14" s="175" t="str">
        <f t="shared" si="10"/>
        <v xml:space="preserve"> </v>
      </c>
      <c r="DO14" s="212">
        <f>IF(DK14=0," ",VLOOKUP(DK14,PROTOKOL!$A:$E,5,FALSE))</f>
        <v>7.5</v>
      </c>
      <c r="DP14" s="176" t="s">
        <v>141</v>
      </c>
      <c r="DQ14" s="177" t="e">
        <f t="shared" si="77"/>
        <v>#VALUE!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78"/>
        <v xml:space="preserve"> </v>
      </c>
      <c r="DZ14" s="176">
        <f t="shared" si="79"/>
        <v>0</v>
      </c>
      <c r="EA14" s="177" t="str">
        <f t="shared" si="80"/>
        <v xml:space="preserve"> </v>
      </c>
      <c r="EC14" s="173">
        <v>29</v>
      </c>
      <c r="ED14" s="225">
        <v>29</v>
      </c>
      <c r="EE14" s="174" t="str">
        <f>IF(EG14=0," ",VLOOKUP(EG14,PROTOKOL!$A:$F,6,FALSE))</f>
        <v>FORKLİFT OPERATÖRÜ</v>
      </c>
      <c r="EF14" s="43"/>
      <c r="EG14" s="43">
        <v>14</v>
      </c>
      <c r="EH14" s="43">
        <v>7.5</v>
      </c>
      <c r="EI14" s="42">
        <f>IF(EG14=0," ",(VLOOKUP(EG14,PROTOKOL!$A$1:$E$29,2,FALSE))*EH14)</f>
        <v>0</v>
      </c>
      <c r="EJ14" s="175" t="str">
        <f t="shared" si="12"/>
        <v xml:space="preserve"> </v>
      </c>
      <c r="EK14" s="212">
        <f>IF(EG14=0," ",VLOOKUP(EG14,PROTOKOL!$A:$E,5,FALSE))</f>
        <v>7.5</v>
      </c>
      <c r="EL14" s="176" t="s">
        <v>141</v>
      </c>
      <c r="EM14" s="177" t="e">
        <f t="shared" si="81"/>
        <v>#VALUE!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2"/>
        <v xml:space="preserve"> </v>
      </c>
      <c r="EV14" s="176">
        <f t="shared" si="83"/>
        <v>0</v>
      </c>
      <c r="EW14" s="177" t="str">
        <f t="shared" si="84"/>
        <v xml:space="preserve"> </v>
      </c>
      <c r="EY14" s="173">
        <v>29</v>
      </c>
      <c r="EZ14" s="225">
        <v>29</v>
      </c>
      <c r="FA14" s="174" t="str">
        <f>IF(FC14=0," ",VLOOKUP(FC14,PROTOKOL!$A:$F,6,FALSE))</f>
        <v>VAKUM TEST</v>
      </c>
      <c r="FB14" s="43">
        <v>230</v>
      </c>
      <c r="FC14" s="43">
        <v>4</v>
      </c>
      <c r="FD14" s="43">
        <v>7.5</v>
      </c>
      <c r="FE14" s="42">
        <f>IF(FC14=0," ",(VLOOKUP(FC14,PROTOKOL!$A$1:$E$29,2,FALSE))*FD14)</f>
        <v>150</v>
      </c>
      <c r="FF14" s="175">
        <f t="shared" si="14"/>
        <v>80</v>
      </c>
      <c r="FG14" s="212">
        <f>IF(FC14=0," ",VLOOKUP(FC14,PROTOKOL!$A:$E,5,FALSE))</f>
        <v>0.44947554687499996</v>
      </c>
      <c r="FH14" s="176" t="s">
        <v>141</v>
      </c>
      <c r="FI14" s="177">
        <f t="shared" si="85"/>
        <v>35.958043749999995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86"/>
        <v xml:space="preserve"> </v>
      </c>
      <c r="FR14" s="176">
        <f t="shared" si="87"/>
        <v>0</v>
      </c>
      <c r="FS14" s="177" t="str">
        <f t="shared" si="88"/>
        <v xml:space="preserve"> </v>
      </c>
      <c r="FU14" s="173">
        <v>29</v>
      </c>
      <c r="FV14" s="225">
        <v>29</v>
      </c>
      <c r="FW14" s="174" t="str">
        <f>IF(FY14=0," ",VLOOKUP(FY14,PROTOKOL!$A:$F,6,FALSE))</f>
        <v>PERDE KESME SULU SİST.</v>
      </c>
      <c r="FX14" s="43">
        <v>150</v>
      </c>
      <c r="FY14" s="43">
        <v>8</v>
      </c>
      <c r="FZ14" s="43">
        <v>7.5</v>
      </c>
      <c r="GA14" s="42">
        <f>IF(FY14=0," ",(VLOOKUP(FY14,PROTOKOL!$A$1:$E$29,2,FALSE))*FZ14)</f>
        <v>98</v>
      </c>
      <c r="GB14" s="175">
        <f t="shared" si="16"/>
        <v>52</v>
      </c>
      <c r="GC14" s="212">
        <f>IF(FY14=0," ",VLOOKUP(FY14,PROTOKOL!$A:$E,5,FALSE))</f>
        <v>0.69150084134615386</v>
      </c>
      <c r="GD14" s="176" t="s">
        <v>141</v>
      </c>
      <c r="GE14" s="177">
        <f t="shared" si="89"/>
        <v>35.958043750000002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90"/>
        <v xml:space="preserve"> </v>
      </c>
      <c r="GN14" s="176">
        <f t="shared" si="91"/>
        <v>0</v>
      </c>
      <c r="GO14" s="177" t="str">
        <f t="shared" si="92"/>
        <v xml:space="preserve"> </v>
      </c>
      <c r="GQ14" s="173">
        <v>29</v>
      </c>
      <c r="GR14" s="225">
        <v>29</v>
      </c>
      <c r="GS14" s="174" t="str">
        <f>IF(GU14=0," ",VLOOKUP(GU14,PROTOKOL!$A:$F,6,FALSE))</f>
        <v>TAH.BORU MONTAJ</v>
      </c>
      <c r="GT14" s="43">
        <v>130</v>
      </c>
      <c r="GU14" s="43">
        <v>3</v>
      </c>
      <c r="GV14" s="43">
        <v>6.5</v>
      </c>
      <c r="GW14" s="42">
        <f>IF(GU14=0," ",(VLOOKUP(GU14,PROTOKOL!$A$1:$E$29,2,FALSE))*GV14)</f>
        <v>84.933333333333337</v>
      </c>
      <c r="GX14" s="175">
        <f t="shared" si="18"/>
        <v>45.066666666666663</v>
      </c>
      <c r="GY14" s="212">
        <f>IF(GU14=0," ",VLOOKUP(GU14,PROTOKOL!$A:$E,5,FALSE))</f>
        <v>0.69150084134615386</v>
      </c>
      <c r="GZ14" s="176" t="s">
        <v>141</v>
      </c>
      <c r="HA14" s="177">
        <f t="shared" si="93"/>
        <v>31.163637916666666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94"/>
        <v xml:space="preserve"> </v>
      </c>
      <c r="HJ14" s="176">
        <f t="shared" si="95"/>
        <v>0</v>
      </c>
      <c r="HK14" s="177" t="str">
        <f t="shared" si="96"/>
        <v xml:space="preserve"> </v>
      </c>
      <c r="HM14" s="173">
        <v>29</v>
      </c>
      <c r="HN14" s="225">
        <v>29</v>
      </c>
      <c r="HO14" s="174" t="str">
        <f>IF(HQ14=0," ",VLOOKUP(HQ14,PROTOKOL!$A:$F,6,FALSE))</f>
        <v>ÜRÜN KONTROL</v>
      </c>
      <c r="HP14" s="43">
        <v>1</v>
      </c>
      <c r="HQ14" s="43">
        <v>20</v>
      </c>
      <c r="HR14" s="43">
        <v>7.5</v>
      </c>
      <c r="HS14" s="42">
        <f>IF(HQ14=0," ",(VLOOKUP(HQ14,PROTOKOL!$A$1:$E$29,2,FALSE))*HR14)</f>
        <v>0</v>
      </c>
      <c r="HT14" s="175">
        <f t="shared" si="20"/>
        <v>1</v>
      </c>
      <c r="HU14" s="212" t="e">
        <f>IF(HQ14=0," ",VLOOKUP(HQ14,PROTOKOL!$A:$E,5,FALSE))</f>
        <v>#DIV/0!</v>
      </c>
      <c r="HV14" s="176" t="s">
        <v>141</v>
      </c>
      <c r="HW14" s="177" t="e">
        <f>IF(HQ14=0," ",(HU14*HT14))/7.5*7.5</f>
        <v>#DIV/0!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8"/>
        <v xml:space="preserve"> </v>
      </c>
      <c r="IF14" s="176">
        <f t="shared" si="99"/>
        <v>0</v>
      </c>
      <c r="IG14" s="177" t="str">
        <f t="shared" si="100"/>
        <v xml:space="preserve"> </v>
      </c>
      <c r="II14" s="173">
        <v>29</v>
      </c>
      <c r="IJ14" s="225">
        <v>29</v>
      </c>
      <c r="IK14" s="174" t="str">
        <f>IF(IM14=0," ",VLOOKUP(IM14,PROTOKOL!$A:$F,6,FALSE))</f>
        <v>VAKUM TEST</v>
      </c>
      <c r="IL14" s="43">
        <v>90</v>
      </c>
      <c r="IM14" s="43">
        <v>4</v>
      </c>
      <c r="IN14" s="43">
        <v>3</v>
      </c>
      <c r="IO14" s="42">
        <f>IF(IM14=0," ",(VLOOKUP(IM14,PROTOKOL!$A$1:$E$29,2,FALSE))*IN14)</f>
        <v>60</v>
      </c>
      <c r="IP14" s="175">
        <f t="shared" si="22"/>
        <v>30</v>
      </c>
      <c r="IQ14" s="212">
        <f>IF(IM14=0," ",VLOOKUP(IM14,PROTOKOL!$A:$E,5,FALSE))</f>
        <v>0.44947554687499996</v>
      </c>
      <c r="IR14" s="176" t="s">
        <v>141</v>
      </c>
      <c r="IS14" s="177">
        <f t="shared" si="101"/>
        <v>13.484266406249999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102"/>
        <v xml:space="preserve"> </v>
      </c>
      <c r="JB14" s="176">
        <f t="shared" si="103"/>
        <v>0</v>
      </c>
      <c r="JC14" s="177" t="str">
        <f t="shared" si="104"/>
        <v xml:space="preserve"> </v>
      </c>
      <c r="JE14" s="173">
        <v>29</v>
      </c>
      <c r="JF14" s="225">
        <v>29</v>
      </c>
      <c r="JG14" s="174" t="str">
        <f>IF(JI14=0," ",VLOOKUP(JI14,PROTOKOL!$A:$F,6,FALSE))</f>
        <v>PERDE KESME SULU SİST.</v>
      </c>
      <c r="JH14" s="43">
        <v>153</v>
      </c>
      <c r="JI14" s="43">
        <v>8</v>
      </c>
      <c r="JJ14" s="43">
        <v>7.5</v>
      </c>
      <c r="JK14" s="42">
        <f>IF(JI14=0," ",(VLOOKUP(JI14,PROTOKOL!$A$1:$E$29,2,FALSE))*JJ14)</f>
        <v>98</v>
      </c>
      <c r="JL14" s="175">
        <f t="shared" si="24"/>
        <v>55</v>
      </c>
      <c r="JM14" s="212">
        <f>IF(JI14=0," ",VLOOKUP(JI14,PROTOKOL!$A:$E,5,FALSE))</f>
        <v>0.69150084134615386</v>
      </c>
      <c r="JN14" s="176" t="s">
        <v>141</v>
      </c>
      <c r="JO14" s="177">
        <f t="shared" si="105"/>
        <v>38.032546274038459</v>
      </c>
      <c r="JP14" s="217" t="str">
        <f>IF(JR14=0," ",VLOOKUP(JR14,PROTOKOL!$A:$F,6,FALSE))</f>
        <v>VAKUM TEST</v>
      </c>
      <c r="JQ14" s="43">
        <v>90</v>
      </c>
      <c r="JR14" s="43">
        <v>4</v>
      </c>
      <c r="JS14" s="43">
        <v>3</v>
      </c>
      <c r="JT14" s="91">
        <f>IF(JR14=0," ",(VLOOKUP(JR14,PROTOKOL!$A$1:$E$29,2,FALSE))*JS14)</f>
        <v>60</v>
      </c>
      <c r="JU14" s="175">
        <f t="shared" si="25"/>
        <v>30</v>
      </c>
      <c r="JV14" s="176">
        <f>IF(JR14=0," ",VLOOKUP(JR14,PROTOKOL!$A:$E,5,FALSE))</f>
        <v>0.44947554687499996</v>
      </c>
      <c r="JW14" s="212">
        <f t="shared" si="106"/>
        <v>13.484266406249999</v>
      </c>
      <c r="JX14" s="176">
        <f t="shared" si="107"/>
        <v>6</v>
      </c>
      <c r="JY14" s="177">
        <f t="shared" si="108"/>
        <v>26.968532812499994</v>
      </c>
      <c r="KA14" s="173">
        <v>29</v>
      </c>
      <c r="KB14" s="225">
        <v>29</v>
      </c>
      <c r="KC14" s="174" t="str">
        <f>IF(KE14=0," ",VLOOKUP(KE14,PROTOKOL!$A:$F,6,FALSE))</f>
        <v>WNZL. YERD.KLZ. TAŞLAMA</v>
      </c>
      <c r="KD14" s="43">
        <v>179</v>
      </c>
      <c r="KE14" s="43">
        <v>2</v>
      </c>
      <c r="KF14" s="43">
        <v>7</v>
      </c>
      <c r="KG14" s="42">
        <f>IF(KE14=0," ",(VLOOKUP(KE14,PROTOKOL!$A$1:$E$29,2,FALSE))*KF14)</f>
        <v>115.73333333333335</v>
      </c>
      <c r="KH14" s="175">
        <f t="shared" si="26"/>
        <v>63.266666666666652</v>
      </c>
      <c r="KI14" s="212">
        <f>IF(KE14=0," ",VLOOKUP(KE14,PROTOKOL!$A:$E,5,FALSE))</f>
        <v>0.54481884469696984</v>
      </c>
      <c r="KJ14" s="176" t="s">
        <v>141</v>
      </c>
      <c r="KK14" s="177">
        <f t="shared" si="109"/>
        <v>34.46887224116162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10"/>
        <v xml:space="preserve"> </v>
      </c>
      <c r="KT14" s="176">
        <f t="shared" si="111"/>
        <v>0</v>
      </c>
      <c r="KU14" s="177" t="str">
        <f t="shared" si="112"/>
        <v xml:space="preserve"> </v>
      </c>
      <c r="KW14" s="173">
        <v>29</v>
      </c>
      <c r="KX14" s="225">
        <v>29</v>
      </c>
      <c r="KY14" s="174" t="str">
        <f>IF(LA14=0," ",VLOOKUP(LA14,PROTOKOL!$A:$F,6,FALSE))</f>
        <v>TAH.BORU MONTAJ</v>
      </c>
      <c r="KZ14" s="43">
        <v>60</v>
      </c>
      <c r="LA14" s="43">
        <v>3</v>
      </c>
      <c r="LB14" s="43">
        <v>3</v>
      </c>
      <c r="LC14" s="42">
        <f>IF(LA14=0," ",(VLOOKUP(LA14,PROTOKOL!$A$1:$E$29,2,FALSE))*LB14)</f>
        <v>39.200000000000003</v>
      </c>
      <c r="LD14" s="175">
        <f t="shared" si="28"/>
        <v>20.799999999999997</v>
      </c>
      <c r="LE14" s="212">
        <f>IF(LA14=0," ",VLOOKUP(LA14,PROTOKOL!$A:$E,5,FALSE))</f>
        <v>0.69150084134615386</v>
      </c>
      <c r="LF14" s="176" t="s">
        <v>141</v>
      </c>
      <c r="LG14" s="177">
        <f t="shared" si="113"/>
        <v>14.383217499999999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14"/>
        <v xml:space="preserve"> </v>
      </c>
      <c r="LP14" s="176">
        <f t="shared" si="115"/>
        <v>0</v>
      </c>
      <c r="LQ14" s="177" t="str">
        <f t="shared" si="116"/>
        <v xml:space="preserve"> </v>
      </c>
      <c r="LS14" s="173">
        <v>29</v>
      </c>
      <c r="LT14" s="225">
        <v>29</v>
      </c>
      <c r="LU14" s="174" t="str">
        <f>IF(LW14=0," ",VLOOKUP(LW14,PROTOKOL!$A:$F,6,FALSE))</f>
        <v>VİTRA CLEAN</v>
      </c>
      <c r="LV14" s="43">
        <v>90</v>
      </c>
      <c r="LW14" s="43">
        <v>13</v>
      </c>
      <c r="LX14" s="43">
        <v>7.5</v>
      </c>
      <c r="LY14" s="42">
        <f>IF(LW14=0," ",(VLOOKUP(LW14,PROTOKOL!$A$1:$E$29,2,FALSE))*LX14)</f>
        <v>59</v>
      </c>
      <c r="LZ14" s="175">
        <f t="shared" si="30"/>
        <v>31</v>
      </c>
      <c r="MA14" s="212">
        <f>IF(LW14=0," ",VLOOKUP(LW14,PROTOKOL!$A:$E,5,FALSE))</f>
        <v>1.1599368951612903</v>
      </c>
      <c r="MB14" s="176" t="s">
        <v>141</v>
      </c>
      <c r="MC14" s="177">
        <f t="shared" si="117"/>
        <v>35.958043750000002</v>
      </c>
      <c r="MD14" s="217" t="str">
        <f>IF(MF14=0," ",VLOOKUP(MF14,PROTOKOL!$A:$F,6,FALSE))</f>
        <v>VİTRA CLEAN</v>
      </c>
      <c r="ME14" s="43">
        <v>36</v>
      </c>
      <c r="MF14" s="43">
        <v>13</v>
      </c>
      <c r="MG14" s="43">
        <v>3</v>
      </c>
      <c r="MH14" s="91">
        <f>IF(MF14=0," ",(VLOOKUP(MF14,PROTOKOL!$A$1:$E$29,2,FALSE))*MG14)</f>
        <v>23.599999999999998</v>
      </c>
      <c r="MI14" s="175">
        <f t="shared" si="31"/>
        <v>12.400000000000002</v>
      </c>
      <c r="MJ14" s="176">
        <f>IF(MF14=0," ",VLOOKUP(MF14,PROTOKOL!$A:$E,5,FALSE))</f>
        <v>1.1599368951612903</v>
      </c>
      <c r="MK14" s="212">
        <f t="shared" si="171"/>
        <v>14.383217500000002</v>
      </c>
      <c r="ML14" s="176">
        <f t="shared" si="118"/>
        <v>6</v>
      </c>
      <c r="MM14" s="177">
        <f t="shared" si="119"/>
        <v>28.766435000000005</v>
      </c>
      <c r="MO14" s="173">
        <v>29</v>
      </c>
      <c r="MP14" s="225">
        <v>29</v>
      </c>
      <c r="MQ14" s="174" t="str">
        <f>IF(MS14=0," ",VLOOKUP(MS14,PROTOKOL!$A:$F,6,FALSE))</f>
        <v>SIZDIRMAZLIK TAMİR</v>
      </c>
      <c r="MR14" s="43">
        <v>125</v>
      </c>
      <c r="MS14" s="43">
        <v>12</v>
      </c>
      <c r="MT14" s="43">
        <v>7.5</v>
      </c>
      <c r="MU14" s="42">
        <f>IF(MS14=0," ",(VLOOKUP(MS14,PROTOKOL!$A$1:$E$29,2,FALSE))*MT14)</f>
        <v>78</v>
      </c>
      <c r="MV14" s="175">
        <f t="shared" si="32"/>
        <v>47</v>
      </c>
      <c r="MW14" s="212">
        <f>IF(MS14=0," ",VLOOKUP(MS14,PROTOKOL!$A:$E,5,FALSE))</f>
        <v>0.8561438988095238</v>
      </c>
      <c r="MX14" s="176" t="s">
        <v>141</v>
      </c>
      <c r="MY14" s="177">
        <f t="shared" si="120"/>
        <v>40.238763244047618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21"/>
        <v xml:space="preserve"> </v>
      </c>
      <c r="NH14" s="176">
        <f t="shared" si="122"/>
        <v>0</v>
      </c>
      <c r="NI14" s="177" t="str">
        <f t="shared" si="123"/>
        <v xml:space="preserve"> </v>
      </c>
      <c r="NK14" s="173">
        <v>29</v>
      </c>
      <c r="NL14" s="225">
        <v>29</v>
      </c>
      <c r="NM14" s="174" t="str">
        <f>IF(NO14=0," ",VLOOKUP(NO14,PROTOKOL!$A:$F,6,FALSE))</f>
        <v>PERDE KESME SULU SİST.</v>
      </c>
      <c r="NN14" s="43">
        <v>195</v>
      </c>
      <c r="NO14" s="43">
        <v>8</v>
      </c>
      <c r="NP14" s="43">
        <v>7.5</v>
      </c>
      <c r="NQ14" s="42">
        <f>IF(NO14=0," ",(VLOOKUP(NO14,PROTOKOL!$A$1:$E$29,2,FALSE))*NP14)</f>
        <v>98</v>
      </c>
      <c r="NR14" s="175">
        <f t="shared" si="34"/>
        <v>97</v>
      </c>
      <c r="NS14" s="212">
        <f>IF(NO14=0," ",VLOOKUP(NO14,PROTOKOL!$A:$E,5,FALSE))</f>
        <v>0.69150084134615386</v>
      </c>
      <c r="NT14" s="176" t="s">
        <v>141</v>
      </c>
      <c r="NU14" s="177">
        <f t="shared" si="124"/>
        <v>67.075581610576918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25"/>
        <v xml:space="preserve"> </v>
      </c>
      <c r="OD14" s="176">
        <f t="shared" si="126"/>
        <v>0</v>
      </c>
      <c r="OE14" s="177" t="str">
        <f t="shared" si="127"/>
        <v xml:space="preserve"> </v>
      </c>
      <c r="OG14" s="173">
        <v>29</v>
      </c>
      <c r="OH14" s="225">
        <v>29</v>
      </c>
      <c r="OI14" s="174" t="str">
        <f>IF(OK14=0," ",VLOOKUP(OK14,PROTOKOL!$A:$F,6,FALSE))</f>
        <v>WNZL. LAV. VE DUV. ASMA KLZ</v>
      </c>
      <c r="OJ14" s="43">
        <v>219</v>
      </c>
      <c r="OK14" s="43">
        <v>1</v>
      </c>
      <c r="OL14" s="43">
        <v>7.5</v>
      </c>
      <c r="OM14" s="42">
        <f>IF(OK14=0," ",(VLOOKUP(OK14,PROTOKOL!$A$1:$E$29,2,FALSE))*OL14)</f>
        <v>144</v>
      </c>
      <c r="ON14" s="175">
        <f t="shared" si="36"/>
        <v>75</v>
      </c>
      <c r="OO14" s="212">
        <f>IF(OK14=0," ",VLOOKUP(OK14,PROTOKOL!$A:$E,5,FALSE))</f>
        <v>0.4731321546052632</v>
      </c>
      <c r="OP14" s="176" t="s">
        <v>141</v>
      </c>
      <c r="OQ14" s="177">
        <f t="shared" si="128"/>
        <v>35.484911595394742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29"/>
        <v xml:space="preserve"> </v>
      </c>
      <c r="OZ14" s="176">
        <f t="shared" si="130"/>
        <v>0</v>
      </c>
      <c r="PA14" s="177" t="str">
        <f t="shared" si="131"/>
        <v xml:space="preserve"> </v>
      </c>
      <c r="PC14" s="173">
        <v>29</v>
      </c>
      <c r="PD14" s="225">
        <v>29</v>
      </c>
      <c r="PE14" s="174" t="str">
        <f>IF(PG14=0," ",VLOOKUP(PG14,PROTOKOL!$A:$F,6,FALSE))</f>
        <v>VAKUM TEST</v>
      </c>
      <c r="PF14" s="43">
        <v>150</v>
      </c>
      <c r="PG14" s="43">
        <v>4</v>
      </c>
      <c r="PH14" s="43">
        <v>5</v>
      </c>
      <c r="PI14" s="42">
        <f>IF(PG14=0," ",(VLOOKUP(PG14,PROTOKOL!$A$1:$E$29,2,FALSE))*PH14)</f>
        <v>100</v>
      </c>
      <c r="PJ14" s="175">
        <f t="shared" si="38"/>
        <v>50</v>
      </c>
      <c r="PK14" s="212">
        <f>IF(PG14=0," ",VLOOKUP(PG14,PROTOKOL!$A:$E,5,FALSE))</f>
        <v>0.44947554687499996</v>
      </c>
      <c r="PL14" s="176" t="s">
        <v>141</v>
      </c>
      <c r="PM14" s="177">
        <f t="shared" si="172"/>
        <v>22.473777343749997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32"/>
        <v xml:space="preserve"> </v>
      </c>
      <c r="PV14" s="176">
        <f t="shared" si="133"/>
        <v>0</v>
      </c>
      <c r="PW14" s="177" t="str">
        <f t="shared" si="134"/>
        <v xml:space="preserve"> </v>
      </c>
      <c r="PY14" s="173">
        <v>29</v>
      </c>
      <c r="PZ14" s="225">
        <v>29</v>
      </c>
      <c r="QA14" s="174" t="str">
        <f>IF(QC14=0," ",VLOOKUP(QC14,PROTOKOL!$A:$F,6,FALSE))</f>
        <v>PANTOGRAF KLOZET  PİSUAR  TAŞLAMA</v>
      </c>
      <c r="QB14" s="43">
        <v>45</v>
      </c>
      <c r="QC14" s="43">
        <v>10</v>
      </c>
      <c r="QD14" s="43">
        <v>3</v>
      </c>
      <c r="QE14" s="42">
        <f>IF(QC14=0," ",(VLOOKUP(QC14,PROTOKOL!$A$1:$E$29,2,FALSE))*QD14)</f>
        <v>26</v>
      </c>
      <c r="QF14" s="175">
        <f t="shared" si="40"/>
        <v>19</v>
      </c>
      <c r="QG14" s="212">
        <f>IF(QC14=0," ",VLOOKUP(QC14,PROTOKOL!$A:$E,5,FALSE))</f>
        <v>1.0273726785714283</v>
      </c>
      <c r="QH14" s="176" t="s">
        <v>141</v>
      </c>
      <c r="QI14" s="177">
        <f t="shared" si="135"/>
        <v>19.520080892857138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36"/>
        <v xml:space="preserve"> </v>
      </c>
      <c r="QR14" s="176">
        <f t="shared" si="137"/>
        <v>0</v>
      </c>
      <c r="QS14" s="177" t="str">
        <f t="shared" si="138"/>
        <v xml:space="preserve"> </v>
      </c>
      <c r="QU14" s="173">
        <v>29</v>
      </c>
      <c r="QV14" s="225">
        <v>29</v>
      </c>
      <c r="QW14" s="174" t="str">
        <f>IF(QY14=0," ",VLOOKUP(QY14,PROTOKOL!$A:$F,6,FALSE))</f>
        <v>ÜRÜN KONTROL</v>
      </c>
      <c r="QX14" s="43">
        <v>1</v>
      </c>
      <c r="QY14" s="43">
        <v>20</v>
      </c>
      <c r="QZ14" s="43">
        <v>7.5</v>
      </c>
      <c r="RA14" s="42">
        <f>IF(QY14=0," ",(VLOOKUP(QY14,PROTOKOL!$A$1:$E$29,2,FALSE))*QZ14)</f>
        <v>0</v>
      </c>
      <c r="RB14" s="175">
        <f t="shared" si="42"/>
        <v>1</v>
      </c>
      <c r="RC14" s="212" t="e">
        <f>IF(QY14=0," ",VLOOKUP(QY14,PROTOKOL!$A:$E,5,FALSE))</f>
        <v>#DIV/0!</v>
      </c>
      <c r="RD14" s="176" t="s">
        <v>141</v>
      </c>
      <c r="RE14" s="177" t="e">
        <f>IF(QY14=0," ",(RC14*RB14))/7.5*7.5</f>
        <v>#DIV/0!</v>
      </c>
      <c r="RF14" s="217" t="str">
        <f>IF(RH14=0," ",VLOOKUP(RH14,PROTOKOL!$A:$F,6,FALSE))</f>
        <v>PERDE KESME SULU SİST.</v>
      </c>
      <c r="RG14" s="43">
        <v>60</v>
      </c>
      <c r="RH14" s="43">
        <v>8</v>
      </c>
      <c r="RI14" s="43">
        <v>3</v>
      </c>
      <c r="RJ14" s="91">
        <f>IF(RH14=0," ",(VLOOKUP(RH14,PROTOKOL!$A$1:$E$29,2,FALSE))*RI14)</f>
        <v>39.200000000000003</v>
      </c>
      <c r="RK14" s="175">
        <f t="shared" si="43"/>
        <v>20.799999999999997</v>
      </c>
      <c r="RL14" s="176">
        <f>IF(RH14=0," ",VLOOKUP(RH14,PROTOKOL!$A:$E,5,FALSE))</f>
        <v>0.69150084134615386</v>
      </c>
      <c r="RM14" s="212">
        <f t="shared" si="140"/>
        <v>14.383217499999999</v>
      </c>
      <c r="RN14" s="176">
        <f t="shared" si="141"/>
        <v>6</v>
      </c>
      <c r="RO14" s="177">
        <f t="shared" si="142"/>
        <v>28.766435000000001</v>
      </c>
      <c r="RQ14" s="173">
        <v>29</v>
      </c>
      <c r="RR14" s="225">
        <v>29</v>
      </c>
      <c r="RS14" s="174" t="str">
        <f>IF(RU14=0," ",VLOOKUP(RU14,PROTOKOL!$A:$F,6,FALSE))</f>
        <v>VAKUM TEST</v>
      </c>
      <c r="RT14" s="43">
        <v>190</v>
      </c>
      <c r="RU14" s="43">
        <v>4</v>
      </c>
      <c r="RV14" s="43">
        <v>6</v>
      </c>
      <c r="RW14" s="42">
        <f>IF(RU14=0," ",(VLOOKUP(RU14,PROTOKOL!$A$1:$E$29,2,FALSE))*RV14)</f>
        <v>120</v>
      </c>
      <c r="RX14" s="175">
        <f t="shared" si="44"/>
        <v>70</v>
      </c>
      <c r="RY14" s="212">
        <f>IF(RU14=0," ",VLOOKUP(RU14,PROTOKOL!$A:$E,5,FALSE))</f>
        <v>0.44947554687499996</v>
      </c>
      <c r="RZ14" s="176" t="s">
        <v>141</v>
      </c>
      <c r="SA14" s="177">
        <f t="shared" si="143"/>
        <v>31.463288281249998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44"/>
        <v xml:space="preserve"> </v>
      </c>
      <c r="SJ14" s="176">
        <f t="shared" si="145"/>
        <v>0</v>
      </c>
      <c r="SK14" s="177" t="str">
        <f t="shared" si="146"/>
        <v xml:space="preserve"> </v>
      </c>
      <c r="SM14" s="173">
        <v>29</v>
      </c>
      <c r="SN14" s="225">
        <v>29</v>
      </c>
      <c r="SO14" s="174" t="str">
        <f>IF(SQ14=0," ",VLOOKUP(SQ14,PROTOKOL!$A:$F,6,FALSE))</f>
        <v>SIZDIRMAZLIK TAMİR</v>
      </c>
      <c r="SP14" s="43">
        <v>101</v>
      </c>
      <c r="SQ14" s="43">
        <v>12</v>
      </c>
      <c r="SR14" s="43">
        <v>7.5</v>
      </c>
      <c r="SS14" s="42">
        <f>IF(SQ14=0," ",(VLOOKUP(SQ14,PROTOKOL!$A$1:$E$29,2,FALSE))*SR14)</f>
        <v>78</v>
      </c>
      <c r="ST14" s="175">
        <f t="shared" si="46"/>
        <v>23</v>
      </c>
      <c r="SU14" s="212">
        <f>IF(SQ14=0," ",VLOOKUP(SQ14,PROTOKOL!$A:$E,5,FALSE))</f>
        <v>0.8561438988095238</v>
      </c>
      <c r="SV14" s="176" t="s">
        <v>141</v>
      </c>
      <c r="SW14" s="177">
        <f t="shared" si="147"/>
        <v>19.691309672619049</v>
      </c>
      <c r="SX14" s="217" t="str">
        <f>IF(SZ14=0," ",VLOOKUP(SZ14,PROTOKOL!$A:$F,6,FALSE))</f>
        <v>SIZDIRMAZLIK TAMİR</v>
      </c>
      <c r="SY14" s="43">
        <v>29</v>
      </c>
      <c r="SZ14" s="43">
        <v>12</v>
      </c>
      <c r="TA14" s="43">
        <v>3.5</v>
      </c>
      <c r="TB14" s="91">
        <f>IF(SZ14=0," ",(VLOOKUP(SZ14,PROTOKOL!$A$1:$E$29,2,FALSE))*TA14)</f>
        <v>36.4</v>
      </c>
      <c r="TC14" s="175">
        <f t="shared" si="47"/>
        <v>-7.3999999999999986</v>
      </c>
      <c r="TD14" s="176">
        <f>IF(SZ14=0," ",VLOOKUP(SZ14,PROTOKOL!$A:$E,5,FALSE))</f>
        <v>0.8561438988095238</v>
      </c>
      <c r="TE14" s="212">
        <f t="shared" si="148"/>
        <v>-6.3354648511904745</v>
      </c>
      <c r="TF14" s="176">
        <f t="shared" si="149"/>
        <v>7</v>
      </c>
      <c r="TG14" s="177">
        <f t="shared" si="150"/>
        <v>-12.670929702380949</v>
      </c>
      <c r="TI14" s="173">
        <v>29</v>
      </c>
      <c r="TJ14" s="225">
        <v>29</v>
      </c>
      <c r="TK14" s="174" t="str">
        <f>IF(TM14=0," ",VLOOKUP(TM14,PROTOKOL!$A:$F,6,FALSE))</f>
        <v>SIZDIRMAZLIK TAMİR</v>
      </c>
      <c r="TL14" s="43">
        <v>123</v>
      </c>
      <c r="TM14" s="43">
        <v>12</v>
      </c>
      <c r="TN14" s="43">
        <v>7.5</v>
      </c>
      <c r="TO14" s="42">
        <f>IF(TM14=0," ",(VLOOKUP(TM14,PROTOKOL!$A$1:$E$29,2,FALSE))*TN14)</f>
        <v>78</v>
      </c>
      <c r="TP14" s="175">
        <f t="shared" si="48"/>
        <v>45</v>
      </c>
      <c r="TQ14" s="212">
        <f>IF(TM14=0," ",VLOOKUP(TM14,PROTOKOL!$A:$E,5,FALSE))</f>
        <v>0.8561438988095238</v>
      </c>
      <c r="TR14" s="176" t="s">
        <v>141</v>
      </c>
      <c r="TS14" s="177">
        <f t="shared" si="151"/>
        <v>38.52647544642857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52"/>
        <v xml:space="preserve"> </v>
      </c>
      <c r="UB14" s="176">
        <f t="shared" si="153"/>
        <v>0</v>
      </c>
      <c r="UC14" s="177" t="str">
        <f t="shared" si="154"/>
        <v xml:space="preserve"> </v>
      </c>
      <c r="UE14" s="173">
        <v>29</v>
      </c>
      <c r="UF14" s="225">
        <v>29</v>
      </c>
      <c r="UG14" s="174" t="str">
        <f>IF(UI14=0," ",VLOOKUP(UI14,PROTOKOL!$A:$F,6,FALSE))</f>
        <v>SIZDIRMAZLIK TAMİR</v>
      </c>
      <c r="UH14" s="43">
        <v>123</v>
      </c>
      <c r="UI14" s="43">
        <v>12</v>
      </c>
      <c r="UJ14" s="43">
        <v>7.5</v>
      </c>
      <c r="UK14" s="42">
        <f>IF(UI14=0," ",(VLOOKUP(UI14,PROTOKOL!$A$1:$E$29,2,FALSE))*UJ14)</f>
        <v>78</v>
      </c>
      <c r="UL14" s="175">
        <f t="shared" si="50"/>
        <v>45</v>
      </c>
      <c r="UM14" s="212">
        <f>IF(UI14=0," ",VLOOKUP(UI14,PROTOKOL!$A:$E,5,FALSE))</f>
        <v>0.8561438988095238</v>
      </c>
      <c r="UN14" s="176" t="s">
        <v>141</v>
      </c>
      <c r="UO14" s="177">
        <f t="shared" si="173"/>
        <v>38.52647544642857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55"/>
        <v xml:space="preserve"> </v>
      </c>
      <c r="UX14" s="176">
        <f t="shared" si="156"/>
        <v>0</v>
      </c>
      <c r="UY14" s="177" t="str">
        <f t="shared" si="157"/>
        <v xml:space="preserve"> </v>
      </c>
      <c r="VA14" s="173">
        <v>29</v>
      </c>
      <c r="VB14" s="225">
        <v>29</v>
      </c>
      <c r="VC14" s="174" t="s">
        <v>32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 t="s">
        <v>141</v>
      </c>
      <c r="VK14" s="177" t="str">
        <f t="shared" si="158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59"/>
        <v xml:space="preserve"> </v>
      </c>
      <c r="VT14" s="176">
        <f t="shared" si="160"/>
        <v>0</v>
      </c>
      <c r="VU14" s="177" t="str">
        <f t="shared" si="161"/>
        <v xml:space="preserve"> </v>
      </c>
      <c r="VW14" s="173">
        <v>29</v>
      </c>
      <c r="VX14" s="225">
        <v>29</v>
      </c>
      <c r="VY14" s="174" t="str">
        <f>IF(WA14=0," ",VLOOKUP(WA14,PROTOKOL!$A:$F,6,FALSE))</f>
        <v>PANTOGRAF LAVABO TAŞLAMA</v>
      </c>
      <c r="VZ14" s="43">
        <v>185</v>
      </c>
      <c r="WA14" s="43">
        <v>9</v>
      </c>
      <c r="WB14" s="43">
        <v>7.5</v>
      </c>
      <c r="WC14" s="42">
        <f>IF(WA14=0," ",(VLOOKUP(WA14,PROTOKOL!$A$1:$E$29,2,FALSE))*WB14)</f>
        <v>65</v>
      </c>
      <c r="WD14" s="175">
        <f t="shared" si="54"/>
        <v>120</v>
      </c>
      <c r="WE14" s="212">
        <f>IF(WA14=0," ",VLOOKUP(WA14,PROTOKOL!$A:$E,5,FALSE))</f>
        <v>1.0273726785714283</v>
      </c>
      <c r="WF14" s="176" t="s">
        <v>141</v>
      </c>
      <c r="WG14" s="177">
        <f t="shared" si="162"/>
        <v>123.2847214285714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63"/>
        <v xml:space="preserve"> </v>
      </c>
      <c r="WP14" s="176">
        <f t="shared" si="164"/>
        <v>0</v>
      </c>
      <c r="WQ14" s="177" t="str">
        <f t="shared" si="165"/>
        <v xml:space="preserve"> </v>
      </c>
      <c r="WS14" s="173">
        <v>29</v>
      </c>
      <c r="WT14" s="225">
        <v>29</v>
      </c>
      <c r="WU14" s="174" t="str">
        <f>IF(WW14=0," ",VLOOKUP(WW14,PROTOKOL!$A:$F,6,FALSE))</f>
        <v>VAKUM TEST</v>
      </c>
      <c r="WV14" s="43">
        <v>180</v>
      </c>
      <c r="WW14" s="43">
        <v>4</v>
      </c>
      <c r="WX14" s="43">
        <v>5.5</v>
      </c>
      <c r="WY14" s="42">
        <f>IF(WW14=0," ",(VLOOKUP(WW14,PROTOKOL!$A$1:$E$29,2,FALSE))*WX14)</f>
        <v>110</v>
      </c>
      <c r="WZ14" s="175">
        <f t="shared" si="56"/>
        <v>70</v>
      </c>
      <c r="XA14" s="212">
        <f>IF(WW14=0," ",VLOOKUP(WW14,PROTOKOL!$A:$E,5,FALSE))</f>
        <v>0.44947554687499996</v>
      </c>
      <c r="XB14" s="176" t="s">
        <v>141</v>
      </c>
      <c r="XC14" s="177">
        <f t="shared" si="166"/>
        <v>31.463288281249998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67"/>
        <v xml:space="preserve"> </v>
      </c>
      <c r="XL14" s="176">
        <f t="shared" si="168"/>
        <v>0</v>
      </c>
      <c r="XM14" s="177" t="str">
        <f t="shared" si="169"/>
        <v xml:space="preserve"> </v>
      </c>
    </row>
    <row r="15" spans="1:637" ht="13.8">
      <c r="A15" s="173">
        <v>29</v>
      </c>
      <c r="B15" s="226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 t="s">
        <v>141</v>
      </c>
      <c r="K15" s="177" t="str">
        <f t="shared" si="58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59"/>
        <v xml:space="preserve"> </v>
      </c>
      <c r="T15" s="176">
        <f t="shared" si="60"/>
        <v>0</v>
      </c>
      <c r="U15" s="177" t="str">
        <f t="shared" si="61"/>
        <v xml:space="preserve"> </v>
      </c>
      <c r="W15" s="173">
        <v>29</v>
      </c>
      <c r="X15" s="226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 t="s">
        <v>141</v>
      </c>
      <c r="AG15" s="177" t="str">
        <f t="shared" si="62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3"/>
        <v xml:space="preserve"> </v>
      </c>
      <c r="AP15" s="176">
        <f t="shared" si="64"/>
        <v>0</v>
      </c>
      <c r="AQ15" s="177" t="str">
        <f t="shared" si="65"/>
        <v xml:space="preserve"> </v>
      </c>
      <c r="AS15" s="173">
        <v>29</v>
      </c>
      <c r="AT15" s="226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 t="s">
        <v>141</v>
      </c>
      <c r="BC15" s="177" t="str">
        <f t="shared" si="170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66"/>
        <v xml:space="preserve"> </v>
      </c>
      <c r="BL15" s="176">
        <f t="shared" si="67"/>
        <v>0</v>
      </c>
      <c r="BM15" s="177" t="str">
        <f t="shared" si="68"/>
        <v xml:space="preserve"> </v>
      </c>
      <c r="BO15" s="173">
        <v>29</v>
      </c>
      <c r="BP15" s="226"/>
      <c r="BQ15" s="174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5" t="str">
        <f t="shared" si="6"/>
        <v xml:space="preserve"> </v>
      </c>
      <c r="BW15" s="212" t="str">
        <f>IF(BS15=0," ",VLOOKUP(BS15,PROTOKOL!$A:$E,5,FALSE))</f>
        <v xml:space="preserve"> </v>
      </c>
      <c r="BX15" s="176" t="s">
        <v>141</v>
      </c>
      <c r="BY15" s="177" t="str">
        <f t="shared" si="69"/>
        <v xml:space="preserve"> 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70"/>
        <v xml:space="preserve"> </v>
      </c>
      <c r="CH15" s="176">
        <f t="shared" si="71"/>
        <v>0</v>
      </c>
      <c r="CI15" s="177" t="str">
        <f t="shared" si="72"/>
        <v xml:space="preserve"> </v>
      </c>
      <c r="CK15" s="173">
        <v>29</v>
      </c>
      <c r="CL15" s="226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 t="s">
        <v>141</v>
      </c>
      <c r="CU15" s="177" t="str">
        <f t="shared" si="73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4"/>
        <v xml:space="preserve"> </v>
      </c>
      <c r="DD15" s="176">
        <f t="shared" si="75"/>
        <v>0</v>
      </c>
      <c r="DE15" s="177" t="str">
        <f t="shared" si="76"/>
        <v xml:space="preserve"> </v>
      </c>
      <c r="DG15" s="173">
        <v>29</v>
      </c>
      <c r="DH15" s="226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 t="s">
        <v>141</v>
      </c>
      <c r="DQ15" s="177" t="str">
        <f t="shared" si="77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78"/>
        <v xml:space="preserve"> </v>
      </c>
      <c r="DZ15" s="176">
        <f t="shared" si="79"/>
        <v>0</v>
      </c>
      <c r="EA15" s="177" t="str">
        <f t="shared" si="80"/>
        <v xml:space="preserve"> </v>
      </c>
      <c r="EC15" s="173">
        <v>29</v>
      </c>
      <c r="ED15" s="226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 t="s">
        <v>141</v>
      </c>
      <c r="EM15" s="177" t="str">
        <f t="shared" si="81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2"/>
        <v xml:space="preserve"> </v>
      </c>
      <c r="EV15" s="176">
        <f t="shared" si="83"/>
        <v>0</v>
      </c>
      <c r="EW15" s="177" t="str">
        <f t="shared" si="84"/>
        <v xml:space="preserve"> </v>
      </c>
      <c r="EY15" s="173">
        <v>29</v>
      </c>
      <c r="EZ15" s="226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 t="s">
        <v>141</v>
      </c>
      <c r="FI15" s="177" t="str">
        <f t="shared" si="85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86"/>
        <v xml:space="preserve"> </v>
      </c>
      <c r="FR15" s="176">
        <f t="shared" si="87"/>
        <v>0</v>
      </c>
      <c r="FS15" s="177" t="str">
        <f t="shared" si="88"/>
        <v xml:space="preserve"> </v>
      </c>
      <c r="FU15" s="173">
        <v>29</v>
      </c>
      <c r="FV15" s="226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 t="s">
        <v>141</v>
      </c>
      <c r="GE15" s="177" t="str">
        <f t="shared" si="89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90"/>
        <v xml:space="preserve"> </v>
      </c>
      <c r="GN15" s="176">
        <f t="shared" si="91"/>
        <v>0</v>
      </c>
      <c r="GO15" s="177" t="str">
        <f t="shared" si="92"/>
        <v xml:space="preserve"> </v>
      </c>
      <c r="GQ15" s="173">
        <v>29</v>
      </c>
      <c r="GR15" s="226"/>
      <c r="GS15" s="174" t="str">
        <f>IF(GU15=0," ",VLOOKUP(GU15,PROTOKOL!$A:$F,6,FALSE))</f>
        <v>ÜRÜN KONTROL</v>
      </c>
      <c r="GT15" s="43">
        <v>1</v>
      </c>
      <c r="GU15" s="43">
        <v>20</v>
      </c>
      <c r="GV15" s="43">
        <v>1</v>
      </c>
      <c r="GW15" s="42">
        <f>IF(GU15=0," ",(VLOOKUP(GU15,PROTOKOL!$A$1:$E$29,2,FALSE))*GV15)</f>
        <v>0</v>
      </c>
      <c r="GX15" s="175">
        <f t="shared" si="18"/>
        <v>1</v>
      </c>
      <c r="GY15" s="212" t="e">
        <f>IF(GU15=0," ",VLOOKUP(GU15,PROTOKOL!$A:$E,5,FALSE))</f>
        <v>#DIV/0!</v>
      </c>
      <c r="GZ15" s="176" t="s">
        <v>141</v>
      </c>
      <c r="HA15" s="177" t="e">
        <f>IF(GU15=0," ",(GY15*GX15))/7.5*1</f>
        <v>#DIV/0!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94"/>
        <v xml:space="preserve"> </v>
      </c>
      <c r="HJ15" s="176">
        <f t="shared" si="95"/>
        <v>0</v>
      </c>
      <c r="HK15" s="177" t="str">
        <f t="shared" si="96"/>
        <v xml:space="preserve"> </v>
      </c>
      <c r="HM15" s="173">
        <v>29</v>
      </c>
      <c r="HN15" s="226"/>
      <c r="HO15" s="174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5" t="str">
        <f t="shared" si="20"/>
        <v xml:space="preserve"> </v>
      </c>
      <c r="HU15" s="212" t="str">
        <f>IF(HQ15=0," ",VLOOKUP(HQ15,PROTOKOL!$A:$E,5,FALSE))</f>
        <v xml:space="preserve"> </v>
      </c>
      <c r="HV15" s="176" t="s">
        <v>141</v>
      </c>
      <c r="HW15" s="177" t="str">
        <f t="shared" si="97"/>
        <v xml:space="preserve"> 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8"/>
        <v xml:space="preserve"> </v>
      </c>
      <c r="IF15" s="176">
        <f t="shared" si="99"/>
        <v>0</v>
      </c>
      <c r="IG15" s="177" t="str">
        <f t="shared" si="100"/>
        <v xml:space="preserve"> </v>
      </c>
      <c r="II15" s="173">
        <v>29</v>
      </c>
      <c r="IJ15" s="226"/>
      <c r="IK15" s="174" t="str">
        <f>IF(IM15=0," ",VLOOKUP(IM15,PROTOKOL!$A:$F,6,FALSE))</f>
        <v>VİTRA CLEAN</v>
      </c>
      <c r="IL15" s="43">
        <v>54</v>
      </c>
      <c r="IM15" s="43">
        <v>13</v>
      </c>
      <c r="IN15" s="43">
        <v>4.5</v>
      </c>
      <c r="IO15" s="42">
        <f>IF(IM15=0," ",(VLOOKUP(IM15,PROTOKOL!$A$1:$E$29,2,FALSE))*IN15)</f>
        <v>35.4</v>
      </c>
      <c r="IP15" s="175">
        <f t="shared" si="22"/>
        <v>18.600000000000001</v>
      </c>
      <c r="IQ15" s="212">
        <f>IF(IM15=0," ",VLOOKUP(IM15,PROTOKOL!$A:$E,5,FALSE))</f>
        <v>1.1599368951612903</v>
      </c>
      <c r="IR15" s="176" t="s">
        <v>141</v>
      </c>
      <c r="IS15" s="177">
        <f t="shared" si="101"/>
        <v>21.574826250000001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102"/>
        <v xml:space="preserve"> </v>
      </c>
      <c r="JB15" s="176">
        <f t="shared" si="103"/>
        <v>0</v>
      </c>
      <c r="JC15" s="177" t="str">
        <f t="shared" si="104"/>
        <v xml:space="preserve"> </v>
      </c>
      <c r="JE15" s="173">
        <v>29</v>
      </c>
      <c r="JF15" s="226"/>
      <c r="JG15" s="174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5" t="str">
        <f t="shared" si="24"/>
        <v xml:space="preserve"> </v>
      </c>
      <c r="JM15" s="212" t="str">
        <f>IF(JI15=0," ",VLOOKUP(JI15,PROTOKOL!$A:$E,5,FALSE))</f>
        <v xml:space="preserve"> </v>
      </c>
      <c r="JN15" s="176" t="s">
        <v>141</v>
      </c>
      <c r="JO15" s="177" t="str">
        <f t="shared" si="105"/>
        <v xml:space="preserve"> 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6"/>
        <v xml:space="preserve"> </v>
      </c>
      <c r="JX15" s="176">
        <f t="shared" si="107"/>
        <v>0</v>
      </c>
      <c r="JY15" s="177" t="str">
        <f t="shared" si="108"/>
        <v xml:space="preserve"> </v>
      </c>
      <c r="KA15" s="173">
        <v>29</v>
      </c>
      <c r="KB15" s="226"/>
      <c r="KC15" s="174" t="str">
        <f>IF(KE15=0," ",VLOOKUP(KE15,PROTOKOL!$A:$F,6,FALSE))</f>
        <v>FORKLİFT OPERATÖRÜ</v>
      </c>
      <c r="KD15" s="43"/>
      <c r="KE15" s="43">
        <v>14</v>
      </c>
      <c r="KF15" s="43">
        <v>0.5</v>
      </c>
      <c r="KG15" s="42">
        <f>IF(KE15=0," ",(VLOOKUP(KE15,PROTOKOL!$A$1:$E$29,2,FALSE))*KF15)</f>
        <v>0</v>
      </c>
      <c r="KH15" s="175" t="str">
        <f t="shared" si="26"/>
        <v xml:space="preserve"> </v>
      </c>
      <c r="KI15" s="212">
        <f>IF(KE15=0," ",VLOOKUP(KE15,PROTOKOL!$A:$E,5,FALSE))</f>
        <v>7.5</v>
      </c>
      <c r="KJ15" s="176" t="s">
        <v>141</v>
      </c>
      <c r="KK15" s="177" t="e">
        <f t="shared" si="109"/>
        <v>#VALUE!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10"/>
        <v xml:space="preserve"> </v>
      </c>
      <c r="KT15" s="176">
        <f t="shared" si="111"/>
        <v>0</v>
      </c>
      <c r="KU15" s="177" t="str">
        <f t="shared" si="112"/>
        <v xml:space="preserve"> </v>
      </c>
      <c r="KW15" s="173">
        <v>29</v>
      </c>
      <c r="KX15" s="226"/>
      <c r="KY15" s="174" t="str">
        <f>IF(LA15=0," ",VLOOKUP(LA15,PROTOKOL!$A:$F,6,FALSE))</f>
        <v>SIZDIRMAZLIK TAMİR</v>
      </c>
      <c r="KZ15" s="43">
        <v>18</v>
      </c>
      <c r="LA15" s="43">
        <v>12</v>
      </c>
      <c r="LB15" s="43">
        <v>1</v>
      </c>
      <c r="LC15" s="42">
        <f>IF(LA15=0," ",(VLOOKUP(LA15,PROTOKOL!$A$1:$E$29,2,FALSE))*LB15)</f>
        <v>10.4</v>
      </c>
      <c r="LD15" s="175">
        <f t="shared" si="28"/>
        <v>7.6</v>
      </c>
      <c r="LE15" s="212">
        <f>IF(LA15=0," ",VLOOKUP(LA15,PROTOKOL!$A:$E,5,FALSE))</f>
        <v>0.8561438988095238</v>
      </c>
      <c r="LF15" s="176" t="s">
        <v>141</v>
      </c>
      <c r="LG15" s="177">
        <f t="shared" si="113"/>
        <v>6.5066936309523804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14"/>
        <v xml:space="preserve"> </v>
      </c>
      <c r="LP15" s="176">
        <f t="shared" si="115"/>
        <v>0</v>
      </c>
      <c r="LQ15" s="177" t="str">
        <f t="shared" si="116"/>
        <v xml:space="preserve"> </v>
      </c>
      <c r="LS15" s="173">
        <v>29</v>
      </c>
      <c r="LT15" s="226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 t="s">
        <v>141</v>
      </c>
      <c r="MC15" s="177" t="str">
        <f t="shared" si="117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71"/>
        <v xml:space="preserve"> </v>
      </c>
      <c r="ML15" s="176">
        <f t="shared" si="118"/>
        <v>0</v>
      </c>
      <c r="MM15" s="177" t="str">
        <f t="shared" si="119"/>
        <v xml:space="preserve"> </v>
      </c>
      <c r="MO15" s="173">
        <v>29</v>
      </c>
      <c r="MP15" s="226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 t="s">
        <v>141</v>
      </c>
      <c r="MY15" s="177" t="str">
        <f t="shared" si="120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21"/>
        <v xml:space="preserve"> </v>
      </c>
      <c r="NH15" s="176">
        <f t="shared" si="122"/>
        <v>0</v>
      </c>
      <c r="NI15" s="177" t="str">
        <f t="shared" si="123"/>
        <v xml:space="preserve"> </v>
      </c>
      <c r="NK15" s="173">
        <v>29</v>
      </c>
      <c r="NL15" s="226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 t="s">
        <v>141</v>
      </c>
      <c r="NU15" s="177" t="str">
        <f t="shared" si="124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25"/>
        <v xml:space="preserve"> </v>
      </c>
      <c r="OD15" s="176">
        <f t="shared" si="126"/>
        <v>0</v>
      </c>
      <c r="OE15" s="177" t="str">
        <f t="shared" si="127"/>
        <v xml:space="preserve"> </v>
      </c>
      <c r="OG15" s="173">
        <v>29</v>
      </c>
      <c r="OH15" s="226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 t="s">
        <v>141</v>
      </c>
      <c r="OQ15" s="177" t="str">
        <f t="shared" si="128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29"/>
        <v xml:space="preserve"> </v>
      </c>
      <c r="OZ15" s="176">
        <f t="shared" si="130"/>
        <v>0</v>
      </c>
      <c r="PA15" s="177" t="str">
        <f t="shared" si="131"/>
        <v xml:space="preserve"> </v>
      </c>
      <c r="PC15" s="173">
        <v>29</v>
      </c>
      <c r="PD15" s="226"/>
      <c r="PE15" s="174" t="str">
        <f>IF(PG15=0," ",VLOOKUP(PG15,PROTOKOL!$A:$F,6,FALSE))</f>
        <v>KOKU TESTİ</v>
      </c>
      <c r="PF15" s="43">
        <v>1</v>
      </c>
      <c r="PG15" s="43">
        <v>17</v>
      </c>
      <c r="PH15" s="43">
        <v>2.5</v>
      </c>
      <c r="PI15" s="42">
        <f>IF(PG15=0," ",(VLOOKUP(PG15,PROTOKOL!$A$1:$E$29,2,FALSE))*PH15)</f>
        <v>0</v>
      </c>
      <c r="PJ15" s="175">
        <f t="shared" si="38"/>
        <v>1</v>
      </c>
      <c r="PK15" s="212" t="e">
        <f>IF(PG15=0," ",VLOOKUP(PG15,PROTOKOL!$A:$E,5,FALSE))</f>
        <v>#DIV/0!</v>
      </c>
      <c r="PL15" s="176" t="s">
        <v>141</v>
      </c>
      <c r="PM15" s="177" t="e">
        <f>IF(PG15=0," ",(PK15*PJ15))/7.5*2.5</f>
        <v>#DIV/0!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32"/>
        <v xml:space="preserve"> </v>
      </c>
      <c r="PV15" s="176">
        <f t="shared" si="133"/>
        <v>0</v>
      </c>
      <c r="PW15" s="177" t="str">
        <f t="shared" si="134"/>
        <v xml:space="preserve"> </v>
      </c>
      <c r="PY15" s="173">
        <v>29</v>
      </c>
      <c r="PZ15" s="226"/>
      <c r="QA15" s="174" t="str">
        <f>IF(QC15=0," ",VLOOKUP(QC15,PROTOKOL!$A:$F,6,FALSE))</f>
        <v>ÜRÜN KONTROL</v>
      </c>
      <c r="QB15" s="43">
        <v>1</v>
      </c>
      <c r="QC15" s="43">
        <v>20</v>
      </c>
      <c r="QD15" s="43">
        <v>4.5</v>
      </c>
      <c r="QE15" s="42">
        <f>IF(QC15=0," ",(VLOOKUP(QC15,PROTOKOL!$A$1:$E$29,2,FALSE))*QD15)</f>
        <v>0</v>
      </c>
      <c r="QF15" s="175">
        <f t="shared" si="40"/>
        <v>1</v>
      </c>
      <c r="QG15" s="212" t="e">
        <f>IF(QC15=0," ",VLOOKUP(QC15,PROTOKOL!$A:$E,5,FALSE))</f>
        <v>#DIV/0!</v>
      </c>
      <c r="QH15" s="176" t="s">
        <v>141</v>
      </c>
      <c r="QI15" s="177" t="e">
        <f>IF(QC15=0," ",(QG15*QF15))/7.5*4.5</f>
        <v>#DIV/0!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36"/>
        <v xml:space="preserve"> </v>
      </c>
      <c r="QR15" s="176">
        <f t="shared" si="137"/>
        <v>0</v>
      </c>
      <c r="QS15" s="177" t="str">
        <f t="shared" si="138"/>
        <v xml:space="preserve"> </v>
      </c>
      <c r="QU15" s="173">
        <v>29</v>
      </c>
      <c r="QV15" s="226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 t="s">
        <v>141</v>
      </c>
      <c r="RE15" s="177" t="str">
        <f t="shared" si="139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40"/>
        <v xml:space="preserve"> </v>
      </c>
      <c r="RN15" s="176">
        <f t="shared" si="141"/>
        <v>0</v>
      </c>
      <c r="RO15" s="177" t="str">
        <f t="shared" si="142"/>
        <v xml:space="preserve"> </v>
      </c>
      <c r="RQ15" s="173">
        <v>29</v>
      </c>
      <c r="RR15" s="226"/>
      <c r="RS15" s="174" t="str">
        <f>IF(RU15=0," ",VLOOKUP(RU15,PROTOKOL!$A:$F,6,FALSE))</f>
        <v>ÜRÜN KONTROL</v>
      </c>
      <c r="RT15" s="43">
        <v>1</v>
      </c>
      <c r="RU15" s="43">
        <v>20</v>
      </c>
      <c r="RV15" s="43">
        <v>1.5</v>
      </c>
      <c r="RW15" s="42">
        <f>IF(RU15=0," ",(VLOOKUP(RU15,PROTOKOL!$A$1:$E$29,2,FALSE))*RV15)</f>
        <v>0</v>
      </c>
      <c r="RX15" s="175">
        <f t="shared" si="44"/>
        <v>1</v>
      </c>
      <c r="RY15" s="212" t="e">
        <f>IF(RU15=0," ",VLOOKUP(RU15,PROTOKOL!$A:$E,5,FALSE))</f>
        <v>#DIV/0!</v>
      </c>
      <c r="RZ15" s="176" t="s">
        <v>141</v>
      </c>
      <c r="SA15" s="177" t="e">
        <f>IF(RU15=0," ",(RY15*RX15))/7.5*1.5</f>
        <v>#DIV/0!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44"/>
        <v xml:space="preserve"> </v>
      </c>
      <c r="SJ15" s="176">
        <f t="shared" si="145"/>
        <v>0</v>
      </c>
      <c r="SK15" s="177" t="str">
        <f t="shared" si="146"/>
        <v xml:space="preserve"> </v>
      </c>
      <c r="SM15" s="173">
        <v>29</v>
      </c>
      <c r="SN15" s="226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 t="s">
        <v>141</v>
      </c>
      <c r="SW15" s="177" t="str">
        <f t="shared" si="147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48"/>
        <v xml:space="preserve"> </v>
      </c>
      <c r="TF15" s="176">
        <f t="shared" si="149"/>
        <v>0</v>
      </c>
      <c r="TG15" s="177" t="str">
        <f t="shared" si="150"/>
        <v xml:space="preserve"> </v>
      </c>
      <c r="TI15" s="173">
        <v>29</v>
      </c>
      <c r="TJ15" s="226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 t="s">
        <v>141</v>
      </c>
      <c r="TS15" s="177" t="str">
        <f t="shared" si="151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52"/>
        <v xml:space="preserve"> </v>
      </c>
      <c r="UB15" s="176">
        <f t="shared" si="153"/>
        <v>0</v>
      </c>
      <c r="UC15" s="177" t="str">
        <f t="shared" si="154"/>
        <v xml:space="preserve"> </v>
      </c>
      <c r="UE15" s="173">
        <v>29</v>
      </c>
      <c r="UF15" s="226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 t="s">
        <v>141</v>
      </c>
      <c r="UO15" s="177" t="str">
        <f t="shared" si="173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55"/>
        <v xml:space="preserve"> </v>
      </c>
      <c r="UX15" s="176">
        <f t="shared" si="156"/>
        <v>0</v>
      </c>
      <c r="UY15" s="177" t="str">
        <f t="shared" si="157"/>
        <v xml:space="preserve"> </v>
      </c>
      <c r="VA15" s="173">
        <v>29</v>
      </c>
      <c r="VB15" s="226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 t="s">
        <v>141</v>
      </c>
      <c r="VK15" s="177" t="str">
        <f t="shared" si="158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59"/>
        <v xml:space="preserve"> </v>
      </c>
      <c r="VT15" s="176">
        <f t="shared" si="160"/>
        <v>0</v>
      </c>
      <c r="VU15" s="177" t="str">
        <f t="shared" si="161"/>
        <v xml:space="preserve"> </v>
      </c>
      <c r="VW15" s="173">
        <v>29</v>
      </c>
      <c r="VX15" s="226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 t="s">
        <v>141</v>
      </c>
      <c r="WG15" s="177" t="str">
        <f t="shared" si="162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63"/>
        <v xml:space="preserve"> </v>
      </c>
      <c r="WP15" s="176">
        <f t="shared" si="164"/>
        <v>0</v>
      </c>
      <c r="WQ15" s="177" t="str">
        <f t="shared" si="165"/>
        <v xml:space="preserve"> </v>
      </c>
      <c r="WS15" s="173">
        <v>29</v>
      </c>
      <c r="WT15" s="226"/>
      <c r="WU15" s="174" t="str">
        <f>IF(WW15=0," ",VLOOKUP(WW15,PROTOKOL!$A:$F,6,FALSE))</f>
        <v>ÜRÜN KONTROL</v>
      </c>
      <c r="WV15" s="43">
        <v>1</v>
      </c>
      <c r="WW15" s="43">
        <v>20</v>
      </c>
      <c r="WX15" s="43">
        <v>2</v>
      </c>
      <c r="WY15" s="42">
        <f>IF(WW15=0," ",(VLOOKUP(WW15,PROTOKOL!$A$1:$E$29,2,FALSE))*WX15)</f>
        <v>0</v>
      </c>
      <c r="WZ15" s="175">
        <f t="shared" si="56"/>
        <v>1</v>
      </c>
      <c r="XA15" s="212" t="e">
        <f>IF(WW15=0," ",VLOOKUP(WW15,PROTOKOL!$A:$E,5,FALSE))</f>
        <v>#DIV/0!</v>
      </c>
      <c r="XB15" s="176" t="s">
        <v>141</v>
      </c>
      <c r="XC15" s="177" t="e">
        <f>IF(WW15=0," ",(XA15*WZ15))/7.5*2</f>
        <v>#DIV/0!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67"/>
        <v xml:space="preserve"> </v>
      </c>
      <c r="XL15" s="176">
        <f t="shared" si="168"/>
        <v>0</v>
      </c>
      <c r="XM15" s="177" t="str">
        <f t="shared" si="169"/>
        <v xml:space="preserve"> </v>
      </c>
    </row>
    <row r="16" spans="1:637" ht="13.8">
      <c r="A16" s="173">
        <v>29</v>
      </c>
      <c r="B16" s="227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 t="s">
        <v>141</v>
      </c>
      <c r="K16" s="177" t="str">
        <f t="shared" si="58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59"/>
        <v xml:space="preserve"> </v>
      </c>
      <c r="T16" s="176">
        <f t="shared" si="60"/>
        <v>0</v>
      </c>
      <c r="U16" s="177" t="str">
        <f t="shared" si="61"/>
        <v xml:space="preserve"> </v>
      </c>
      <c r="W16" s="173">
        <v>29</v>
      </c>
      <c r="X16" s="227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 t="s">
        <v>141</v>
      </c>
      <c r="AG16" s="177" t="str">
        <f t="shared" si="62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3"/>
        <v xml:space="preserve"> </v>
      </c>
      <c r="AP16" s="176">
        <f t="shared" si="64"/>
        <v>0</v>
      </c>
      <c r="AQ16" s="177" t="str">
        <f t="shared" si="65"/>
        <v xml:space="preserve"> </v>
      </c>
      <c r="AS16" s="173">
        <v>29</v>
      </c>
      <c r="AT16" s="227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 t="s">
        <v>141</v>
      </c>
      <c r="BC16" s="177" t="str">
        <f t="shared" si="170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66"/>
        <v xml:space="preserve"> </v>
      </c>
      <c r="BL16" s="176">
        <f t="shared" si="67"/>
        <v>0</v>
      </c>
      <c r="BM16" s="177" t="str">
        <f t="shared" si="68"/>
        <v xml:space="preserve"> </v>
      </c>
      <c r="BO16" s="173">
        <v>29</v>
      </c>
      <c r="BP16" s="227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 t="s">
        <v>141</v>
      </c>
      <c r="BY16" s="177" t="str">
        <f t="shared" si="69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70"/>
        <v xml:space="preserve"> </v>
      </c>
      <c r="CH16" s="176">
        <f t="shared" si="71"/>
        <v>0</v>
      </c>
      <c r="CI16" s="177" t="str">
        <f t="shared" si="72"/>
        <v xml:space="preserve"> </v>
      </c>
      <c r="CK16" s="173">
        <v>29</v>
      </c>
      <c r="CL16" s="227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 t="s">
        <v>141</v>
      </c>
      <c r="CU16" s="177" t="str">
        <f t="shared" si="73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4"/>
        <v xml:space="preserve"> </v>
      </c>
      <c r="DD16" s="176">
        <f t="shared" si="75"/>
        <v>0</v>
      </c>
      <c r="DE16" s="177" t="str">
        <f t="shared" si="76"/>
        <v xml:space="preserve"> </v>
      </c>
      <c r="DG16" s="173">
        <v>29</v>
      </c>
      <c r="DH16" s="227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 t="s">
        <v>141</v>
      </c>
      <c r="DQ16" s="177" t="str">
        <f t="shared" si="77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78"/>
        <v xml:space="preserve"> </v>
      </c>
      <c r="DZ16" s="176">
        <f t="shared" si="79"/>
        <v>0</v>
      </c>
      <c r="EA16" s="177" t="str">
        <f t="shared" si="80"/>
        <v xml:space="preserve"> </v>
      </c>
      <c r="EC16" s="173">
        <v>29</v>
      </c>
      <c r="ED16" s="227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 t="s">
        <v>141</v>
      </c>
      <c r="EM16" s="177" t="str">
        <f t="shared" si="81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2"/>
        <v xml:space="preserve"> </v>
      </c>
      <c r="EV16" s="176">
        <f t="shared" si="83"/>
        <v>0</v>
      </c>
      <c r="EW16" s="177" t="str">
        <f t="shared" si="84"/>
        <v xml:space="preserve"> </v>
      </c>
      <c r="EY16" s="173">
        <v>29</v>
      </c>
      <c r="EZ16" s="227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 t="s">
        <v>141</v>
      </c>
      <c r="FI16" s="177" t="str">
        <f t="shared" si="85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86"/>
        <v xml:space="preserve"> </v>
      </c>
      <c r="FR16" s="176">
        <f t="shared" si="87"/>
        <v>0</v>
      </c>
      <c r="FS16" s="177" t="str">
        <f t="shared" si="88"/>
        <v xml:space="preserve"> </v>
      </c>
      <c r="FU16" s="173">
        <v>29</v>
      </c>
      <c r="FV16" s="227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 t="s">
        <v>141</v>
      </c>
      <c r="GE16" s="177" t="str">
        <f t="shared" si="89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90"/>
        <v xml:space="preserve"> </v>
      </c>
      <c r="GN16" s="176">
        <f t="shared" si="91"/>
        <v>0</v>
      </c>
      <c r="GO16" s="177" t="str">
        <f t="shared" si="92"/>
        <v xml:space="preserve"> </v>
      </c>
      <c r="GQ16" s="173">
        <v>29</v>
      </c>
      <c r="GR16" s="227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 t="s">
        <v>141</v>
      </c>
      <c r="HA16" s="177" t="str">
        <f t="shared" si="93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94"/>
        <v xml:space="preserve"> </v>
      </c>
      <c r="HJ16" s="176">
        <f t="shared" si="95"/>
        <v>0</v>
      </c>
      <c r="HK16" s="177" t="str">
        <f t="shared" si="96"/>
        <v xml:space="preserve"> </v>
      </c>
      <c r="HM16" s="173">
        <v>29</v>
      </c>
      <c r="HN16" s="227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 t="s">
        <v>141</v>
      </c>
      <c r="HW16" s="177" t="str">
        <f t="shared" si="97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8"/>
        <v xml:space="preserve"> </v>
      </c>
      <c r="IF16" s="176">
        <f t="shared" si="99"/>
        <v>0</v>
      </c>
      <c r="IG16" s="177" t="str">
        <f t="shared" si="100"/>
        <v xml:space="preserve"> </v>
      </c>
      <c r="II16" s="173">
        <v>29</v>
      </c>
      <c r="IJ16" s="227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 t="s">
        <v>141</v>
      </c>
      <c r="IS16" s="177" t="str">
        <f t="shared" si="101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102"/>
        <v xml:space="preserve"> </v>
      </c>
      <c r="JB16" s="176">
        <f t="shared" si="103"/>
        <v>0</v>
      </c>
      <c r="JC16" s="177" t="str">
        <f t="shared" si="104"/>
        <v xml:space="preserve"> </v>
      </c>
      <c r="JE16" s="173">
        <v>29</v>
      </c>
      <c r="JF16" s="227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 t="s">
        <v>141</v>
      </c>
      <c r="JO16" s="177" t="str">
        <f t="shared" si="105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6"/>
        <v xml:space="preserve"> </v>
      </c>
      <c r="JX16" s="176">
        <f t="shared" si="107"/>
        <v>0</v>
      </c>
      <c r="JY16" s="177" t="str">
        <f t="shared" si="108"/>
        <v xml:space="preserve"> </v>
      </c>
      <c r="KA16" s="173">
        <v>29</v>
      </c>
      <c r="KB16" s="227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 t="s">
        <v>141</v>
      </c>
      <c r="KK16" s="177" t="str">
        <f t="shared" si="109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10"/>
        <v xml:space="preserve"> </v>
      </c>
      <c r="KT16" s="176">
        <f t="shared" si="111"/>
        <v>0</v>
      </c>
      <c r="KU16" s="177" t="str">
        <f t="shared" si="112"/>
        <v xml:space="preserve"> </v>
      </c>
      <c r="KW16" s="173">
        <v>29</v>
      </c>
      <c r="KX16" s="227"/>
      <c r="KY16" s="174" t="str">
        <f>IF(LA16=0," ",VLOOKUP(LA16,PROTOKOL!$A:$F,6,FALSE))</f>
        <v>ÜRÜN KONTROL</v>
      </c>
      <c r="KZ16" s="43">
        <v>1</v>
      </c>
      <c r="LA16" s="43">
        <v>20</v>
      </c>
      <c r="LB16" s="43">
        <v>3.5</v>
      </c>
      <c r="LC16" s="42">
        <f>IF(LA16=0," ",(VLOOKUP(LA16,PROTOKOL!$A$1:$E$29,2,FALSE))*LB16)</f>
        <v>0</v>
      </c>
      <c r="LD16" s="175">
        <f t="shared" si="28"/>
        <v>1</v>
      </c>
      <c r="LE16" s="212" t="e">
        <f>IF(LA16=0," ",VLOOKUP(LA16,PROTOKOL!$A:$E,5,FALSE))</f>
        <v>#DIV/0!</v>
      </c>
      <c r="LF16" s="176" t="s">
        <v>141</v>
      </c>
      <c r="LG16" s="177" t="e">
        <f>IF(LA16=0," ",(LE16*LD16))/7.5*3.5</f>
        <v>#DIV/0!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14"/>
        <v xml:space="preserve"> </v>
      </c>
      <c r="LP16" s="176">
        <f t="shared" si="115"/>
        <v>0</v>
      </c>
      <c r="LQ16" s="177" t="str">
        <f t="shared" si="116"/>
        <v xml:space="preserve"> </v>
      </c>
      <c r="LS16" s="173">
        <v>29</v>
      </c>
      <c r="LT16" s="227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 t="s">
        <v>141</v>
      </c>
      <c r="MC16" s="177" t="str">
        <f t="shared" si="117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71"/>
        <v xml:space="preserve"> </v>
      </c>
      <c r="ML16" s="176">
        <f t="shared" si="118"/>
        <v>0</v>
      </c>
      <c r="MM16" s="177" t="str">
        <f t="shared" si="119"/>
        <v xml:space="preserve"> </v>
      </c>
      <c r="MO16" s="173">
        <v>29</v>
      </c>
      <c r="MP16" s="227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 t="s">
        <v>141</v>
      </c>
      <c r="MY16" s="177" t="str">
        <f t="shared" si="120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21"/>
        <v xml:space="preserve"> </v>
      </c>
      <c r="NH16" s="176">
        <f t="shared" si="122"/>
        <v>0</v>
      </c>
      <c r="NI16" s="177" t="str">
        <f t="shared" si="123"/>
        <v xml:space="preserve"> </v>
      </c>
      <c r="NK16" s="173">
        <v>29</v>
      </c>
      <c r="NL16" s="227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 t="s">
        <v>141</v>
      </c>
      <c r="NU16" s="177" t="str">
        <f t="shared" si="124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25"/>
        <v xml:space="preserve"> </v>
      </c>
      <c r="OD16" s="176">
        <f t="shared" si="126"/>
        <v>0</v>
      </c>
      <c r="OE16" s="177" t="str">
        <f t="shared" si="127"/>
        <v xml:space="preserve"> </v>
      </c>
      <c r="OG16" s="173">
        <v>29</v>
      </c>
      <c r="OH16" s="227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 t="s">
        <v>141</v>
      </c>
      <c r="OQ16" s="177" t="str">
        <f t="shared" si="128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29"/>
        <v xml:space="preserve"> </v>
      </c>
      <c r="OZ16" s="176">
        <f t="shared" si="130"/>
        <v>0</v>
      </c>
      <c r="PA16" s="177" t="str">
        <f t="shared" si="131"/>
        <v xml:space="preserve"> </v>
      </c>
      <c r="PC16" s="173">
        <v>29</v>
      </c>
      <c r="PD16" s="227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 t="s">
        <v>141</v>
      </c>
      <c r="PM16" s="177" t="str">
        <f t="shared" si="172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32"/>
        <v xml:space="preserve"> </v>
      </c>
      <c r="PV16" s="176">
        <f t="shared" si="133"/>
        <v>0</v>
      </c>
      <c r="PW16" s="177" t="str">
        <f t="shared" si="134"/>
        <v xml:space="preserve"> </v>
      </c>
      <c r="PY16" s="173">
        <v>29</v>
      </c>
      <c r="PZ16" s="227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 t="s">
        <v>141</v>
      </c>
      <c r="QI16" s="177" t="str">
        <f t="shared" si="135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36"/>
        <v xml:space="preserve"> </v>
      </c>
      <c r="QR16" s="176">
        <f t="shared" si="137"/>
        <v>0</v>
      </c>
      <c r="QS16" s="177" t="str">
        <f t="shared" si="138"/>
        <v xml:space="preserve"> </v>
      </c>
      <c r="QU16" s="173">
        <v>29</v>
      </c>
      <c r="QV16" s="227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 t="s">
        <v>141</v>
      </c>
      <c r="RE16" s="177" t="str">
        <f t="shared" si="139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40"/>
        <v xml:space="preserve"> </v>
      </c>
      <c r="RN16" s="176">
        <f t="shared" si="141"/>
        <v>0</v>
      </c>
      <c r="RO16" s="177" t="str">
        <f t="shared" si="142"/>
        <v xml:space="preserve"> </v>
      </c>
      <c r="RQ16" s="173">
        <v>29</v>
      </c>
      <c r="RR16" s="227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 t="s">
        <v>141</v>
      </c>
      <c r="SA16" s="177" t="str">
        <f t="shared" si="143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44"/>
        <v xml:space="preserve"> </v>
      </c>
      <c r="SJ16" s="176">
        <f t="shared" si="145"/>
        <v>0</v>
      </c>
      <c r="SK16" s="177" t="str">
        <f t="shared" si="146"/>
        <v xml:space="preserve"> </v>
      </c>
      <c r="SM16" s="173">
        <v>29</v>
      </c>
      <c r="SN16" s="227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 t="s">
        <v>141</v>
      </c>
      <c r="SW16" s="177" t="str">
        <f t="shared" si="147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48"/>
        <v xml:space="preserve"> </v>
      </c>
      <c r="TF16" s="176">
        <f t="shared" si="149"/>
        <v>0</v>
      </c>
      <c r="TG16" s="177" t="str">
        <f t="shared" si="150"/>
        <v xml:space="preserve"> </v>
      </c>
      <c r="TI16" s="173">
        <v>29</v>
      </c>
      <c r="TJ16" s="227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 t="s">
        <v>141</v>
      </c>
      <c r="TS16" s="177" t="str">
        <f t="shared" si="151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52"/>
        <v xml:space="preserve"> </v>
      </c>
      <c r="UB16" s="176">
        <f t="shared" si="153"/>
        <v>0</v>
      </c>
      <c r="UC16" s="177" t="str">
        <f t="shared" si="154"/>
        <v xml:space="preserve"> </v>
      </c>
      <c r="UE16" s="173">
        <v>29</v>
      </c>
      <c r="UF16" s="227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 t="s">
        <v>141</v>
      </c>
      <c r="UO16" s="177" t="str">
        <f t="shared" si="173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55"/>
        <v xml:space="preserve"> </v>
      </c>
      <c r="UX16" s="176">
        <f t="shared" si="156"/>
        <v>0</v>
      </c>
      <c r="UY16" s="177" t="str">
        <f t="shared" si="157"/>
        <v xml:space="preserve"> </v>
      </c>
      <c r="VA16" s="173">
        <v>29</v>
      </c>
      <c r="VB16" s="227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 t="s">
        <v>141</v>
      </c>
      <c r="VK16" s="177" t="str">
        <f t="shared" si="158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59"/>
        <v xml:space="preserve"> </v>
      </c>
      <c r="VT16" s="176">
        <f t="shared" si="160"/>
        <v>0</v>
      </c>
      <c r="VU16" s="177" t="str">
        <f t="shared" si="161"/>
        <v xml:space="preserve"> </v>
      </c>
      <c r="VW16" s="173">
        <v>29</v>
      </c>
      <c r="VX16" s="227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 t="s">
        <v>141</v>
      </c>
      <c r="WG16" s="177" t="str">
        <f t="shared" si="162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63"/>
        <v xml:space="preserve"> </v>
      </c>
      <c r="WP16" s="176">
        <f t="shared" si="164"/>
        <v>0</v>
      </c>
      <c r="WQ16" s="177" t="str">
        <f t="shared" si="165"/>
        <v xml:space="preserve"> </v>
      </c>
      <c r="WS16" s="173">
        <v>29</v>
      </c>
      <c r="WT16" s="227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 t="s">
        <v>141</v>
      </c>
      <c r="XC16" s="177" t="str">
        <f t="shared" si="166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67"/>
        <v xml:space="preserve"> </v>
      </c>
      <c r="XL16" s="176">
        <f t="shared" si="168"/>
        <v>0</v>
      </c>
      <c r="XM16" s="177" t="str">
        <f t="shared" si="169"/>
        <v xml:space="preserve"> </v>
      </c>
    </row>
    <row r="17" spans="1:637" ht="13.8">
      <c r="A17" s="173">
        <v>30</v>
      </c>
      <c r="B17" s="225">
        <v>30</v>
      </c>
      <c r="C17" s="174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5" t="str">
        <f t="shared" si="0"/>
        <v xml:space="preserve"> </v>
      </c>
      <c r="I17" s="212" t="str">
        <f>IF(E17=0," ",VLOOKUP(E17,PROTOKOL!$A:$E,5,FALSE))</f>
        <v xml:space="preserve"> </v>
      </c>
      <c r="J17" s="176"/>
      <c r="K17" s="177" t="str">
        <f t="shared" si="58"/>
        <v xml:space="preserve"> </v>
      </c>
      <c r="L17" s="217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5" t="str">
        <f t="shared" si="1"/>
        <v xml:space="preserve"> </v>
      </c>
      <c r="R17" s="176" t="str">
        <f>IF(N17=0," ",VLOOKUP(N17,PROTOKOL!$A:$E,5,FALSE))</f>
        <v xml:space="preserve"> </v>
      </c>
      <c r="S17" s="212" t="str">
        <f>IF(N17=0," ",(Q17*R17))</f>
        <v xml:space="preserve"> </v>
      </c>
      <c r="T17" s="176">
        <f t="shared" si="60"/>
        <v>0</v>
      </c>
      <c r="U17" s="177" t="str">
        <f t="shared" si="61"/>
        <v xml:space="preserve"> </v>
      </c>
      <c r="W17" s="173">
        <v>30</v>
      </c>
      <c r="X17" s="225">
        <v>30</v>
      </c>
      <c r="Y17" s="174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5" t="str">
        <f t="shared" si="2"/>
        <v xml:space="preserve"> </v>
      </c>
      <c r="AE17" s="212" t="str">
        <f>IF(AA17=0," ",VLOOKUP(AA17,PROTOKOL!$A:$E,5,FALSE))</f>
        <v xml:space="preserve"> </v>
      </c>
      <c r="AF17" s="176"/>
      <c r="AG17" s="177" t="str">
        <f t="shared" si="62"/>
        <v xml:space="preserve"> 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4"/>
        <v>0</v>
      </c>
      <c r="AQ17" s="177" t="str">
        <f t="shared" si="65"/>
        <v xml:space="preserve"> </v>
      </c>
      <c r="AS17" s="173">
        <v>30</v>
      </c>
      <c r="AT17" s="225">
        <v>30</v>
      </c>
      <c r="AU17" s="174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5" t="str">
        <f t="shared" si="4"/>
        <v xml:space="preserve"> </v>
      </c>
      <c r="BA17" s="212" t="str">
        <f>IF(AW17=0," ",VLOOKUP(AW17,PROTOKOL!$A:$E,5,FALSE))</f>
        <v xml:space="preserve"> </v>
      </c>
      <c r="BB17" s="176"/>
      <c r="BC17" s="177" t="str">
        <f t="shared" si="170"/>
        <v xml:space="preserve"> 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67"/>
        <v>0</v>
      </c>
      <c r="BM17" s="177" t="str">
        <f t="shared" si="68"/>
        <v xml:space="preserve"> </v>
      </c>
      <c r="BO17" s="173">
        <v>30</v>
      </c>
      <c r="BP17" s="225">
        <v>30</v>
      </c>
      <c r="BQ17" s="174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5" t="str">
        <f t="shared" si="6"/>
        <v xml:space="preserve"> </v>
      </c>
      <c r="BW17" s="212" t="str">
        <f>IF(BS17=0," ",VLOOKUP(BS17,PROTOKOL!$A:$E,5,FALSE))</f>
        <v xml:space="preserve"> </v>
      </c>
      <c r="BX17" s="176"/>
      <c r="BY17" s="177" t="str">
        <f t="shared" si="69"/>
        <v xml:space="preserve"> </v>
      </c>
      <c r="BZ17" s="217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5" t="str">
        <f t="shared" si="7"/>
        <v xml:space="preserve"> </v>
      </c>
      <c r="CF17" s="176" t="str">
        <f>IF(CB17=0," ",VLOOKUP(CB17,PROTOKOL!$A:$E,5,FALSE))</f>
        <v xml:space="preserve"> </v>
      </c>
      <c r="CG17" s="212" t="str">
        <f>IF(CB17=0," ",(CE17*CF17))</f>
        <v xml:space="preserve"> </v>
      </c>
      <c r="CH17" s="176">
        <f t="shared" si="71"/>
        <v>0</v>
      </c>
      <c r="CI17" s="177" t="str">
        <f t="shared" si="72"/>
        <v xml:space="preserve"> </v>
      </c>
      <c r="CK17" s="173">
        <v>30</v>
      </c>
      <c r="CL17" s="225">
        <v>30</v>
      </c>
      <c r="CM17" s="174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5" t="str">
        <f t="shared" si="8"/>
        <v xml:space="preserve"> </v>
      </c>
      <c r="CS17" s="212" t="str">
        <f>IF(CO17=0," ",VLOOKUP(CO17,PROTOKOL!$A:$E,5,FALSE))</f>
        <v xml:space="preserve"> </v>
      </c>
      <c r="CT17" s="176"/>
      <c r="CU17" s="177" t="str">
        <f t="shared" si="73"/>
        <v xml:space="preserve"> </v>
      </c>
      <c r="CV17" s="217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5" t="str">
        <f t="shared" si="9"/>
        <v xml:space="preserve"> </v>
      </c>
      <c r="DB17" s="176" t="str">
        <f>IF(CX17=0," ",VLOOKUP(CX17,PROTOKOL!$A:$E,5,FALSE))</f>
        <v xml:space="preserve"> </v>
      </c>
      <c r="DC17" s="212" t="str">
        <f>IF(CX17=0," ",(DA17*DB17))</f>
        <v xml:space="preserve"> </v>
      </c>
      <c r="DD17" s="176">
        <f t="shared" si="75"/>
        <v>0</v>
      </c>
      <c r="DE17" s="177" t="str">
        <f t="shared" si="76"/>
        <v xml:space="preserve"> </v>
      </c>
      <c r="DG17" s="173">
        <v>30</v>
      </c>
      <c r="DH17" s="225">
        <v>30</v>
      </c>
      <c r="DI17" s="174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5" t="str">
        <f t="shared" si="10"/>
        <v xml:space="preserve"> </v>
      </c>
      <c r="DO17" s="212" t="str">
        <f>IF(DK17=0," ",VLOOKUP(DK17,PROTOKOL!$A:$E,5,FALSE))</f>
        <v xml:space="preserve"> </v>
      </c>
      <c r="DP17" s="176"/>
      <c r="DQ17" s="177" t="str">
        <f t="shared" si="77"/>
        <v xml:space="preserve"> 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79"/>
        <v>0</v>
      </c>
      <c r="EA17" s="177" t="str">
        <f t="shared" si="80"/>
        <v xml:space="preserve"> </v>
      </c>
      <c r="EC17" s="173">
        <v>30</v>
      </c>
      <c r="ED17" s="225">
        <v>30</v>
      </c>
      <c r="EE17" s="174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5" t="str">
        <f t="shared" si="12"/>
        <v xml:space="preserve"> </v>
      </c>
      <c r="EK17" s="212" t="str">
        <f>IF(EG17=0," ",VLOOKUP(EG17,PROTOKOL!$A:$E,5,FALSE))</f>
        <v xml:space="preserve"> </v>
      </c>
      <c r="EL17" s="176"/>
      <c r="EM17" s="177" t="str">
        <f t="shared" si="81"/>
        <v xml:space="preserve"> </v>
      </c>
      <c r="EN17" s="217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5" t="str">
        <f t="shared" si="13"/>
        <v xml:space="preserve"> </v>
      </c>
      <c r="ET17" s="176" t="str">
        <f>IF(EP17=0," ",VLOOKUP(EP17,PROTOKOL!$A:$E,5,FALSE))</f>
        <v xml:space="preserve"> </v>
      </c>
      <c r="EU17" s="212" t="str">
        <f>IF(EP17=0," ",(ES17*ET17))</f>
        <v xml:space="preserve"> </v>
      </c>
      <c r="EV17" s="176">
        <f t="shared" si="83"/>
        <v>0</v>
      </c>
      <c r="EW17" s="177" t="str">
        <f t="shared" si="84"/>
        <v xml:space="preserve"> </v>
      </c>
      <c r="EY17" s="173">
        <v>30</v>
      </c>
      <c r="EZ17" s="225">
        <v>30</v>
      </c>
      <c r="FA17" s="174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5" t="str">
        <f t="shared" si="14"/>
        <v xml:space="preserve"> </v>
      </c>
      <c r="FG17" s="212" t="str">
        <f>IF(FC17=0," ",VLOOKUP(FC17,PROTOKOL!$A:$E,5,FALSE))</f>
        <v xml:space="preserve"> </v>
      </c>
      <c r="FH17" s="176"/>
      <c r="FI17" s="177" t="str">
        <f t="shared" si="85"/>
        <v xml:space="preserve"> 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7"/>
        <v>0</v>
      </c>
      <c r="FS17" s="177" t="str">
        <f t="shared" si="88"/>
        <v xml:space="preserve"> </v>
      </c>
      <c r="FU17" s="173">
        <v>30</v>
      </c>
      <c r="FV17" s="225">
        <v>30</v>
      </c>
      <c r="FW17" s="174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5" t="str">
        <f t="shared" si="16"/>
        <v xml:space="preserve"> </v>
      </c>
      <c r="GC17" s="212" t="str">
        <f>IF(FY17=0," ",VLOOKUP(FY17,PROTOKOL!$A:$E,5,FALSE))</f>
        <v xml:space="preserve"> </v>
      </c>
      <c r="GD17" s="176"/>
      <c r="GE17" s="177" t="str">
        <f t="shared" si="89"/>
        <v xml:space="preserve"> </v>
      </c>
      <c r="GF17" s="217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5" t="str">
        <f t="shared" si="17"/>
        <v xml:space="preserve"> </v>
      </c>
      <c r="GL17" s="176" t="str">
        <f>IF(GH17=0," ",VLOOKUP(GH17,PROTOKOL!$A:$E,5,FALSE))</f>
        <v xml:space="preserve"> </v>
      </c>
      <c r="GM17" s="212" t="str">
        <f>IF(GH17=0," ",(GK17*GL17))</f>
        <v xml:space="preserve"> </v>
      </c>
      <c r="GN17" s="176">
        <f t="shared" si="91"/>
        <v>0</v>
      </c>
      <c r="GO17" s="177" t="str">
        <f t="shared" si="92"/>
        <v xml:space="preserve"> </v>
      </c>
      <c r="GQ17" s="173">
        <v>30</v>
      </c>
      <c r="GR17" s="225">
        <v>30</v>
      </c>
      <c r="GS17" s="174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5" t="str">
        <f t="shared" si="18"/>
        <v xml:space="preserve"> </v>
      </c>
      <c r="GY17" s="212" t="str">
        <f>IF(GU17=0," ",VLOOKUP(GU17,PROTOKOL!$A:$E,5,FALSE))</f>
        <v xml:space="preserve"> </v>
      </c>
      <c r="GZ17" s="176"/>
      <c r="HA17" s="177" t="str">
        <f t="shared" si="93"/>
        <v xml:space="preserve"> 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5"/>
        <v>0</v>
      </c>
      <c r="HK17" s="177" t="str">
        <f t="shared" si="96"/>
        <v xml:space="preserve"> </v>
      </c>
      <c r="HM17" s="173">
        <v>30</v>
      </c>
      <c r="HN17" s="225">
        <v>30</v>
      </c>
      <c r="HO17" s="174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5" t="str">
        <f t="shared" si="20"/>
        <v xml:space="preserve"> </v>
      </c>
      <c r="HU17" s="212" t="str">
        <f>IF(HQ17=0," ",VLOOKUP(HQ17,PROTOKOL!$A:$E,5,FALSE))</f>
        <v xml:space="preserve"> </v>
      </c>
      <c r="HV17" s="176"/>
      <c r="HW17" s="177" t="str">
        <f t="shared" si="97"/>
        <v xml:space="preserve"> </v>
      </c>
      <c r="HX17" s="217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5" t="str">
        <f t="shared" si="21"/>
        <v xml:space="preserve"> </v>
      </c>
      <c r="ID17" s="176" t="str">
        <f>IF(HZ17=0," ",VLOOKUP(HZ17,PROTOKOL!$A:$E,5,FALSE))</f>
        <v xml:space="preserve"> </v>
      </c>
      <c r="IE17" s="212" t="str">
        <f>IF(HZ17=0," ",(IC17*ID17))</f>
        <v xml:space="preserve"> </v>
      </c>
      <c r="IF17" s="176">
        <f t="shared" si="99"/>
        <v>0</v>
      </c>
      <c r="IG17" s="177" t="str">
        <f t="shared" si="100"/>
        <v xml:space="preserve"> </v>
      </c>
      <c r="II17" s="173">
        <v>30</v>
      </c>
      <c r="IJ17" s="225">
        <v>30</v>
      </c>
      <c r="IK17" s="174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5" t="str">
        <f t="shared" si="22"/>
        <v xml:space="preserve"> </v>
      </c>
      <c r="IQ17" s="212" t="str">
        <f>IF(IM17=0," ",VLOOKUP(IM17,PROTOKOL!$A:$E,5,FALSE))</f>
        <v xml:space="preserve"> </v>
      </c>
      <c r="IR17" s="176"/>
      <c r="IS17" s="177" t="str">
        <f t="shared" si="101"/>
        <v xml:space="preserve"> </v>
      </c>
      <c r="IT17" s="217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5" t="str">
        <f t="shared" si="23"/>
        <v xml:space="preserve"> </v>
      </c>
      <c r="IZ17" s="176" t="str">
        <f>IF(IV17=0," ",VLOOKUP(IV17,PROTOKOL!$A:$E,5,FALSE))</f>
        <v xml:space="preserve"> </v>
      </c>
      <c r="JA17" s="212" t="str">
        <f>IF(IV17=0," ",(IY17*IZ17))</f>
        <v xml:space="preserve"> </v>
      </c>
      <c r="JB17" s="176">
        <f t="shared" si="103"/>
        <v>0</v>
      </c>
      <c r="JC17" s="177" t="str">
        <f t="shared" si="104"/>
        <v xml:space="preserve"> </v>
      </c>
      <c r="JE17" s="173">
        <v>30</v>
      </c>
      <c r="JF17" s="225">
        <v>30</v>
      </c>
      <c r="JG17" s="174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5" t="str">
        <f t="shared" si="24"/>
        <v xml:space="preserve"> </v>
      </c>
      <c r="JM17" s="212" t="str">
        <f>IF(JI17=0," ",VLOOKUP(JI17,PROTOKOL!$A:$E,5,FALSE))</f>
        <v xml:space="preserve"> </v>
      </c>
      <c r="JN17" s="176"/>
      <c r="JO17" s="177" t="str">
        <f t="shared" si="105"/>
        <v xml:space="preserve"> </v>
      </c>
      <c r="JP17" s="217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5" t="str">
        <f t="shared" si="25"/>
        <v xml:space="preserve"> </v>
      </c>
      <c r="JV17" s="176" t="str">
        <f>IF(JR17=0," ",VLOOKUP(JR17,PROTOKOL!$A:$E,5,FALSE))</f>
        <v xml:space="preserve"> </v>
      </c>
      <c r="JW17" s="212" t="str">
        <f>IF(JR17=0," ",(JU17*JV17))</f>
        <v xml:space="preserve"> </v>
      </c>
      <c r="JX17" s="176">
        <f t="shared" si="107"/>
        <v>0</v>
      </c>
      <c r="JY17" s="177" t="str">
        <f t="shared" si="108"/>
        <v xml:space="preserve"> </v>
      </c>
      <c r="KA17" s="173">
        <v>30</v>
      </c>
      <c r="KB17" s="225">
        <v>30</v>
      </c>
      <c r="KC17" s="174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5" t="str">
        <f t="shared" si="26"/>
        <v xml:space="preserve"> </v>
      </c>
      <c r="KI17" s="212" t="str">
        <f>IF(KE17=0," ",VLOOKUP(KE17,PROTOKOL!$A:$E,5,FALSE))</f>
        <v xml:space="preserve"> </v>
      </c>
      <c r="KJ17" s="176"/>
      <c r="KK17" s="177" t="str">
        <f t="shared" si="109"/>
        <v xml:space="preserve"> 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11"/>
        <v>0</v>
      </c>
      <c r="KU17" s="177" t="str">
        <f t="shared" si="112"/>
        <v xml:space="preserve"> </v>
      </c>
      <c r="KW17" s="173">
        <v>30</v>
      </c>
      <c r="KX17" s="225">
        <v>30</v>
      </c>
      <c r="KY17" s="174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5" t="str">
        <f t="shared" si="28"/>
        <v xml:space="preserve"> </v>
      </c>
      <c r="LE17" s="212" t="str">
        <f>IF(LA17=0," ",VLOOKUP(LA17,PROTOKOL!$A:$E,5,FALSE))</f>
        <v xml:space="preserve"> </v>
      </c>
      <c r="LF17" s="176"/>
      <c r="LG17" s="177" t="str">
        <f t="shared" si="113"/>
        <v xml:space="preserve"> </v>
      </c>
      <c r="LH17" s="217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5" t="str">
        <f t="shared" si="29"/>
        <v xml:space="preserve"> </v>
      </c>
      <c r="LN17" s="176" t="str">
        <f>IF(LJ17=0," ",VLOOKUP(LJ17,PROTOKOL!$A:$E,5,FALSE))</f>
        <v xml:space="preserve"> </v>
      </c>
      <c r="LO17" s="212" t="str">
        <f>IF(LJ17=0," ",(LM17*LN17))</f>
        <v xml:space="preserve"> </v>
      </c>
      <c r="LP17" s="176">
        <f t="shared" si="115"/>
        <v>0</v>
      </c>
      <c r="LQ17" s="177" t="str">
        <f t="shared" si="116"/>
        <v xml:space="preserve"> </v>
      </c>
      <c r="LS17" s="173">
        <v>30</v>
      </c>
      <c r="LT17" s="225">
        <v>30</v>
      </c>
      <c r="LU17" s="174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5" t="str">
        <f t="shared" si="30"/>
        <v xml:space="preserve"> </v>
      </c>
      <c r="MA17" s="212" t="str">
        <f>IF(LW17=0," ",VLOOKUP(LW17,PROTOKOL!$A:$E,5,FALSE))</f>
        <v xml:space="preserve"> </v>
      </c>
      <c r="MB17" s="176"/>
      <c r="MC17" s="177" t="str">
        <f t="shared" si="117"/>
        <v xml:space="preserve"> 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18"/>
        <v>0</v>
      </c>
      <c r="MM17" s="177" t="str">
        <f t="shared" si="119"/>
        <v xml:space="preserve"> </v>
      </c>
      <c r="MO17" s="173">
        <v>30</v>
      </c>
      <c r="MP17" s="225">
        <v>30</v>
      </c>
      <c r="MQ17" s="174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5" t="str">
        <f t="shared" si="32"/>
        <v xml:space="preserve"> </v>
      </c>
      <c r="MW17" s="212" t="str">
        <f>IF(MS17=0," ",VLOOKUP(MS17,PROTOKOL!$A:$E,5,FALSE))</f>
        <v xml:space="preserve"> </v>
      </c>
      <c r="MX17" s="176"/>
      <c r="MY17" s="177" t="str">
        <f t="shared" si="120"/>
        <v xml:space="preserve"> </v>
      </c>
      <c r="MZ17" s="217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5" t="str">
        <f t="shared" si="33"/>
        <v xml:space="preserve"> </v>
      </c>
      <c r="NF17" s="176" t="str">
        <f>IF(NB17=0," ",VLOOKUP(NB17,PROTOKOL!$A:$E,5,FALSE))</f>
        <v xml:space="preserve"> </v>
      </c>
      <c r="NG17" s="212" t="str">
        <f>IF(NB17=0," ",(NE17*NF17))</f>
        <v xml:space="preserve"> </v>
      </c>
      <c r="NH17" s="176">
        <f t="shared" si="122"/>
        <v>0</v>
      </c>
      <c r="NI17" s="177" t="str">
        <f t="shared" si="123"/>
        <v xml:space="preserve"> </v>
      </c>
      <c r="NK17" s="173">
        <v>30</v>
      </c>
      <c r="NL17" s="225">
        <v>30</v>
      </c>
      <c r="NM17" s="174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5" t="str">
        <f t="shared" si="34"/>
        <v xml:space="preserve"> </v>
      </c>
      <c r="NS17" s="212" t="str">
        <f>IF(NO17=0," ",VLOOKUP(NO17,PROTOKOL!$A:$E,5,FALSE))</f>
        <v xml:space="preserve"> </v>
      </c>
      <c r="NT17" s="176"/>
      <c r="NU17" s="177" t="str">
        <f t="shared" si="124"/>
        <v xml:space="preserve"> 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6"/>
        <v>0</v>
      </c>
      <c r="OE17" s="177" t="str">
        <f t="shared" si="127"/>
        <v xml:space="preserve"> </v>
      </c>
      <c r="OG17" s="173">
        <v>30</v>
      </c>
      <c r="OH17" s="225">
        <v>30</v>
      </c>
      <c r="OI17" s="174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5" t="str">
        <f t="shared" si="36"/>
        <v xml:space="preserve"> </v>
      </c>
      <c r="OO17" s="212" t="str">
        <f>IF(OK17=0," ",VLOOKUP(OK17,PROTOKOL!$A:$E,5,FALSE))</f>
        <v xml:space="preserve"> </v>
      </c>
      <c r="OP17" s="176"/>
      <c r="OQ17" s="177" t="str">
        <f t="shared" si="128"/>
        <v xml:space="preserve"> </v>
      </c>
      <c r="OR17" s="217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5" t="str">
        <f t="shared" si="37"/>
        <v xml:space="preserve"> </v>
      </c>
      <c r="OX17" s="176" t="str">
        <f>IF(OT17=0," ",VLOOKUP(OT17,PROTOKOL!$A:$E,5,FALSE))</f>
        <v xml:space="preserve"> </v>
      </c>
      <c r="OY17" s="212" t="str">
        <f>IF(OT17=0," ",(OW17*OX17))</f>
        <v xml:space="preserve"> </v>
      </c>
      <c r="OZ17" s="176">
        <f t="shared" si="130"/>
        <v>0</v>
      </c>
      <c r="PA17" s="177" t="str">
        <f t="shared" si="131"/>
        <v xml:space="preserve"> </v>
      </c>
      <c r="PC17" s="173">
        <v>30</v>
      </c>
      <c r="PD17" s="225">
        <v>30</v>
      </c>
      <c r="PE17" s="174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5" t="str">
        <f t="shared" si="38"/>
        <v xml:space="preserve"> </v>
      </c>
      <c r="PK17" s="212" t="str">
        <f>IF(PG17=0," ",VLOOKUP(PG17,PROTOKOL!$A:$E,5,FALSE))</f>
        <v xml:space="preserve"> </v>
      </c>
      <c r="PL17" s="176"/>
      <c r="PM17" s="177" t="str">
        <f t="shared" si="172"/>
        <v xml:space="preserve"> 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33"/>
        <v>0</v>
      </c>
      <c r="PW17" s="177" t="str">
        <f t="shared" si="134"/>
        <v xml:space="preserve"> </v>
      </c>
      <c r="PY17" s="173">
        <v>30</v>
      </c>
      <c r="PZ17" s="225">
        <v>30</v>
      </c>
      <c r="QA17" s="174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5" t="str">
        <f t="shared" si="40"/>
        <v xml:space="preserve"> </v>
      </c>
      <c r="QG17" s="212" t="str">
        <f>IF(QC17=0," ",VLOOKUP(QC17,PROTOKOL!$A:$E,5,FALSE))</f>
        <v xml:space="preserve"> </v>
      </c>
      <c r="QH17" s="176"/>
      <c r="QI17" s="177" t="str">
        <f t="shared" si="135"/>
        <v xml:space="preserve"> 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37"/>
        <v>0</v>
      </c>
      <c r="QS17" s="177" t="str">
        <f t="shared" si="138"/>
        <v xml:space="preserve"> </v>
      </c>
      <c r="QU17" s="173">
        <v>30</v>
      </c>
      <c r="QV17" s="225">
        <v>30</v>
      </c>
      <c r="QW17" s="174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5" t="str">
        <f t="shared" si="42"/>
        <v xml:space="preserve"> </v>
      </c>
      <c r="RC17" s="212" t="str">
        <f>IF(QY17=0," ",VLOOKUP(QY17,PROTOKOL!$A:$E,5,FALSE))</f>
        <v xml:space="preserve"> </v>
      </c>
      <c r="RD17" s="176"/>
      <c r="RE17" s="177" t="str">
        <f t="shared" si="139"/>
        <v xml:space="preserve"> </v>
      </c>
      <c r="RF17" s="217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5" t="str">
        <f t="shared" si="43"/>
        <v xml:space="preserve"> </v>
      </c>
      <c r="RL17" s="176" t="str">
        <f>IF(RH17=0," ",VLOOKUP(RH17,PROTOKOL!$A:$E,5,FALSE))</f>
        <v xml:space="preserve"> </v>
      </c>
      <c r="RM17" s="212" t="str">
        <f>IF(RH17=0," ",(RK17*RL17))</f>
        <v xml:space="preserve"> </v>
      </c>
      <c r="RN17" s="176">
        <f t="shared" si="141"/>
        <v>0</v>
      </c>
      <c r="RO17" s="177" t="str">
        <f t="shared" si="142"/>
        <v xml:space="preserve"> </v>
      </c>
      <c r="RQ17" s="173">
        <v>30</v>
      </c>
      <c r="RR17" s="225">
        <v>30</v>
      </c>
      <c r="RS17" s="174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5" t="str">
        <f t="shared" si="44"/>
        <v xml:space="preserve"> </v>
      </c>
      <c r="RY17" s="212" t="str">
        <f>IF(RU17=0," ",VLOOKUP(RU17,PROTOKOL!$A:$E,5,FALSE))</f>
        <v xml:space="preserve"> </v>
      </c>
      <c r="RZ17" s="176"/>
      <c r="SA17" s="177" t="str">
        <f t="shared" si="143"/>
        <v xml:space="preserve"> 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45"/>
        <v>0</v>
      </c>
      <c r="SK17" s="177" t="str">
        <f t="shared" si="146"/>
        <v xml:space="preserve"> </v>
      </c>
      <c r="SM17" s="173">
        <v>30</v>
      </c>
      <c r="SN17" s="225">
        <v>30</v>
      </c>
      <c r="SO17" s="174" t="str">
        <f>IF(SQ17=0," ",VLOOKUP(SQ17,PROTOKOL!$A:$F,6,FALSE))</f>
        <v xml:space="preserve"> 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75" t="str">
        <f t="shared" si="46"/>
        <v xml:space="preserve"> </v>
      </c>
      <c r="SU17" s="212" t="str">
        <f>IF(SQ17=0," ",VLOOKUP(SQ17,PROTOKOL!$A:$E,5,FALSE))</f>
        <v xml:space="preserve"> </v>
      </c>
      <c r="SV17" s="176"/>
      <c r="SW17" s="177" t="str">
        <f t="shared" si="147"/>
        <v xml:space="preserve"> </v>
      </c>
      <c r="SX17" s="217" t="str">
        <f>IF(SZ17=0," ",VLOOKUP(SZ17,PROTOKOL!$A:$F,6,FALSE))</f>
        <v xml:space="preserve"> </v>
      </c>
      <c r="SY17" s="43"/>
      <c r="SZ17" s="43"/>
      <c r="TA17" s="43"/>
      <c r="TB17" s="91" t="str">
        <f>IF(SZ17=0," ",(VLOOKUP(SZ17,PROTOKOL!$A$1:$E$29,2,FALSE))*TA17)</f>
        <v xml:space="preserve"> </v>
      </c>
      <c r="TC17" s="175" t="str">
        <f t="shared" si="47"/>
        <v xml:space="preserve"> </v>
      </c>
      <c r="TD17" s="176" t="str">
        <f>IF(SZ17=0," ",VLOOKUP(SZ17,PROTOKOL!$A:$E,5,FALSE))</f>
        <v xml:space="preserve"> </v>
      </c>
      <c r="TE17" s="212" t="str">
        <f>IF(SZ17=0," ",(TC17*TD17))</f>
        <v xml:space="preserve"> </v>
      </c>
      <c r="TF17" s="176">
        <f t="shared" si="149"/>
        <v>0</v>
      </c>
      <c r="TG17" s="177" t="str">
        <f t="shared" si="150"/>
        <v xml:space="preserve"> </v>
      </c>
      <c r="TI17" s="173">
        <v>30</v>
      </c>
      <c r="TJ17" s="225">
        <v>30</v>
      </c>
      <c r="TK17" s="174" t="str">
        <f>IF(TM17=0," ",VLOOKUP(TM17,PROTOKOL!$A:$F,6,FALSE))</f>
        <v xml:space="preserve"> 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75" t="str">
        <f t="shared" si="48"/>
        <v xml:space="preserve"> </v>
      </c>
      <c r="TQ17" s="212" t="str">
        <f>IF(TM17=0," ",VLOOKUP(TM17,PROTOKOL!$A:$E,5,FALSE))</f>
        <v xml:space="preserve"> </v>
      </c>
      <c r="TR17" s="176"/>
      <c r="TS17" s="177" t="str">
        <f t="shared" si="151"/>
        <v xml:space="preserve"> 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53"/>
        <v>0</v>
      </c>
      <c r="UC17" s="177" t="str">
        <f t="shared" si="154"/>
        <v xml:space="preserve"> </v>
      </c>
      <c r="UE17" s="173">
        <v>30</v>
      </c>
      <c r="UF17" s="225">
        <v>30</v>
      </c>
      <c r="UG17" s="174" t="str">
        <f>IF(UI17=0," ",VLOOKUP(UI17,PROTOKOL!$A:$F,6,FALSE))</f>
        <v xml:space="preserve"> </v>
      </c>
      <c r="UH17" s="43"/>
      <c r="UI17" s="43"/>
      <c r="UJ17" s="43"/>
      <c r="UK17" s="42" t="str">
        <f>IF(UI17=0," ",(VLOOKUP(UI17,PROTOKOL!$A$1:$E$29,2,FALSE))*UJ17)</f>
        <v xml:space="preserve"> </v>
      </c>
      <c r="UL17" s="175" t="str">
        <f t="shared" si="50"/>
        <v xml:space="preserve"> </v>
      </c>
      <c r="UM17" s="212" t="str">
        <f>IF(UI17=0," ",VLOOKUP(UI17,PROTOKOL!$A:$E,5,FALSE))</f>
        <v xml:space="preserve"> </v>
      </c>
      <c r="UN17" s="176"/>
      <c r="UO17" s="177" t="str">
        <f t="shared" si="173"/>
        <v xml:space="preserve"> 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56"/>
        <v>0</v>
      </c>
      <c r="UY17" s="177" t="str">
        <f t="shared" si="157"/>
        <v xml:space="preserve"> </v>
      </c>
      <c r="VA17" s="173">
        <v>30</v>
      </c>
      <c r="VB17" s="225">
        <v>30</v>
      </c>
      <c r="VC17" s="174" t="str">
        <f>IF(VE17=0," ",VLOOKUP(VE17,PROTOKOL!$A:$F,6,FALSE))</f>
        <v xml:space="preserve"> </v>
      </c>
      <c r="VD17" s="43"/>
      <c r="VE17" s="43"/>
      <c r="VF17" s="43"/>
      <c r="VG17" s="42" t="str">
        <f>IF(VE17=0," ",(VLOOKUP(VE17,PROTOKOL!$A$1:$E$29,2,FALSE))*VF17)</f>
        <v xml:space="preserve"> </v>
      </c>
      <c r="VH17" s="175" t="str">
        <f t="shared" si="52"/>
        <v xml:space="preserve"> </v>
      </c>
      <c r="VI17" s="212" t="str">
        <f>IF(VE17=0," ",VLOOKUP(VE17,PROTOKOL!$A:$E,5,FALSE))</f>
        <v xml:space="preserve"> </v>
      </c>
      <c r="VJ17" s="176"/>
      <c r="VK17" s="177" t="str">
        <f t="shared" si="158"/>
        <v xml:space="preserve"> 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60"/>
        <v>0</v>
      </c>
      <c r="VU17" s="177" t="str">
        <f t="shared" si="161"/>
        <v xml:space="preserve"> </v>
      </c>
      <c r="VW17" s="173">
        <v>30</v>
      </c>
      <c r="VX17" s="225">
        <v>30</v>
      </c>
      <c r="VY17" s="174" t="str">
        <f>IF(WA17=0," ",VLOOKUP(WA17,PROTOKOL!$A:$F,6,FALSE))</f>
        <v xml:space="preserve"> 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75" t="str">
        <f t="shared" si="54"/>
        <v xml:space="preserve"> </v>
      </c>
      <c r="WE17" s="212" t="str">
        <f>IF(WA17=0," ",VLOOKUP(WA17,PROTOKOL!$A:$E,5,FALSE))</f>
        <v xml:space="preserve"> </v>
      </c>
      <c r="WF17" s="176"/>
      <c r="WG17" s="177" t="str">
        <f t="shared" si="162"/>
        <v xml:space="preserve"> 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64"/>
        <v>0</v>
      </c>
      <c r="WQ17" s="177" t="str">
        <f t="shared" si="165"/>
        <v xml:space="preserve"> </v>
      </c>
      <c r="WS17" s="173">
        <v>30</v>
      </c>
      <c r="WT17" s="225">
        <v>30</v>
      </c>
      <c r="WU17" s="174" t="str">
        <f>IF(WW17=0," ",VLOOKUP(WW17,PROTOKOL!$A:$F,6,FALSE))</f>
        <v xml:space="preserve"> 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75" t="str">
        <f t="shared" si="56"/>
        <v xml:space="preserve"> </v>
      </c>
      <c r="XA17" s="212" t="str">
        <f>IF(WW17=0," ",VLOOKUP(WW17,PROTOKOL!$A:$E,5,FALSE))</f>
        <v xml:space="preserve"> </v>
      </c>
      <c r="XB17" s="176"/>
      <c r="XC17" s="177" t="str">
        <f t="shared" si="166"/>
        <v xml:space="preserve"> </v>
      </c>
      <c r="XD17" s="217" t="str">
        <f>IF(XF17=0," ",VLOOKUP(XF17,PROTOKOL!$A:$F,6,FALSE))</f>
        <v xml:space="preserve"> </v>
      </c>
      <c r="XE17" s="43"/>
      <c r="XF17" s="43"/>
      <c r="XG17" s="43"/>
      <c r="XH17" s="91" t="str">
        <f>IF(XF17=0," ",(VLOOKUP(XF17,PROTOKOL!$A$1:$E$29,2,FALSE))*XG17)</f>
        <v xml:space="preserve"> </v>
      </c>
      <c r="XI17" s="175" t="str">
        <f t="shared" si="57"/>
        <v xml:space="preserve"> </v>
      </c>
      <c r="XJ17" s="176" t="str">
        <f>IF(XF17=0," ",VLOOKUP(XF17,PROTOKOL!$A:$E,5,FALSE))</f>
        <v xml:space="preserve"> </v>
      </c>
      <c r="XK17" s="212" t="str">
        <f>IF(XF17=0," ",(XI17*XJ17))</f>
        <v xml:space="preserve"> </v>
      </c>
      <c r="XL17" s="176">
        <f t="shared" si="168"/>
        <v>0</v>
      </c>
      <c r="XM17" s="177" t="str">
        <f t="shared" si="169"/>
        <v xml:space="preserve"> </v>
      </c>
    </row>
    <row r="18" spans="1:637" ht="13.8">
      <c r="A18" s="173">
        <v>30</v>
      </c>
      <c r="B18" s="226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/>
      <c r="K18" s="177" t="str">
        <f t="shared" si="58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59"/>
        <v xml:space="preserve"> </v>
      </c>
      <c r="T18" s="176">
        <f t="shared" si="60"/>
        <v>0</v>
      </c>
      <c r="U18" s="177" t="str">
        <f t="shared" si="61"/>
        <v xml:space="preserve"> </v>
      </c>
      <c r="W18" s="173">
        <v>30</v>
      </c>
      <c r="X18" s="226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/>
      <c r="AG18" s="177" t="str">
        <f t="shared" si="62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74">IF(AJ18=0," ",(AM18*AN18))</f>
        <v xml:space="preserve"> </v>
      </c>
      <c r="AP18" s="176">
        <f t="shared" si="64"/>
        <v>0</v>
      </c>
      <c r="AQ18" s="177" t="str">
        <f t="shared" si="65"/>
        <v xml:space="preserve"> </v>
      </c>
      <c r="AS18" s="173">
        <v>30</v>
      </c>
      <c r="AT18" s="226"/>
      <c r="AU18" s="174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5" t="str">
        <f t="shared" si="4"/>
        <v xml:space="preserve"> </v>
      </c>
      <c r="BA18" s="212" t="str">
        <f>IF(AW18=0," ",VLOOKUP(AW18,PROTOKOL!$A:$E,5,FALSE))</f>
        <v xml:space="preserve"> </v>
      </c>
      <c r="BB18" s="176"/>
      <c r="BC18" s="177" t="str">
        <f t="shared" si="170"/>
        <v xml:space="preserve"> 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75">IF(BF18=0," ",(BI18*BJ18))</f>
        <v xml:space="preserve"> </v>
      </c>
      <c r="BL18" s="176">
        <f t="shared" si="67"/>
        <v>0</v>
      </c>
      <c r="BM18" s="177" t="str">
        <f t="shared" si="68"/>
        <v xml:space="preserve"> </v>
      </c>
      <c r="BO18" s="173">
        <v>30</v>
      </c>
      <c r="BP18" s="226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/>
      <c r="BY18" s="177" t="str">
        <f t="shared" si="69"/>
        <v xml:space="preserve"> </v>
      </c>
      <c r="BZ18" s="217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5" t="str">
        <f t="shared" si="7"/>
        <v xml:space="preserve"> </v>
      </c>
      <c r="CF18" s="176" t="str">
        <f>IF(CB18=0," ",VLOOKUP(CB18,PROTOKOL!$A:$E,5,FALSE))</f>
        <v xml:space="preserve"> </v>
      </c>
      <c r="CG18" s="212" t="str">
        <f t="shared" ref="CG18:CG81" si="176">IF(CB18=0," ",(CE18*CF18))</f>
        <v xml:space="preserve"> </v>
      </c>
      <c r="CH18" s="176">
        <f t="shared" si="71"/>
        <v>0</v>
      </c>
      <c r="CI18" s="177" t="str">
        <f t="shared" si="72"/>
        <v xml:space="preserve"> </v>
      </c>
      <c r="CK18" s="173">
        <v>30</v>
      </c>
      <c r="CL18" s="226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/>
      <c r="CU18" s="177" t="str">
        <f t="shared" si="73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77">IF(CX18=0," ",(DA18*DB18))</f>
        <v xml:space="preserve"> </v>
      </c>
      <c r="DD18" s="176">
        <f t="shared" si="75"/>
        <v>0</v>
      </c>
      <c r="DE18" s="177" t="str">
        <f t="shared" si="76"/>
        <v xml:space="preserve"> </v>
      </c>
      <c r="DG18" s="173">
        <v>30</v>
      </c>
      <c r="DH18" s="226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/>
      <c r="DQ18" s="177" t="str">
        <f t="shared" si="77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78">IF(DT18=0," ",(DW18*DX18))</f>
        <v xml:space="preserve"> </v>
      </c>
      <c r="DZ18" s="176">
        <f t="shared" si="79"/>
        <v>0</v>
      </c>
      <c r="EA18" s="177" t="str">
        <f t="shared" si="80"/>
        <v xml:space="preserve"> </v>
      </c>
      <c r="EC18" s="173">
        <v>30</v>
      </c>
      <c r="ED18" s="226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/>
      <c r="EM18" s="177" t="str">
        <f t="shared" si="81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79">IF(EP18=0," ",(ES18*ET18))</f>
        <v xml:space="preserve"> </v>
      </c>
      <c r="EV18" s="176">
        <f t="shared" si="83"/>
        <v>0</v>
      </c>
      <c r="EW18" s="177" t="str">
        <f t="shared" si="84"/>
        <v xml:space="preserve"> </v>
      </c>
      <c r="EY18" s="173">
        <v>30</v>
      </c>
      <c r="EZ18" s="226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/>
      <c r="FI18" s="177" t="str">
        <f t="shared" si="85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0">IF(FL18=0," ",(FO18*FP18))</f>
        <v xml:space="preserve"> </v>
      </c>
      <c r="FR18" s="176">
        <f t="shared" si="87"/>
        <v>0</v>
      </c>
      <c r="FS18" s="177" t="str">
        <f t="shared" si="88"/>
        <v xml:space="preserve"> </v>
      </c>
      <c r="FU18" s="173">
        <v>30</v>
      </c>
      <c r="FV18" s="226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/>
      <c r="GE18" s="177" t="str">
        <f t="shared" si="89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1">IF(GH18=0," ",(GK18*GL18))</f>
        <v xml:space="preserve"> </v>
      </c>
      <c r="GN18" s="176">
        <f t="shared" si="91"/>
        <v>0</v>
      </c>
      <c r="GO18" s="177" t="str">
        <f t="shared" si="92"/>
        <v xml:space="preserve"> </v>
      </c>
      <c r="GQ18" s="173">
        <v>30</v>
      </c>
      <c r="GR18" s="226"/>
      <c r="GS18" s="174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5" t="str">
        <f t="shared" si="18"/>
        <v xml:space="preserve"> </v>
      </c>
      <c r="GY18" s="212" t="str">
        <f>IF(GU18=0," ",VLOOKUP(GU18,PROTOKOL!$A:$E,5,FALSE))</f>
        <v xml:space="preserve"> </v>
      </c>
      <c r="GZ18" s="176"/>
      <c r="HA18" s="177" t="str">
        <f t="shared" si="93"/>
        <v xml:space="preserve"> 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2">IF(HD18=0," ",(HG18*HH18))</f>
        <v xml:space="preserve"> </v>
      </c>
      <c r="HJ18" s="176">
        <f t="shared" si="95"/>
        <v>0</v>
      </c>
      <c r="HK18" s="177" t="str">
        <f t="shared" si="96"/>
        <v xml:space="preserve"> </v>
      </c>
      <c r="HM18" s="173">
        <v>30</v>
      </c>
      <c r="HN18" s="226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/>
      <c r="HW18" s="177" t="str">
        <f t="shared" si="97"/>
        <v xml:space="preserve"> </v>
      </c>
      <c r="HX18" s="217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5" t="str">
        <f t="shared" si="21"/>
        <v xml:space="preserve"> </v>
      </c>
      <c r="ID18" s="176" t="str">
        <f>IF(HZ18=0," ",VLOOKUP(HZ18,PROTOKOL!$A:$E,5,FALSE))</f>
        <v xml:space="preserve"> </v>
      </c>
      <c r="IE18" s="212" t="str">
        <f t="shared" ref="IE18:IE81" si="183">IF(HZ18=0," ",(IC18*ID18))</f>
        <v xml:space="preserve"> </v>
      </c>
      <c r="IF18" s="176">
        <f t="shared" si="99"/>
        <v>0</v>
      </c>
      <c r="IG18" s="177" t="str">
        <f t="shared" si="100"/>
        <v xml:space="preserve"> </v>
      </c>
      <c r="II18" s="173">
        <v>30</v>
      </c>
      <c r="IJ18" s="226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/>
      <c r="IS18" s="177" t="str">
        <f t="shared" si="101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84">IF(IV18=0," ",(IY18*IZ18))</f>
        <v xml:space="preserve"> </v>
      </c>
      <c r="JB18" s="176">
        <f t="shared" si="103"/>
        <v>0</v>
      </c>
      <c r="JC18" s="177" t="str">
        <f t="shared" si="104"/>
        <v xml:space="preserve"> </v>
      </c>
      <c r="JE18" s="173">
        <v>30</v>
      </c>
      <c r="JF18" s="226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/>
      <c r="JO18" s="177" t="str">
        <f t="shared" si="105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85">IF(JR18=0," ",(JU18*JV18))</f>
        <v xml:space="preserve"> </v>
      </c>
      <c r="JX18" s="176">
        <f t="shared" si="107"/>
        <v>0</v>
      </c>
      <c r="JY18" s="177" t="str">
        <f t="shared" si="108"/>
        <v xml:space="preserve"> </v>
      </c>
      <c r="KA18" s="173">
        <v>30</v>
      </c>
      <c r="KB18" s="226"/>
      <c r="KC18" s="174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5" t="str">
        <f t="shared" si="26"/>
        <v xml:space="preserve"> </v>
      </c>
      <c r="KI18" s="212" t="str">
        <f>IF(KE18=0," ",VLOOKUP(KE18,PROTOKOL!$A:$E,5,FALSE))</f>
        <v xml:space="preserve"> </v>
      </c>
      <c r="KJ18" s="176"/>
      <c r="KK18" s="177" t="str">
        <f t="shared" si="109"/>
        <v xml:space="preserve"> 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86">IF(KN18=0," ",(KQ18*KR18))</f>
        <v xml:space="preserve"> </v>
      </c>
      <c r="KT18" s="176">
        <f t="shared" si="111"/>
        <v>0</v>
      </c>
      <c r="KU18" s="177" t="str">
        <f t="shared" si="112"/>
        <v xml:space="preserve"> </v>
      </c>
      <c r="KW18" s="173">
        <v>30</v>
      </c>
      <c r="KX18" s="226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/>
      <c r="LG18" s="177" t="str">
        <f t="shared" si="113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87">IF(LJ18=0," ",(LM18*LN18))</f>
        <v xml:space="preserve"> </v>
      </c>
      <c r="LP18" s="176">
        <f t="shared" si="115"/>
        <v>0</v>
      </c>
      <c r="LQ18" s="177" t="str">
        <f t="shared" si="116"/>
        <v xml:space="preserve"> </v>
      </c>
      <c r="LS18" s="173">
        <v>30</v>
      </c>
      <c r="LT18" s="226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/>
      <c r="MC18" s="177" t="str">
        <f t="shared" si="117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88">IF(MF18=0," ",(MI18*MJ18))</f>
        <v xml:space="preserve"> </v>
      </c>
      <c r="ML18" s="176">
        <f t="shared" si="118"/>
        <v>0</v>
      </c>
      <c r="MM18" s="177" t="str">
        <f t="shared" si="119"/>
        <v xml:space="preserve"> </v>
      </c>
      <c r="MO18" s="173">
        <v>30</v>
      </c>
      <c r="MP18" s="226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/>
      <c r="MY18" s="177" t="str">
        <f t="shared" si="120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89">IF(NB18=0," ",(NE18*NF18))</f>
        <v xml:space="preserve"> </v>
      </c>
      <c r="NH18" s="176">
        <f t="shared" si="122"/>
        <v>0</v>
      </c>
      <c r="NI18" s="177" t="str">
        <f t="shared" si="123"/>
        <v xml:space="preserve"> </v>
      </c>
      <c r="NK18" s="173">
        <v>30</v>
      </c>
      <c r="NL18" s="226"/>
      <c r="NM18" s="174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5" t="str">
        <f t="shared" si="34"/>
        <v xml:space="preserve"> </v>
      </c>
      <c r="NS18" s="212" t="str">
        <f>IF(NO18=0," ",VLOOKUP(NO18,PROTOKOL!$A:$E,5,FALSE))</f>
        <v xml:space="preserve"> </v>
      </c>
      <c r="NT18" s="176"/>
      <c r="NU18" s="177" t="str">
        <f t="shared" si="124"/>
        <v xml:space="preserve"> 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0">IF(NX18=0," ",(OA18*OB18))</f>
        <v xml:space="preserve"> </v>
      </c>
      <c r="OD18" s="176">
        <f t="shared" si="126"/>
        <v>0</v>
      </c>
      <c r="OE18" s="177" t="str">
        <f t="shared" si="127"/>
        <v xml:space="preserve"> </v>
      </c>
      <c r="OG18" s="173">
        <v>30</v>
      </c>
      <c r="OH18" s="226"/>
      <c r="OI18" s="174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5" t="str">
        <f t="shared" si="36"/>
        <v xml:space="preserve"> </v>
      </c>
      <c r="OO18" s="212" t="str">
        <f>IF(OK18=0," ",VLOOKUP(OK18,PROTOKOL!$A:$E,5,FALSE))</f>
        <v xml:space="preserve"> </v>
      </c>
      <c r="OP18" s="176"/>
      <c r="OQ18" s="177" t="str">
        <f t="shared" si="128"/>
        <v xml:space="preserve"> 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1">IF(OT18=0," ",(OW18*OX18))</f>
        <v xml:space="preserve"> </v>
      </c>
      <c r="OZ18" s="176">
        <f t="shared" si="130"/>
        <v>0</v>
      </c>
      <c r="PA18" s="177" t="str">
        <f t="shared" si="131"/>
        <v xml:space="preserve"> </v>
      </c>
      <c r="PC18" s="173">
        <v>30</v>
      </c>
      <c r="PD18" s="226"/>
      <c r="PE18" s="174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5" t="str">
        <f t="shared" si="38"/>
        <v xml:space="preserve"> </v>
      </c>
      <c r="PK18" s="212" t="str">
        <f>IF(PG18=0," ",VLOOKUP(PG18,PROTOKOL!$A:$E,5,FALSE))</f>
        <v xml:space="preserve"> </v>
      </c>
      <c r="PL18" s="176"/>
      <c r="PM18" s="177" t="str">
        <f t="shared" si="172"/>
        <v xml:space="preserve"> 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2">IF(PP18=0," ",(PS18*PT18))</f>
        <v xml:space="preserve"> </v>
      </c>
      <c r="PV18" s="176">
        <f t="shared" si="133"/>
        <v>0</v>
      </c>
      <c r="PW18" s="177" t="str">
        <f t="shared" si="134"/>
        <v xml:space="preserve"> </v>
      </c>
      <c r="PY18" s="173">
        <v>30</v>
      </c>
      <c r="PZ18" s="226"/>
      <c r="QA18" s="174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5" t="str">
        <f t="shared" si="40"/>
        <v xml:space="preserve"> </v>
      </c>
      <c r="QG18" s="212" t="str">
        <f>IF(QC18=0," ",VLOOKUP(QC18,PROTOKOL!$A:$E,5,FALSE))</f>
        <v xml:space="preserve"> </v>
      </c>
      <c r="QH18" s="176"/>
      <c r="QI18" s="177" t="str">
        <f t="shared" si="135"/>
        <v xml:space="preserve"> 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3">IF(QL18=0," ",(QO18*QP18))</f>
        <v xml:space="preserve"> </v>
      </c>
      <c r="QR18" s="176">
        <f t="shared" si="137"/>
        <v>0</v>
      </c>
      <c r="QS18" s="177" t="str">
        <f t="shared" si="138"/>
        <v xml:space="preserve"> </v>
      </c>
      <c r="QU18" s="173">
        <v>30</v>
      </c>
      <c r="QV18" s="226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/>
      <c r="RE18" s="177" t="str">
        <f t="shared" si="139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194">IF(RH18=0," ",(RK18*RL18))</f>
        <v xml:space="preserve"> </v>
      </c>
      <c r="RN18" s="176">
        <f t="shared" si="141"/>
        <v>0</v>
      </c>
      <c r="RO18" s="177" t="str">
        <f t="shared" si="142"/>
        <v xml:space="preserve"> </v>
      </c>
      <c r="RQ18" s="173">
        <v>30</v>
      </c>
      <c r="RR18" s="226"/>
      <c r="RS18" s="174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5" t="str">
        <f t="shared" si="44"/>
        <v xml:space="preserve"> </v>
      </c>
      <c r="RY18" s="212" t="str">
        <f>IF(RU18=0," ",VLOOKUP(RU18,PROTOKOL!$A:$E,5,FALSE))</f>
        <v xml:space="preserve"> </v>
      </c>
      <c r="RZ18" s="176"/>
      <c r="SA18" s="177" t="str">
        <f t="shared" si="143"/>
        <v xml:space="preserve"> 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195">IF(SD18=0," ",(SG18*SH18))</f>
        <v xml:space="preserve"> </v>
      </c>
      <c r="SJ18" s="176">
        <f t="shared" si="145"/>
        <v>0</v>
      </c>
      <c r="SK18" s="177" t="str">
        <f t="shared" si="146"/>
        <v xml:space="preserve"> </v>
      </c>
      <c r="SM18" s="173">
        <v>30</v>
      </c>
      <c r="SN18" s="226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/>
      <c r="SW18" s="177" t="str">
        <f t="shared" si="147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196">IF(SZ18=0," ",(TC18*TD18))</f>
        <v xml:space="preserve"> </v>
      </c>
      <c r="TF18" s="176">
        <f t="shared" si="149"/>
        <v>0</v>
      </c>
      <c r="TG18" s="177" t="str">
        <f t="shared" si="150"/>
        <v xml:space="preserve"> </v>
      </c>
      <c r="TI18" s="173">
        <v>30</v>
      </c>
      <c r="TJ18" s="226"/>
      <c r="TK18" s="174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75" t="str">
        <f t="shared" si="48"/>
        <v xml:space="preserve"> </v>
      </c>
      <c r="TQ18" s="212" t="str">
        <f>IF(TM18=0," ",VLOOKUP(TM18,PROTOKOL!$A:$E,5,FALSE))</f>
        <v xml:space="preserve"> </v>
      </c>
      <c r="TR18" s="176"/>
      <c r="TS18" s="177" t="str">
        <f t="shared" si="151"/>
        <v xml:space="preserve"> 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197">IF(TV18=0," ",(TY18*TZ18))</f>
        <v xml:space="preserve"> </v>
      </c>
      <c r="UB18" s="176">
        <f t="shared" si="153"/>
        <v>0</v>
      </c>
      <c r="UC18" s="177" t="str">
        <f t="shared" si="154"/>
        <v xml:space="preserve"> </v>
      </c>
      <c r="UE18" s="173">
        <v>30</v>
      </c>
      <c r="UF18" s="226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/>
      <c r="UO18" s="177" t="str">
        <f t="shared" si="173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198">IF(UR18=0," ",(UU18*UV18))</f>
        <v xml:space="preserve"> </v>
      </c>
      <c r="UX18" s="176">
        <f t="shared" si="156"/>
        <v>0</v>
      </c>
      <c r="UY18" s="177" t="str">
        <f t="shared" si="157"/>
        <v xml:space="preserve"> </v>
      </c>
      <c r="VA18" s="173">
        <v>30</v>
      </c>
      <c r="VB18" s="226"/>
      <c r="VC18" s="174" t="str">
        <f>IF(VE18=0," ",VLOOKUP(VE18,PROTOKOL!$A:$F,6,FALSE))</f>
        <v xml:space="preserve"> </v>
      </c>
      <c r="VD18" s="43"/>
      <c r="VE18" s="43"/>
      <c r="VF18" s="43"/>
      <c r="VG18" s="42" t="str">
        <f>IF(VE18=0," ",(VLOOKUP(VE18,PROTOKOL!$A$1:$E$29,2,FALSE))*VF18)</f>
        <v xml:space="preserve"> </v>
      </c>
      <c r="VH18" s="175" t="str">
        <f t="shared" si="52"/>
        <v xml:space="preserve"> </v>
      </c>
      <c r="VI18" s="212" t="str">
        <f>IF(VE18=0," ",VLOOKUP(VE18,PROTOKOL!$A:$E,5,FALSE))</f>
        <v xml:space="preserve"> </v>
      </c>
      <c r="VJ18" s="176"/>
      <c r="VK18" s="177" t="str">
        <f t="shared" si="158"/>
        <v xml:space="preserve"> 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199">IF(VN18=0," ",(VQ18*VR18))</f>
        <v xml:space="preserve"> </v>
      </c>
      <c r="VT18" s="176">
        <f t="shared" si="160"/>
        <v>0</v>
      </c>
      <c r="VU18" s="177" t="str">
        <f t="shared" si="161"/>
        <v xml:space="preserve"> </v>
      </c>
      <c r="VW18" s="173">
        <v>30</v>
      </c>
      <c r="VX18" s="226"/>
      <c r="VY18" s="174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75" t="str">
        <f t="shared" si="54"/>
        <v xml:space="preserve"> </v>
      </c>
      <c r="WE18" s="212" t="str">
        <f>IF(WA18=0," ",VLOOKUP(WA18,PROTOKOL!$A:$E,5,FALSE))</f>
        <v xml:space="preserve"> </v>
      </c>
      <c r="WF18" s="176"/>
      <c r="WG18" s="177" t="str">
        <f t="shared" si="162"/>
        <v xml:space="preserve"> 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0">IF(WJ18=0," ",(WM18*WN18))</f>
        <v xml:space="preserve"> </v>
      </c>
      <c r="WP18" s="176">
        <f t="shared" si="164"/>
        <v>0</v>
      </c>
      <c r="WQ18" s="177" t="str">
        <f t="shared" si="165"/>
        <v xml:space="preserve"> </v>
      </c>
      <c r="WS18" s="173">
        <v>30</v>
      </c>
      <c r="WT18" s="226"/>
      <c r="WU18" s="174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75" t="str">
        <f t="shared" si="56"/>
        <v xml:space="preserve"> </v>
      </c>
      <c r="XA18" s="212" t="str">
        <f>IF(WW18=0," ",VLOOKUP(WW18,PROTOKOL!$A:$E,5,FALSE))</f>
        <v xml:space="preserve"> </v>
      </c>
      <c r="XB18" s="176"/>
      <c r="XC18" s="177" t="str">
        <f t="shared" si="166"/>
        <v xml:space="preserve"> </v>
      </c>
      <c r="XD18" s="217" t="str">
        <f>IF(XF18=0," ",VLOOKUP(XF18,PROTOKOL!$A:$F,6,FALSE))</f>
        <v xml:space="preserve"> </v>
      </c>
      <c r="XE18" s="43"/>
      <c r="XF18" s="43"/>
      <c r="XG18" s="43"/>
      <c r="XH18" s="91" t="str">
        <f>IF(XF18=0," ",(VLOOKUP(XF18,PROTOKOL!$A$1:$E$29,2,FALSE))*XG18)</f>
        <v xml:space="preserve"> </v>
      </c>
      <c r="XI18" s="175" t="str">
        <f t="shared" si="57"/>
        <v xml:space="preserve"> </v>
      </c>
      <c r="XJ18" s="176" t="str">
        <f>IF(XF18=0," ",VLOOKUP(XF18,PROTOKOL!$A:$E,5,FALSE))</f>
        <v xml:space="preserve"> </v>
      </c>
      <c r="XK18" s="212" t="str">
        <f t="shared" ref="XK18:XK81" si="201">IF(XF18=0," ",(XI18*XJ18))</f>
        <v xml:space="preserve"> </v>
      </c>
      <c r="XL18" s="176">
        <f t="shared" si="168"/>
        <v>0</v>
      </c>
      <c r="XM18" s="177" t="str">
        <f t="shared" si="169"/>
        <v xml:space="preserve"> </v>
      </c>
    </row>
    <row r="19" spans="1:637" ht="13.8">
      <c r="A19" s="173">
        <v>30</v>
      </c>
      <c r="B19" s="227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/>
      <c r="K19" s="177" t="str">
        <f t="shared" si="58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59"/>
        <v xml:space="preserve"> </v>
      </c>
      <c r="T19" s="176">
        <f t="shared" si="60"/>
        <v>0</v>
      </c>
      <c r="U19" s="177" t="str">
        <f t="shared" si="61"/>
        <v xml:space="preserve"> </v>
      </c>
      <c r="W19" s="173">
        <v>30</v>
      </c>
      <c r="X19" s="227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/>
      <c r="AG19" s="177" t="str">
        <f t="shared" si="62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74"/>
        <v xml:space="preserve"> </v>
      </c>
      <c r="AP19" s="176">
        <f t="shared" si="64"/>
        <v>0</v>
      </c>
      <c r="AQ19" s="177" t="str">
        <f t="shared" si="65"/>
        <v xml:space="preserve"> </v>
      </c>
      <c r="AS19" s="173">
        <v>30</v>
      </c>
      <c r="AT19" s="227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/>
      <c r="BC19" s="177" t="str">
        <f t="shared" si="170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75"/>
        <v xml:space="preserve"> </v>
      </c>
      <c r="BL19" s="176">
        <f t="shared" si="67"/>
        <v>0</v>
      </c>
      <c r="BM19" s="177" t="str">
        <f t="shared" si="68"/>
        <v xml:space="preserve"> </v>
      </c>
      <c r="BO19" s="173">
        <v>30</v>
      </c>
      <c r="BP19" s="227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/>
      <c r="BY19" s="177" t="str">
        <f t="shared" si="69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si="176"/>
        <v xml:space="preserve"> </v>
      </c>
      <c r="CH19" s="176">
        <f t="shared" si="71"/>
        <v>0</v>
      </c>
      <c r="CI19" s="177" t="str">
        <f t="shared" si="72"/>
        <v xml:space="preserve"> </v>
      </c>
      <c r="CK19" s="173">
        <v>30</v>
      </c>
      <c r="CL19" s="227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/>
      <c r="CU19" s="177" t="str">
        <f t="shared" si="73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77"/>
        <v xml:space="preserve"> </v>
      </c>
      <c r="DD19" s="176">
        <f t="shared" si="75"/>
        <v>0</v>
      </c>
      <c r="DE19" s="177" t="str">
        <f t="shared" si="76"/>
        <v xml:space="preserve"> </v>
      </c>
      <c r="DG19" s="173">
        <v>30</v>
      </c>
      <c r="DH19" s="227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/>
      <c r="DQ19" s="177" t="str">
        <f t="shared" si="77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78"/>
        <v xml:space="preserve"> </v>
      </c>
      <c r="DZ19" s="176">
        <f t="shared" si="79"/>
        <v>0</v>
      </c>
      <c r="EA19" s="177" t="str">
        <f t="shared" si="80"/>
        <v xml:space="preserve"> </v>
      </c>
      <c r="EC19" s="173">
        <v>30</v>
      </c>
      <c r="ED19" s="227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/>
      <c r="EM19" s="177" t="str">
        <f t="shared" si="81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79"/>
        <v xml:space="preserve"> </v>
      </c>
      <c r="EV19" s="176">
        <f t="shared" si="83"/>
        <v>0</v>
      </c>
      <c r="EW19" s="177" t="str">
        <f t="shared" si="84"/>
        <v xml:space="preserve"> </v>
      </c>
      <c r="EY19" s="173">
        <v>30</v>
      </c>
      <c r="EZ19" s="227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/>
      <c r="FI19" s="177" t="str">
        <f t="shared" si="85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0"/>
        <v xml:space="preserve"> </v>
      </c>
      <c r="FR19" s="176">
        <f t="shared" si="87"/>
        <v>0</v>
      </c>
      <c r="FS19" s="177" t="str">
        <f t="shared" si="88"/>
        <v xml:space="preserve"> </v>
      </c>
      <c r="FU19" s="173">
        <v>30</v>
      </c>
      <c r="FV19" s="227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/>
      <c r="GE19" s="177" t="str">
        <f t="shared" si="89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1"/>
        <v xml:space="preserve"> </v>
      </c>
      <c r="GN19" s="176">
        <f t="shared" si="91"/>
        <v>0</v>
      </c>
      <c r="GO19" s="177" t="str">
        <f t="shared" si="92"/>
        <v xml:space="preserve"> </v>
      </c>
      <c r="GQ19" s="173">
        <v>30</v>
      </c>
      <c r="GR19" s="227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/>
      <c r="HA19" s="177" t="str">
        <f t="shared" si="93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2"/>
        <v xml:space="preserve"> </v>
      </c>
      <c r="HJ19" s="176">
        <f t="shared" si="95"/>
        <v>0</v>
      </c>
      <c r="HK19" s="177" t="str">
        <f t="shared" si="96"/>
        <v xml:space="preserve"> </v>
      </c>
      <c r="HM19" s="173">
        <v>30</v>
      </c>
      <c r="HN19" s="227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/>
      <c r="HW19" s="177" t="str">
        <f t="shared" si="97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si="183"/>
        <v xml:space="preserve"> </v>
      </c>
      <c r="IF19" s="176">
        <f t="shared" si="99"/>
        <v>0</v>
      </c>
      <c r="IG19" s="177" t="str">
        <f t="shared" si="100"/>
        <v xml:space="preserve"> </v>
      </c>
      <c r="II19" s="173">
        <v>30</v>
      </c>
      <c r="IJ19" s="227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/>
      <c r="IS19" s="177" t="str">
        <f t="shared" si="101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84"/>
        <v xml:space="preserve"> </v>
      </c>
      <c r="JB19" s="176">
        <f t="shared" si="103"/>
        <v>0</v>
      </c>
      <c r="JC19" s="177" t="str">
        <f t="shared" si="104"/>
        <v xml:space="preserve"> </v>
      </c>
      <c r="JE19" s="173">
        <v>30</v>
      </c>
      <c r="JF19" s="227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/>
      <c r="JO19" s="177" t="str">
        <f t="shared" si="105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85"/>
        <v xml:space="preserve"> </v>
      </c>
      <c r="JX19" s="176">
        <f t="shared" si="107"/>
        <v>0</v>
      </c>
      <c r="JY19" s="177" t="str">
        <f t="shared" si="108"/>
        <v xml:space="preserve"> </v>
      </c>
      <c r="KA19" s="173">
        <v>30</v>
      </c>
      <c r="KB19" s="227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/>
      <c r="KK19" s="177" t="str">
        <f t="shared" si="109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86"/>
        <v xml:space="preserve"> </v>
      </c>
      <c r="KT19" s="176">
        <f t="shared" si="111"/>
        <v>0</v>
      </c>
      <c r="KU19" s="177" t="str">
        <f t="shared" si="112"/>
        <v xml:space="preserve"> </v>
      </c>
      <c r="KW19" s="173">
        <v>30</v>
      </c>
      <c r="KX19" s="227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/>
      <c r="LG19" s="177" t="str">
        <f t="shared" si="113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87"/>
        <v xml:space="preserve"> </v>
      </c>
      <c r="LP19" s="176">
        <f t="shared" si="115"/>
        <v>0</v>
      </c>
      <c r="LQ19" s="177" t="str">
        <f t="shared" si="116"/>
        <v xml:space="preserve"> </v>
      </c>
      <c r="LS19" s="173">
        <v>30</v>
      </c>
      <c r="LT19" s="227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/>
      <c r="MC19" s="177" t="str">
        <f t="shared" si="117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88"/>
        <v xml:space="preserve"> </v>
      </c>
      <c r="ML19" s="176">
        <f t="shared" si="118"/>
        <v>0</v>
      </c>
      <c r="MM19" s="177" t="str">
        <f t="shared" si="119"/>
        <v xml:space="preserve"> </v>
      </c>
      <c r="MO19" s="173">
        <v>30</v>
      </c>
      <c r="MP19" s="227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/>
      <c r="MY19" s="177" t="str">
        <f t="shared" si="120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89"/>
        <v xml:space="preserve"> </v>
      </c>
      <c r="NH19" s="176">
        <f t="shared" si="122"/>
        <v>0</v>
      </c>
      <c r="NI19" s="177" t="str">
        <f t="shared" si="123"/>
        <v xml:space="preserve"> </v>
      </c>
      <c r="NK19" s="173">
        <v>30</v>
      </c>
      <c r="NL19" s="227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/>
      <c r="NU19" s="177" t="str">
        <f t="shared" si="124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0"/>
        <v xml:space="preserve"> </v>
      </c>
      <c r="OD19" s="176">
        <f t="shared" si="126"/>
        <v>0</v>
      </c>
      <c r="OE19" s="177" t="str">
        <f t="shared" si="127"/>
        <v xml:space="preserve"> </v>
      </c>
      <c r="OG19" s="173">
        <v>30</v>
      </c>
      <c r="OH19" s="227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/>
      <c r="OQ19" s="177" t="str">
        <f t="shared" si="128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1"/>
        <v xml:space="preserve"> </v>
      </c>
      <c r="OZ19" s="176">
        <f t="shared" si="130"/>
        <v>0</v>
      </c>
      <c r="PA19" s="177" t="str">
        <f t="shared" si="131"/>
        <v xml:space="preserve"> </v>
      </c>
      <c r="PC19" s="173">
        <v>30</v>
      </c>
      <c r="PD19" s="227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/>
      <c r="PM19" s="177" t="str">
        <f t="shared" si="172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2"/>
        <v xml:space="preserve"> </v>
      </c>
      <c r="PV19" s="176">
        <f t="shared" si="133"/>
        <v>0</v>
      </c>
      <c r="PW19" s="177" t="str">
        <f t="shared" si="134"/>
        <v xml:space="preserve"> </v>
      </c>
      <c r="PY19" s="173">
        <v>30</v>
      </c>
      <c r="PZ19" s="227"/>
      <c r="QA19" s="174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5" t="str">
        <f t="shared" si="40"/>
        <v xml:space="preserve"> </v>
      </c>
      <c r="QG19" s="212" t="str">
        <f>IF(QC19=0," ",VLOOKUP(QC19,PROTOKOL!$A:$E,5,FALSE))</f>
        <v xml:space="preserve"> </v>
      </c>
      <c r="QH19" s="176"/>
      <c r="QI19" s="177" t="str">
        <f t="shared" si="135"/>
        <v xml:space="preserve"> 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3"/>
        <v xml:space="preserve"> </v>
      </c>
      <c r="QR19" s="176">
        <f t="shared" si="137"/>
        <v>0</v>
      </c>
      <c r="QS19" s="177" t="str">
        <f t="shared" si="138"/>
        <v xml:space="preserve"> </v>
      </c>
      <c r="QU19" s="173">
        <v>30</v>
      </c>
      <c r="QV19" s="227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/>
      <c r="RE19" s="177" t="str">
        <f t="shared" si="139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194"/>
        <v xml:space="preserve"> </v>
      </c>
      <c r="RN19" s="176">
        <f t="shared" si="141"/>
        <v>0</v>
      </c>
      <c r="RO19" s="177" t="str">
        <f t="shared" si="142"/>
        <v xml:space="preserve"> </v>
      </c>
      <c r="RQ19" s="173">
        <v>30</v>
      </c>
      <c r="RR19" s="227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/>
      <c r="SA19" s="177" t="str">
        <f t="shared" si="143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195"/>
        <v xml:space="preserve"> </v>
      </c>
      <c r="SJ19" s="176">
        <f t="shared" si="145"/>
        <v>0</v>
      </c>
      <c r="SK19" s="177" t="str">
        <f t="shared" si="146"/>
        <v xml:space="preserve"> </v>
      </c>
      <c r="SM19" s="173">
        <v>30</v>
      </c>
      <c r="SN19" s="227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/>
      <c r="SW19" s="177" t="str">
        <f t="shared" si="147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196"/>
        <v xml:space="preserve"> </v>
      </c>
      <c r="TF19" s="176">
        <f t="shared" si="149"/>
        <v>0</v>
      </c>
      <c r="TG19" s="177" t="str">
        <f t="shared" si="150"/>
        <v xml:space="preserve"> </v>
      </c>
      <c r="TI19" s="173">
        <v>30</v>
      </c>
      <c r="TJ19" s="227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/>
      <c r="TS19" s="177" t="str">
        <f t="shared" si="151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197"/>
        <v xml:space="preserve"> </v>
      </c>
      <c r="UB19" s="176">
        <f t="shared" si="153"/>
        <v>0</v>
      </c>
      <c r="UC19" s="177" t="str">
        <f t="shared" si="154"/>
        <v xml:space="preserve"> </v>
      </c>
      <c r="UE19" s="173">
        <v>30</v>
      </c>
      <c r="UF19" s="227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/>
      <c r="UO19" s="177" t="str">
        <f t="shared" si="173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198"/>
        <v xml:space="preserve"> </v>
      </c>
      <c r="UX19" s="176">
        <f t="shared" si="156"/>
        <v>0</v>
      </c>
      <c r="UY19" s="177" t="str">
        <f t="shared" si="157"/>
        <v xml:space="preserve"> </v>
      </c>
      <c r="VA19" s="173">
        <v>30</v>
      </c>
      <c r="VB19" s="227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/>
      <c r="VK19" s="177" t="str">
        <f t="shared" si="158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199"/>
        <v xml:space="preserve"> </v>
      </c>
      <c r="VT19" s="176">
        <f t="shared" si="160"/>
        <v>0</v>
      </c>
      <c r="VU19" s="177" t="str">
        <f t="shared" si="161"/>
        <v xml:space="preserve"> </v>
      </c>
      <c r="VW19" s="173">
        <v>30</v>
      </c>
      <c r="VX19" s="227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/>
      <c r="WG19" s="177" t="str">
        <f t="shared" si="162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0"/>
        <v xml:space="preserve"> </v>
      </c>
      <c r="WP19" s="176">
        <f t="shared" si="164"/>
        <v>0</v>
      </c>
      <c r="WQ19" s="177" t="str">
        <f t="shared" si="165"/>
        <v xml:space="preserve"> </v>
      </c>
      <c r="WS19" s="173">
        <v>30</v>
      </c>
      <c r="WT19" s="227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/>
      <c r="XC19" s="177" t="str">
        <f t="shared" si="166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1"/>
        <v xml:space="preserve"> </v>
      </c>
      <c r="XL19" s="176">
        <f t="shared" si="168"/>
        <v>0</v>
      </c>
      <c r="XM19" s="177" t="str">
        <f t="shared" si="169"/>
        <v xml:space="preserve"> </v>
      </c>
    </row>
    <row r="20" spans="1:637" ht="13.8">
      <c r="A20" s="173">
        <v>31</v>
      </c>
      <c r="B20" s="225">
        <v>31</v>
      </c>
      <c r="C20" s="174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5" t="str">
        <f t="shared" si="0"/>
        <v xml:space="preserve"> </v>
      </c>
      <c r="I20" s="212" t="str">
        <f>IF(E20=0," ",VLOOKUP(E20,PROTOKOL!$A:$E,5,FALSE))</f>
        <v xml:space="preserve"> </v>
      </c>
      <c r="J20" s="176"/>
      <c r="K20" s="177" t="str">
        <f t="shared" si="58"/>
        <v xml:space="preserve"> 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59"/>
        <v xml:space="preserve"> </v>
      </c>
      <c r="T20" s="176">
        <f t="shared" si="60"/>
        <v>0</v>
      </c>
      <c r="U20" s="177" t="str">
        <f t="shared" si="61"/>
        <v xml:space="preserve"> </v>
      </c>
      <c r="W20" s="173">
        <v>31</v>
      </c>
      <c r="X20" s="225">
        <v>31</v>
      </c>
      <c r="Y20" s="174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5" t="str">
        <f t="shared" si="2"/>
        <v xml:space="preserve"> </v>
      </c>
      <c r="AE20" s="212" t="str">
        <f>IF(AA20=0," ",VLOOKUP(AA20,PROTOKOL!$A:$E,5,FALSE))</f>
        <v xml:space="preserve"> </v>
      </c>
      <c r="AF20" s="176"/>
      <c r="AG20" s="177" t="str">
        <f t="shared" si="62"/>
        <v xml:space="preserve"> 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74"/>
        <v xml:space="preserve"> </v>
      </c>
      <c r="AP20" s="176">
        <f t="shared" si="64"/>
        <v>0</v>
      </c>
      <c r="AQ20" s="177" t="str">
        <f t="shared" si="65"/>
        <v xml:space="preserve"> </v>
      </c>
      <c r="AS20" s="173">
        <v>31</v>
      </c>
      <c r="AT20" s="225">
        <v>31</v>
      </c>
      <c r="AU20" s="174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5" t="str">
        <f t="shared" si="4"/>
        <v xml:space="preserve"> </v>
      </c>
      <c r="BA20" s="212" t="str">
        <f>IF(AW20=0," ",VLOOKUP(AW20,PROTOKOL!$A:$E,5,FALSE))</f>
        <v xml:space="preserve"> </v>
      </c>
      <c r="BB20" s="176"/>
      <c r="BC20" s="177" t="str">
        <f t="shared" si="170"/>
        <v xml:space="preserve"> 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75"/>
        <v xml:space="preserve"> </v>
      </c>
      <c r="BL20" s="176">
        <f t="shared" si="67"/>
        <v>0</v>
      </c>
      <c r="BM20" s="177" t="str">
        <f t="shared" si="68"/>
        <v xml:space="preserve"> </v>
      </c>
      <c r="BO20" s="173">
        <v>31</v>
      </c>
      <c r="BP20" s="225">
        <v>31</v>
      </c>
      <c r="BQ20" s="174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5" t="str">
        <f t="shared" si="6"/>
        <v xml:space="preserve"> </v>
      </c>
      <c r="BW20" s="212" t="str">
        <f>IF(BS20=0," ",VLOOKUP(BS20,PROTOKOL!$A:$E,5,FALSE))</f>
        <v xml:space="preserve"> </v>
      </c>
      <c r="BX20" s="176"/>
      <c r="BY20" s="177" t="str">
        <f t="shared" si="69"/>
        <v xml:space="preserve"> 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176"/>
        <v xml:space="preserve"> </v>
      </c>
      <c r="CH20" s="176">
        <f t="shared" si="71"/>
        <v>0</v>
      </c>
      <c r="CI20" s="177" t="str">
        <f t="shared" si="72"/>
        <v xml:space="preserve"> </v>
      </c>
      <c r="CK20" s="173">
        <v>31</v>
      </c>
      <c r="CL20" s="225">
        <v>31</v>
      </c>
      <c r="CM20" s="174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5" t="str">
        <f t="shared" si="8"/>
        <v xml:space="preserve"> </v>
      </c>
      <c r="CS20" s="212" t="str">
        <f>IF(CO20=0," ",VLOOKUP(CO20,PROTOKOL!$A:$E,5,FALSE))</f>
        <v xml:space="preserve"> </v>
      </c>
      <c r="CT20" s="176"/>
      <c r="CU20" s="177" t="str">
        <f t="shared" si="73"/>
        <v xml:space="preserve"> 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77"/>
        <v xml:space="preserve"> </v>
      </c>
      <c r="DD20" s="176">
        <f t="shared" si="75"/>
        <v>0</v>
      </c>
      <c r="DE20" s="177" t="str">
        <f t="shared" si="76"/>
        <v xml:space="preserve"> </v>
      </c>
      <c r="DG20" s="173">
        <v>31</v>
      </c>
      <c r="DH20" s="225">
        <v>31</v>
      </c>
      <c r="DI20" s="174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5" t="str">
        <f t="shared" si="10"/>
        <v xml:space="preserve"> </v>
      </c>
      <c r="DO20" s="212" t="str">
        <f>IF(DK20=0," ",VLOOKUP(DK20,PROTOKOL!$A:$E,5,FALSE))</f>
        <v xml:space="preserve"> </v>
      </c>
      <c r="DP20" s="176"/>
      <c r="DQ20" s="177" t="str">
        <f t="shared" si="77"/>
        <v xml:space="preserve"> 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78"/>
        <v xml:space="preserve"> </v>
      </c>
      <c r="DZ20" s="176">
        <f t="shared" si="79"/>
        <v>0</v>
      </c>
      <c r="EA20" s="177" t="str">
        <f t="shared" si="80"/>
        <v xml:space="preserve"> </v>
      </c>
      <c r="EC20" s="173">
        <v>31</v>
      </c>
      <c r="ED20" s="225">
        <v>31</v>
      </c>
      <c r="EE20" s="174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5" t="str">
        <f t="shared" si="12"/>
        <v xml:space="preserve"> </v>
      </c>
      <c r="EK20" s="212" t="str">
        <f>IF(EG20=0," ",VLOOKUP(EG20,PROTOKOL!$A:$E,5,FALSE))</f>
        <v xml:space="preserve"> </v>
      </c>
      <c r="EL20" s="176"/>
      <c r="EM20" s="177" t="str">
        <f t="shared" si="81"/>
        <v xml:space="preserve"> 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79"/>
        <v xml:space="preserve"> </v>
      </c>
      <c r="EV20" s="176">
        <f t="shared" si="83"/>
        <v>0</v>
      </c>
      <c r="EW20" s="177" t="str">
        <f t="shared" si="84"/>
        <v xml:space="preserve"> </v>
      </c>
      <c r="EY20" s="173">
        <v>31</v>
      </c>
      <c r="EZ20" s="225">
        <v>31</v>
      </c>
      <c r="FA20" s="174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5" t="str">
        <f t="shared" si="14"/>
        <v xml:space="preserve"> </v>
      </c>
      <c r="FG20" s="212" t="str">
        <f>IF(FC20=0," ",VLOOKUP(FC20,PROTOKOL!$A:$E,5,FALSE))</f>
        <v xml:space="preserve"> </v>
      </c>
      <c r="FH20" s="176"/>
      <c r="FI20" s="177" t="str">
        <f t="shared" si="85"/>
        <v xml:space="preserve"> 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0"/>
        <v xml:space="preserve"> </v>
      </c>
      <c r="FR20" s="176">
        <f t="shared" si="87"/>
        <v>0</v>
      </c>
      <c r="FS20" s="177" t="str">
        <f t="shared" si="88"/>
        <v xml:space="preserve"> </v>
      </c>
      <c r="FU20" s="173">
        <v>31</v>
      </c>
      <c r="FV20" s="225">
        <v>31</v>
      </c>
      <c r="FW20" s="174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5" t="str">
        <f t="shared" si="16"/>
        <v xml:space="preserve"> </v>
      </c>
      <c r="GC20" s="212" t="str">
        <f>IF(FY20=0," ",VLOOKUP(FY20,PROTOKOL!$A:$E,5,FALSE))</f>
        <v xml:space="preserve"> </v>
      </c>
      <c r="GD20" s="176"/>
      <c r="GE20" s="177" t="str">
        <f t="shared" si="89"/>
        <v xml:space="preserve"> 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1"/>
        <v xml:space="preserve"> </v>
      </c>
      <c r="GN20" s="176">
        <f t="shared" si="91"/>
        <v>0</v>
      </c>
      <c r="GO20" s="177" t="str">
        <f t="shared" si="92"/>
        <v xml:space="preserve"> </v>
      </c>
      <c r="GQ20" s="173">
        <v>31</v>
      </c>
      <c r="GR20" s="225">
        <v>31</v>
      </c>
      <c r="GS20" s="174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5" t="str">
        <f t="shared" si="18"/>
        <v xml:space="preserve"> </v>
      </c>
      <c r="GY20" s="212" t="str">
        <f>IF(GU20=0," ",VLOOKUP(GU20,PROTOKOL!$A:$E,5,FALSE))</f>
        <v xml:space="preserve"> </v>
      </c>
      <c r="GZ20" s="176"/>
      <c r="HA20" s="177" t="str">
        <f t="shared" si="93"/>
        <v xml:space="preserve"> </v>
      </c>
      <c r="HB20" s="217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5" t="str">
        <f t="shared" si="19"/>
        <v xml:space="preserve"> </v>
      </c>
      <c r="HH20" s="176" t="str">
        <f>IF(HD20=0," ",VLOOKUP(HD20,PROTOKOL!$A:$E,5,FALSE))</f>
        <v xml:space="preserve"> </v>
      </c>
      <c r="HI20" s="212" t="str">
        <f t="shared" si="182"/>
        <v xml:space="preserve"> </v>
      </c>
      <c r="HJ20" s="176">
        <f t="shared" si="95"/>
        <v>0</v>
      </c>
      <c r="HK20" s="177" t="str">
        <f t="shared" si="96"/>
        <v xml:space="preserve"> </v>
      </c>
      <c r="HM20" s="173">
        <v>31</v>
      </c>
      <c r="HN20" s="225">
        <v>31</v>
      </c>
      <c r="HO20" s="174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/>
      <c r="HW20" s="177" t="str">
        <f t="shared" si="97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183"/>
        <v xml:space="preserve"> </v>
      </c>
      <c r="IF20" s="176">
        <f t="shared" si="99"/>
        <v>0</v>
      </c>
      <c r="IG20" s="177" t="str">
        <f t="shared" si="100"/>
        <v xml:space="preserve"> </v>
      </c>
      <c r="II20" s="173">
        <v>31</v>
      </c>
      <c r="IJ20" s="225">
        <v>31</v>
      </c>
      <c r="IK20" s="174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5" t="str">
        <f t="shared" si="22"/>
        <v xml:space="preserve"> </v>
      </c>
      <c r="IQ20" s="212" t="str">
        <f>IF(IM20=0," ",VLOOKUP(IM20,PROTOKOL!$A:$E,5,FALSE))</f>
        <v xml:space="preserve"> </v>
      </c>
      <c r="IR20" s="176"/>
      <c r="IS20" s="177" t="str">
        <f t="shared" si="101"/>
        <v xml:space="preserve"> 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84"/>
        <v xml:space="preserve"> </v>
      </c>
      <c r="JB20" s="176">
        <f t="shared" si="103"/>
        <v>0</v>
      </c>
      <c r="JC20" s="177" t="str">
        <f t="shared" si="104"/>
        <v xml:space="preserve"> </v>
      </c>
      <c r="JE20" s="173">
        <v>31</v>
      </c>
      <c r="JF20" s="225">
        <v>31</v>
      </c>
      <c r="JG20" s="174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5" t="str">
        <f t="shared" si="24"/>
        <v xml:space="preserve"> </v>
      </c>
      <c r="JM20" s="212" t="str">
        <f>IF(JI20=0," ",VLOOKUP(JI20,PROTOKOL!$A:$E,5,FALSE))</f>
        <v xml:space="preserve"> </v>
      </c>
      <c r="JN20" s="176"/>
      <c r="JO20" s="177" t="str">
        <f t="shared" si="105"/>
        <v xml:space="preserve"> 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85"/>
        <v xml:space="preserve"> </v>
      </c>
      <c r="JX20" s="176">
        <f t="shared" si="107"/>
        <v>0</v>
      </c>
      <c r="JY20" s="177" t="str">
        <f t="shared" si="108"/>
        <v xml:space="preserve"> </v>
      </c>
      <c r="KA20" s="173">
        <v>31</v>
      </c>
      <c r="KB20" s="225">
        <v>31</v>
      </c>
      <c r="KC20" s="174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5" t="str">
        <f t="shared" si="26"/>
        <v xml:space="preserve"> </v>
      </c>
      <c r="KI20" s="212" t="str">
        <f>IF(KE20=0," ",VLOOKUP(KE20,PROTOKOL!$A:$E,5,FALSE))</f>
        <v xml:space="preserve"> </v>
      </c>
      <c r="KJ20" s="176"/>
      <c r="KK20" s="177" t="str">
        <f t="shared" si="109"/>
        <v xml:space="preserve"> </v>
      </c>
      <c r="KL20" s="217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5" t="str">
        <f t="shared" si="27"/>
        <v xml:space="preserve"> </v>
      </c>
      <c r="KR20" s="176" t="str">
        <f>IF(KN20=0," ",VLOOKUP(KN20,PROTOKOL!$A:$E,5,FALSE))</f>
        <v xml:space="preserve"> </v>
      </c>
      <c r="KS20" s="212" t="str">
        <f t="shared" si="186"/>
        <v xml:space="preserve"> </v>
      </c>
      <c r="KT20" s="176">
        <f t="shared" si="111"/>
        <v>0</v>
      </c>
      <c r="KU20" s="177" t="str">
        <f t="shared" si="112"/>
        <v xml:space="preserve"> </v>
      </c>
      <c r="KW20" s="173">
        <v>31</v>
      </c>
      <c r="KX20" s="225">
        <v>31</v>
      </c>
      <c r="KY20" s="174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5" t="str">
        <f t="shared" si="28"/>
        <v xml:space="preserve"> </v>
      </c>
      <c r="LE20" s="212" t="str">
        <f>IF(LA20=0," ",VLOOKUP(LA20,PROTOKOL!$A:$E,5,FALSE))</f>
        <v xml:space="preserve"> </v>
      </c>
      <c r="LF20" s="176"/>
      <c r="LG20" s="177" t="str">
        <f t="shared" si="113"/>
        <v xml:space="preserve"> 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87"/>
        <v xml:space="preserve"> </v>
      </c>
      <c r="LP20" s="176">
        <f t="shared" si="115"/>
        <v>0</v>
      </c>
      <c r="LQ20" s="177" t="str">
        <f t="shared" si="116"/>
        <v xml:space="preserve"> </v>
      </c>
      <c r="LS20" s="173">
        <v>31</v>
      </c>
      <c r="LT20" s="225">
        <v>31</v>
      </c>
      <c r="LU20" s="174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5" t="str">
        <f t="shared" si="30"/>
        <v xml:space="preserve"> </v>
      </c>
      <c r="MA20" s="212" t="str">
        <f>IF(LW20=0," ",VLOOKUP(LW20,PROTOKOL!$A:$E,5,FALSE))</f>
        <v xml:space="preserve"> </v>
      </c>
      <c r="MB20" s="176"/>
      <c r="MC20" s="177" t="str">
        <f t="shared" si="117"/>
        <v xml:space="preserve"> 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88"/>
        <v xml:space="preserve"> </v>
      </c>
      <c r="ML20" s="176">
        <f t="shared" si="118"/>
        <v>0</v>
      </c>
      <c r="MM20" s="177" t="str">
        <f t="shared" si="119"/>
        <v xml:space="preserve"> </v>
      </c>
      <c r="MO20" s="173">
        <v>31</v>
      </c>
      <c r="MP20" s="225">
        <v>31</v>
      </c>
      <c r="MQ20" s="174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/>
      <c r="MY20" s="177" t="str">
        <f t="shared" si="120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89"/>
        <v xml:space="preserve"> </v>
      </c>
      <c r="NH20" s="176">
        <f t="shared" si="122"/>
        <v>0</v>
      </c>
      <c r="NI20" s="177" t="str">
        <f t="shared" si="123"/>
        <v xml:space="preserve"> </v>
      </c>
      <c r="NK20" s="173">
        <v>31</v>
      </c>
      <c r="NL20" s="225">
        <v>31</v>
      </c>
      <c r="NM20" s="174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5" t="str">
        <f t="shared" si="34"/>
        <v xml:space="preserve"> </v>
      </c>
      <c r="NS20" s="212" t="str">
        <f>IF(NO20=0," ",VLOOKUP(NO20,PROTOKOL!$A:$E,5,FALSE))</f>
        <v xml:space="preserve"> </v>
      </c>
      <c r="NT20" s="176"/>
      <c r="NU20" s="177" t="str">
        <f t="shared" si="124"/>
        <v xml:space="preserve"> 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0"/>
        <v xml:space="preserve"> </v>
      </c>
      <c r="OD20" s="176">
        <f t="shared" si="126"/>
        <v>0</v>
      </c>
      <c r="OE20" s="177" t="str">
        <f t="shared" si="127"/>
        <v xml:space="preserve"> </v>
      </c>
      <c r="OG20" s="173">
        <v>31</v>
      </c>
      <c r="OH20" s="225">
        <v>31</v>
      </c>
      <c r="OI20" s="174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5" t="str">
        <f t="shared" si="36"/>
        <v xml:space="preserve"> </v>
      </c>
      <c r="OO20" s="212" t="str">
        <f>IF(OK20=0," ",VLOOKUP(OK20,PROTOKOL!$A:$E,5,FALSE))</f>
        <v xml:space="preserve"> </v>
      </c>
      <c r="OP20" s="176"/>
      <c r="OQ20" s="177" t="str">
        <f t="shared" si="128"/>
        <v xml:space="preserve"> 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1"/>
        <v xml:space="preserve"> </v>
      </c>
      <c r="OZ20" s="176">
        <f t="shared" si="130"/>
        <v>0</v>
      </c>
      <c r="PA20" s="177" t="str">
        <f t="shared" si="131"/>
        <v xml:space="preserve"> </v>
      </c>
      <c r="PC20" s="173">
        <v>31</v>
      </c>
      <c r="PD20" s="225">
        <v>31</v>
      </c>
      <c r="PE20" s="174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5" t="str">
        <f t="shared" si="38"/>
        <v xml:space="preserve"> </v>
      </c>
      <c r="PK20" s="212" t="str">
        <f>IF(PG20=0," ",VLOOKUP(PG20,PROTOKOL!$A:$E,5,FALSE))</f>
        <v xml:space="preserve"> </v>
      </c>
      <c r="PL20" s="176"/>
      <c r="PM20" s="177" t="str">
        <f t="shared" si="172"/>
        <v xml:space="preserve"> 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2"/>
        <v xml:space="preserve"> </v>
      </c>
      <c r="PV20" s="176">
        <f t="shared" si="133"/>
        <v>0</v>
      </c>
      <c r="PW20" s="177" t="str">
        <f t="shared" si="134"/>
        <v xml:space="preserve"> </v>
      </c>
      <c r="PY20" s="173">
        <v>31</v>
      </c>
      <c r="PZ20" s="225">
        <v>31</v>
      </c>
      <c r="QA20" s="174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/>
      <c r="QI20" s="177" t="str">
        <f t="shared" si="135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3"/>
        <v xml:space="preserve"> </v>
      </c>
      <c r="QR20" s="176">
        <f t="shared" si="137"/>
        <v>0</v>
      </c>
      <c r="QS20" s="177" t="str">
        <f t="shared" si="138"/>
        <v xml:space="preserve"> </v>
      </c>
      <c r="QU20" s="173">
        <v>31</v>
      </c>
      <c r="QV20" s="225">
        <v>31</v>
      </c>
      <c r="QW20" s="174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5" t="str">
        <f t="shared" si="42"/>
        <v xml:space="preserve"> </v>
      </c>
      <c r="RC20" s="212" t="str">
        <f>IF(QY20=0," ",VLOOKUP(QY20,PROTOKOL!$A:$E,5,FALSE))</f>
        <v xml:space="preserve"> </v>
      </c>
      <c r="RD20" s="176"/>
      <c r="RE20" s="177" t="str">
        <f t="shared" si="139"/>
        <v xml:space="preserve"> 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194"/>
        <v xml:space="preserve"> </v>
      </c>
      <c r="RN20" s="176">
        <f t="shared" si="141"/>
        <v>0</v>
      </c>
      <c r="RO20" s="177" t="str">
        <f t="shared" si="142"/>
        <v xml:space="preserve"> </v>
      </c>
      <c r="RQ20" s="173">
        <v>31</v>
      </c>
      <c r="RR20" s="225">
        <v>31</v>
      </c>
      <c r="RS20" s="174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5" t="str">
        <f t="shared" si="44"/>
        <v xml:space="preserve"> </v>
      </c>
      <c r="RY20" s="212" t="str">
        <f>IF(RU20=0," ",VLOOKUP(RU20,PROTOKOL!$A:$E,5,FALSE))</f>
        <v xml:space="preserve"> </v>
      </c>
      <c r="RZ20" s="176"/>
      <c r="SA20" s="177" t="str">
        <f t="shared" si="143"/>
        <v xml:space="preserve"> 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195"/>
        <v xml:space="preserve"> </v>
      </c>
      <c r="SJ20" s="176">
        <f t="shared" si="145"/>
        <v>0</v>
      </c>
      <c r="SK20" s="177" t="str">
        <f t="shared" si="146"/>
        <v xml:space="preserve"> </v>
      </c>
      <c r="SM20" s="173">
        <v>31</v>
      </c>
      <c r="SN20" s="225">
        <v>31</v>
      </c>
      <c r="SO20" s="174" t="str">
        <f>IF(SQ20=0," ",VLOOKUP(SQ20,PROTOKOL!$A:$F,6,FALSE))</f>
        <v xml:space="preserve"> </v>
      </c>
      <c r="SP20" s="43"/>
      <c r="SQ20" s="43"/>
      <c r="SR20" s="43"/>
      <c r="SS20" s="42" t="str">
        <f>IF(SQ20=0," ",(VLOOKUP(SQ20,PROTOKOL!$A$1:$E$29,2,FALSE))*SR20)</f>
        <v xml:space="preserve"> </v>
      </c>
      <c r="ST20" s="175" t="str">
        <f t="shared" si="46"/>
        <v xml:space="preserve"> </v>
      </c>
      <c r="SU20" s="212" t="str">
        <f>IF(SQ20=0," ",VLOOKUP(SQ20,PROTOKOL!$A:$E,5,FALSE))</f>
        <v xml:space="preserve"> </v>
      </c>
      <c r="SV20" s="176"/>
      <c r="SW20" s="177" t="str">
        <f t="shared" si="147"/>
        <v xml:space="preserve"> 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196"/>
        <v xml:space="preserve"> </v>
      </c>
      <c r="TF20" s="176">
        <f t="shared" si="149"/>
        <v>0</v>
      </c>
      <c r="TG20" s="177" t="str">
        <f t="shared" si="150"/>
        <v xml:space="preserve"> </v>
      </c>
      <c r="TI20" s="173">
        <v>31</v>
      </c>
      <c r="TJ20" s="225">
        <v>31</v>
      </c>
      <c r="TK20" s="174" t="str">
        <f>IF(TM20=0," ",VLOOKUP(TM20,PROTOKOL!$A:$F,6,FALSE))</f>
        <v xml:space="preserve"> 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/>
      <c r="TS20" s="177" t="str">
        <f t="shared" si="151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197"/>
        <v xml:space="preserve"> </v>
      </c>
      <c r="UB20" s="176">
        <f t="shared" si="153"/>
        <v>0</v>
      </c>
      <c r="UC20" s="177" t="str">
        <f t="shared" si="154"/>
        <v xml:space="preserve"> </v>
      </c>
      <c r="UE20" s="173">
        <v>31</v>
      </c>
      <c r="UF20" s="225">
        <v>31</v>
      </c>
      <c r="UG20" s="174" t="str">
        <f>IF(UI20=0," ",VLOOKUP(UI20,PROTOKOL!$A:$F,6,FALSE))</f>
        <v xml:space="preserve"> </v>
      </c>
      <c r="UH20" s="43"/>
      <c r="UI20" s="43"/>
      <c r="UJ20" s="43"/>
      <c r="UK20" s="42" t="str">
        <f>IF(UI20=0," ",(VLOOKUP(UI20,PROTOKOL!$A$1:$E$29,2,FALSE))*UJ20)</f>
        <v xml:space="preserve"> </v>
      </c>
      <c r="UL20" s="175" t="str">
        <f t="shared" si="50"/>
        <v xml:space="preserve"> </v>
      </c>
      <c r="UM20" s="212" t="str">
        <f>IF(UI20=0," ",VLOOKUP(UI20,PROTOKOL!$A:$E,5,FALSE))</f>
        <v xml:space="preserve"> </v>
      </c>
      <c r="UN20" s="176"/>
      <c r="UO20" s="177" t="str">
        <f t="shared" si="173"/>
        <v xml:space="preserve"> </v>
      </c>
      <c r="UP20" s="217" t="str">
        <f>IF(UR20=0," ",VLOOKUP(UR20,PROTOKOL!$A:$F,6,FALSE))</f>
        <v xml:space="preserve"> </v>
      </c>
      <c r="UQ20" s="43"/>
      <c r="UR20" s="43"/>
      <c r="US20" s="43"/>
      <c r="UT20" s="91" t="str">
        <f>IF(UR20=0," ",(VLOOKUP(UR20,PROTOKOL!$A$1:$E$29,2,FALSE))*US20)</f>
        <v xml:space="preserve"> </v>
      </c>
      <c r="UU20" s="175" t="str">
        <f t="shared" si="51"/>
        <v xml:space="preserve"> </v>
      </c>
      <c r="UV20" s="176" t="str">
        <f>IF(UR20=0," ",VLOOKUP(UR20,PROTOKOL!$A:$E,5,FALSE))</f>
        <v xml:space="preserve"> </v>
      </c>
      <c r="UW20" s="212" t="str">
        <f t="shared" si="198"/>
        <v xml:space="preserve"> </v>
      </c>
      <c r="UX20" s="176">
        <f t="shared" si="156"/>
        <v>0</v>
      </c>
      <c r="UY20" s="177" t="str">
        <f t="shared" si="157"/>
        <v xml:space="preserve"> </v>
      </c>
      <c r="VA20" s="173">
        <v>31</v>
      </c>
      <c r="VB20" s="225">
        <v>31</v>
      </c>
      <c r="VC20" s="174" t="str">
        <f>IF(VE20=0," ",VLOOKUP(VE20,PROTOKOL!$A:$F,6,FALSE))</f>
        <v xml:space="preserve"> </v>
      </c>
      <c r="VD20" s="43"/>
      <c r="VE20" s="43"/>
      <c r="VF20" s="43"/>
      <c r="VG20" s="42" t="str">
        <f>IF(VE20=0," ",(VLOOKUP(VE20,PROTOKOL!$A$1:$E$29,2,FALSE))*VF20)</f>
        <v xml:space="preserve"> </v>
      </c>
      <c r="VH20" s="175" t="str">
        <f t="shared" si="52"/>
        <v xml:space="preserve"> </v>
      </c>
      <c r="VI20" s="212" t="str">
        <f>IF(VE20=0," ",VLOOKUP(VE20,PROTOKOL!$A:$E,5,FALSE))</f>
        <v xml:space="preserve"> </v>
      </c>
      <c r="VJ20" s="176"/>
      <c r="VK20" s="177" t="str">
        <f t="shared" si="158"/>
        <v xml:space="preserve"> </v>
      </c>
      <c r="VL20" s="217" t="str">
        <f>IF(VN20=0," ",VLOOKUP(VN20,PROTOKOL!$A:$F,6,FALSE))</f>
        <v xml:space="preserve"> </v>
      </c>
      <c r="VM20" s="43"/>
      <c r="VN20" s="43"/>
      <c r="VO20" s="43"/>
      <c r="VP20" s="91" t="str">
        <f>IF(VN20=0," ",(VLOOKUP(VN20,PROTOKOL!$A$1:$E$29,2,FALSE))*VO20)</f>
        <v xml:space="preserve"> </v>
      </c>
      <c r="VQ20" s="175" t="str">
        <f t="shared" si="53"/>
        <v xml:space="preserve"> </v>
      </c>
      <c r="VR20" s="176" t="str">
        <f>IF(VN20=0," ",VLOOKUP(VN20,PROTOKOL!$A:$E,5,FALSE))</f>
        <v xml:space="preserve"> </v>
      </c>
      <c r="VS20" s="212" t="str">
        <f t="shared" si="199"/>
        <v xml:space="preserve"> </v>
      </c>
      <c r="VT20" s="176">
        <f t="shared" si="160"/>
        <v>0</v>
      </c>
      <c r="VU20" s="177" t="str">
        <f t="shared" si="161"/>
        <v xml:space="preserve"> </v>
      </c>
      <c r="VW20" s="173">
        <v>31</v>
      </c>
      <c r="VX20" s="225">
        <v>31</v>
      </c>
      <c r="VY20" s="174" t="str">
        <f>IF(WA20=0," ",VLOOKUP(WA20,PROTOKOL!$A:$F,6,FALSE))</f>
        <v xml:space="preserve"> </v>
      </c>
      <c r="VZ20" s="43"/>
      <c r="WA20" s="43"/>
      <c r="WB20" s="43"/>
      <c r="WC20" s="42" t="str">
        <f>IF(WA20=0," ",(VLOOKUP(WA20,PROTOKOL!$A$1:$E$29,2,FALSE))*WB20)</f>
        <v xml:space="preserve"> </v>
      </c>
      <c r="WD20" s="175" t="str">
        <f t="shared" si="54"/>
        <v xml:space="preserve"> </v>
      </c>
      <c r="WE20" s="212" t="str">
        <f>IF(WA20=0," ",VLOOKUP(WA20,PROTOKOL!$A:$E,5,FALSE))</f>
        <v xml:space="preserve"> </v>
      </c>
      <c r="WF20" s="176"/>
      <c r="WG20" s="177" t="str">
        <f t="shared" si="162"/>
        <v xml:space="preserve"> </v>
      </c>
      <c r="WH20" s="217" t="str">
        <f>IF(WJ20=0," ",VLOOKUP(WJ20,PROTOKOL!$A:$F,6,FALSE))</f>
        <v xml:space="preserve"> </v>
      </c>
      <c r="WI20" s="43"/>
      <c r="WJ20" s="43"/>
      <c r="WK20" s="43"/>
      <c r="WL20" s="91" t="str">
        <f>IF(WJ20=0," ",(VLOOKUP(WJ20,PROTOKOL!$A$1:$E$29,2,FALSE))*WK20)</f>
        <v xml:space="preserve"> </v>
      </c>
      <c r="WM20" s="175" t="str">
        <f t="shared" si="55"/>
        <v xml:space="preserve"> </v>
      </c>
      <c r="WN20" s="176" t="str">
        <f>IF(WJ20=0," ",VLOOKUP(WJ20,PROTOKOL!$A:$E,5,FALSE))</f>
        <v xml:space="preserve"> </v>
      </c>
      <c r="WO20" s="212" t="str">
        <f t="shared" si="200"/>
        <v xml:space="preserve"> </v>
      </c>
      <c r="WP20" s="176">
        <f t="shared" si="164"/>
        <v>0</v>
      </c>
      <c r="WQ20" s="177" t="str">
        <f t="shared" si="165"/>
        <v xml:space="preserve"> </v>
      </c>
      <c r="WS20" s="173">
        <v>31</v>
      </c>
      <c r="WT20" s="225">
        <v>31</v>
      </c>
      <c r="WU20" s="174" t="str">
        <f>IF(WW20=0," ",VLOOKUP(WW20,PROTOKOL!$A:$F,6,FALSE))</f>
        <v xml:space="preserve"> </v>
      </c>
      <c r="WV20" s="43"/>
      <c r="WW20" s="43"/>
      <c r="WX20" s="43"/>
      <c r="WY20" s="42" t="str">
        <f>IF(WW20=0," ",(VLOOKUP(WW20,PROTOKOL!$A$1:$E$29,2,FALSE))*WX20)</f>
        <v xml:space="preserve"> </v>
      </c>
      <c r="WZ20" s="175" t="str">
        <f t="shared" si="56"/>
        <v xml:space="preserve"> </v>
      </c>
      <c r="XA20" s="212" t="str">
        <f>IF(WW20=0," ",VLOOKUP(WW20,PROTOKOL!$A:$E,5,FALSE))</f>
        <v xml:space="preserve"> </v>
      </c>
      <c r="XB20" s="176"/>
      <c r="XC20" s="177" t="str">
        <f t="shared" si="166"/>
        <v xml:space="preserve"> 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1"/>
        <v xml:space="preserve"> </v>
      </c>
      <c r="XL20" s="176">
        <f t="shared" si="168"/>
        <v>0</v>
      </c>
      <c r="XM20" s="177" t="str">
        <f t="shared" si="169"/>
        <v xml:space="preserve"> </v>
      </c>
    </row>
    <row r="21" spans="1:637" ht="13.8">
      <c r="A21" s="173">
        <v>31</v>
      </c>
      <c r="B21" s="226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/>
      <c r="K21" s="177" t="str">
        <f t="shared" si="58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59"/>
        <v xml:space="preserve"> </v>
      </c>
      <c r="T21" s="176">
        <f t="shared" si="60"/>
        <v>0</v>
      </c>
      <c r="U21" s="177" t="str">
        <f t="shared" si="61"/>
        <v xml:space="preserve"> </v>
      </c>
      <c r="W21" s="173">
        <v>31</v>
      </c>
      <c r="X21" s="226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/>
      <c r="AG21" s="177" t="str">
        <f t="shared" si="62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74"/>
        <v xml:space="preserve"> </v>
      </c>
      <c r="AP21" s="176">
        <f t="shared" si="64"/>
        <v>0</v>
      </c>
      <c r="AQ21" s="177" t="str">
        <f t="shared" si="65"/>
        <v xml:space="preserve"> </v>
      </c>
      <c r="AS21" s="173">
        <v>31</v>
      </c>
      <c r="AT21" s="226"/>
      <c r="AU21" s="174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5" t="str">
        <f t="shared" si="4"/>
        <v xml:space="preserve"> </v>
      </c>
      <c r="BA21" s="212" t="str">
        <f>IF(AW21=0," ",VLOOKUP(AW21,PROTOKOL!$A:$E,5,FALSE))</f>
        <v xml:space="preserve"> </v>
      </c>
      <c r="BB21" s="176"/>
      <c r="BC21" s="177" t="str">
        <f t="shared" si="170"/>
        <v xml:space="preserve"> 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75"/>
        <v xml:space="preserve"> </v>
      </c>
      <c r="BL21" s="176">
        <f t="shared" si="67"/>
        <v>0</v>
      </c>
      <c r="BM21" s="177" t="str">
        <f t="shared" si="68"/>
        <v xml:space="preserve"> </v>
      </c>
      <c r="BO21" s="173">
        <v>31</v>
      </c>
      <c r="BP21" s="226"/>
      <c r="BQ21" s="174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5" t="str">
        <f t="shared" si="6"/>
        <v xml:space="preserve"> </v>
      </c>
      <c r="BW21" s="212" t="str">
        <f>IF(BS21=0," ",VLOOKUP(BS21,PROTOKOL!$A:$E,5,FALSE))</f>
        <v xml:space="preserve"> </v>
      </c>
      <c r="BX21" s="176"/>
      <c r="BY21" s="177" t="str">
        <f t="shared" si="69"/>
        <v xml:space="preserve"> 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176"/>
        <v xml:space="preserve"> </v>
      </c>
      <c r="CH21" s="176">
        <f t="shared" si="71"/>
        <v>0</v>
      </c>
      <c r="CI21" s="177" t="str">
        <f t="shared" si="72"/>
        <v xml:space="preserve"> </v>
      </c>
      <c r="CK21" s="173">
        <v>31</v>
      </c>
      <c r="CL21" s="226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/>
      <c r="CU21" s="177" t="str">
        <f t="shared" si="73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77"/>
        <v xml:space="preserve"> </v>
      </c>
      <c r="DD21" s="176">
        <f t="shared" si="75"/>
        <v>0</v>
      </c>
      <c r="DE21" s="177" t="str">
        <f t="shared" si="76"/>
        <v xml:space="preserve"> </v>
      </c>
      <c r="DG21" s="173">
        <v>31</v>
      </c>
      <c r="DH21" s="226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/>
      <c r="DQ21" s="177" t="str">
        <f t="shared" si="77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78"/>
        <v xml:space="preserve"> </v>
      </c>
      <c r="DZ21" s="176">
        <f t="shared" si="79"/>
        <v>0</v>
      </c>
      <c r="EA21" s="177" t="str">
        <f t="shared" si="80"/>
        <v xml:space="preserve"> </v>
      </c>
      <c r="EC21" s="173">
        <v>31</v>
      </c>
      <c r="ED21" s="226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/>
      <c r="EM21" s="177" t="str">
        <f t="shared" si="81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79"/>
        <v xml:space="preserve"> </v>
      </c>
      <c r="EV21" s="176">
        <f t="shared" si="83"/>
        <v>0</v>
      </c>
      <c r="EW21" s="177" t="str">
        <f t="shared" si="84"/>
        <v xml:space="preserve"> </v>
      </c>
      <c r="EY21" s="173">
        <v>31</v>
      </c>
      <c r="EZ21" s="226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/>
      <c r="FI21" s="177" t="str">
        <f t="shared" si="85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0"/>
        <v xml:space="preserve"> </v>
      </c>
      <c r="FR21" s="176">
        <f t="shared" si="87"/>
        <v>0</v>
      </c>
      <c r="FS21" s="177" t="str">
        <f t="shared" si="88"/>
        <v xml:space="preserve"> </v>
      </c>
      <c r="FU21" s="173">
        <v>31</v>
      </c>
      <c r="FV21" s="226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/>
      <c r="GE21" s="177" t="str">
        <f t="shared" si="89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1"/>
        <v xml:space="preserve"> </v>
      </c>
      <c r="GN21" s="176">
        <f t="shared" si="91"/>
        <v>0</v>
      </c>
      <c r="GO21" s="177" t="str">
        <f t="shared" si="92"/>
        <v xml:space="preserve"> </v>
      </c>
      <c r="GQ21" s="173">
        <v>31</v>
      </c>
      <c r="GR21" s="226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/>
      <c r="HA21" s="177" t="str">
        <f t="shared" si="93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2"/>
        <v xml:space="preserve"> </v>
      </c>
      <c r="HJ21" s="176">
        <f t="shared" si="95"/>
        <v>0</v>
      </c>
      <c r="HK21" s="177" t="str">
        <f t="shared" si="96"/>
        <v xml:space="preserve"> </v>
      </c>
      <c r="HM21" s="173">
        <v>31</v>
      </c>
      <c r="HN21" s="226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/>
      <c r="HW21" s="177" t="str">
        <f t="shared" si="97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183"/>
        <v xml:space="preserve"> </v>
      </c>
      <c r="IF21" s="176">
        <f t="shared" si="99"/>
        <v>0</v>
      </c>
      <c r="IG21" s="177" t="str">
        <f t="shared" si="100"/>
        <v xml:space="preserve"> </v>
      </c>
      <c r="II21" s="173">
        <v>31</v>
      </c>
      <c r="IJ21" s="226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/>
      <c r="IS21" s="177" t="str">
        <f t="shared" si="101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84"/>
        <v xml:space="preserve"> </v>
      </c>
      <c r="JB21" s="176">
        <f t="shared" si="103"/>
        <v>0</v>
      </c>
      <c r="JC21" s="177" t="str">
        <f t="shared" si="104"/>
        <v xml:space="preserve"> </v>
      </c>
      <c r="JE21" s="173">
        <v>31</v>
      </c>
      <c r="JF21" s="226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/>
      <c r="JO21" s="177" t="str">
        <f t="shared" si="105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85"/>
        <v xml:space="preserve"> </v>
      </c>
      <c r="JX21" s="176">
        <f t="shared" si="107"/>
        <v>0</v>
      </c>
      <c r="JY21" s="177" t="str">
        <f t="shared" si="108"/>
        <v xml:space="preserve"> </v>
      </c>
      <c r="KA21" s="173">
        <v>31</v>
      </c>
      <c r="KB21" s="226"/>
      <c r="KC21" s="174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5" t="str">
        <f t="shared" si="26"/>
        <v xml:space="preserve"> </v>
      </c>
      <c r="KI21" s="212" t="str">
        <f>IF(KE21=0," ",VLOOKUP(KE21,PROTOKOL!$A:$E,5,FALSE))</f>
        <v xml:space="preserve"> </v>
      </c>
      <c r="KJ21" s="176"/>
      <c r="KK21" s="177" t="str">
        <f t="shared" si="109"/>
        <v xml:space="preserve"> 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86"/>
        <v xml:space="preserve"> </v>
      </c>
      <c r="KT21" s="176">
        <f t="shared" si="111"/>
        <v>0</v>
      </c>
      <c r="KU21" s="177" t="str">
        <f t="shared" si="112"/>
        <v xml:space="preserve"> </v>
      </c>
      <c r="KW21" s="173">
        <v>31</v>
      </c>
      <c r="KX21" s="226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/>
      <c r="LG21" s="177" t="str">
        <f t="shared" si="113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87"/>
        <v xml:space="preserve"> </v>
      </c>
      <c r="LP21" s="176">
        <f t="shared" si="115"/>
        <v>0</v>
      </c>
      <c r="LQ21" s="177" t="str">
        <f t="shared" si="116"/>
        <v xml:space="preserve"> </v>
      </c>
      <c r="LS21" s="173">
        <v>31</v>
      </c>
      <c r="LT21" s="226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/>
      <c r="MC21" s="177" t="str">
        <f t="shared" si="117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88"/>
        <v xml:space="preserve"> </v>
      </c>
      <c r="ML21" s="176">
        <f t="shared" si="118"/>
        <v>0</v>
      </c>
      <c r="MM21" s="177" t="str">
        <f t="shared" si="119"/>
        <v xml:space="preserve"> </v>
      </c>
      <c r="MO21" s="173">
        <v>31</v>
      </c>
      <c r="MP21" s="226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/>
      <c r="MY21" s="177" t="str">
        <f t="shared" si="120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89"/>
        <v xml:space="preserve"> </v>
      </c>
      <c r="NH21" s="176">
        <f t="shared" si="122"/>
        <v>0</v>
      </c>
      <c r="NI21" s="177" t="str">
        <f t="shared" si="123"/>
        <v xml:space="preserve"> </v>
      </c>
      <c r="NK21" s="173">
        <v>31</v>
      </c>
      <c r="NL21" s="226"/>
      <c r="NM21" s="174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5" t="str">
        <f t="shared" si="34"/>
        <v xml:space="preserve"> </v>
      </c>
      <c r="NS21" s="212" t="str">
        <f>IF(NO21=0," ",VLOOKUP(NO21,PROTOKOL!$A:$E,5,FALSE))</f>
        <v xml:space="preserve"> </v>
      </c>
      <c r="NT21" s="176"/>
      <c r="NU21" s="177" t="str">
        <f t="shared" si="124"/>
        <v xml:space="preserve"> 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0"/>
        <v xml:space="preserve"> </v>
      </c>
      <c r="OD21" s="176">
        <f t="shared" si="126"/>
        <v>0</v>
      </c>
      <c r="OE21" s="177" t="str">
        <f t="shared" si="127"/>
        <v xml:space="preserve"> </v>
      </c>
      <c r="OG21" s="173">
        <v>31</v>
      </c>
      <c r="OH21" s="226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/>
      <c r="OQ21" s="177" t="str">
        <f t="shared" si="128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1"/>
        <v xml:space="preserve"> </v>
      </c>
      <c r="OZ21" s="176">
        <f t="shared" si="130"/>
        <v>0</v>
      </c>
      <c r="PA21" s="177" t="str">
        <f t="shared" si="131"/>
        <v xml:space="preserve"> </v>
      </c>
      <c r="PC21" s="173">
        <v>31</v>
      </c>
      <c r="PD21" s="226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/>
      <c r="PM21" s="177" t="str">
        <f t="shared" si="172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2"/>
        <v xml:space="preserve"> </v>
      </c>
      <c r="PV21" s="176">
        <f t="shared" si="133"/>
        <v>0</v>
      </c>
      <c r="PW21" s="177" t="str">
        <f t="shared" si="134"/>
        <v xml:space="preserve"> </v>
      </c>
      <c r="PY21" s="173">
        <v>31</v>
      </c>
      <c r="PZ21" s="226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/>
      <c r="QI21" s="177" t="str">
        <f t="shared" si="135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3"/>
        <v xml:space="preserve"> </v>
      </c>
      <c r="QR21" s="176">
        <f t="shared" si="137"/>
        <v>0</v>
      </c>
      <c r="QS21" s="177" t="str">
        <f t="shared" si="138"/>
        <v xml:space="preserve"> </v>
      </c>
      <c r="QU21" s="173">
        <v>31</v>
      </c>
      <c r="QV21" s="226"/>
      <c r="QW21" s="174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5" t="str">
        <f t="shared" si="42"/>
        <v xml:space="preserve"> </v>
      </c>
      <c r="RC21" s="212" t="str">
        <f>IF(QY21=0," ",VLOOKUP(QY21,PROTOKOL!$A:$E,5,FALSE))</f>
        <v xml:space="preserve"> </v>
      </c>
      <c r="RD21" s="176"/>
      <c r="RE21" s="177" t="str">
        <f t="shared" si="139"/>
        <v xml:space="preserve"> 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194"/>
        <v xml:space="preserve"> </v>
      </c>
      <c r="RN21" s="176">
        <f t="shared" si="141"/>
        <v>0</v>
      </c>
      <c r="RO21" s="177" t="str">
        <f t="shared" si="142"/>
        <v xml:space="preserve"> </v>
      </c>
      <c r="RQ21" s="173">
        <v>31</v>
      </c>
      <c r="RR21" s="226"/>
      <c r="RS21" s="174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5" t="str">
        <f t="shared" si="44"/>
        <v xml:space="preserve"> </v>
      </c>
      <c r="RY21" s="212" t="str">
        <f>IF(RU21=0," ",VLOOKUP(RU21,PROTOKOL!$A:$E,5,FALSE))</f>
        <v xml:space="preserve"> </v>
      </c>
      <c r="RZ21" s="176"/>
      <c r="SA21" s="177" t="str">
        <f t="shared" si="143"/>
        <v xml:space="preserve"> 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195"/>
        <v xml:space="preserve"> </v>
      </c>
      <c r="SJ21" s="176">
        <f t="shared" si="145"/>
        <v>0</v>
      </c>
      <c r="SK21" s="177" t="str">
        <f t="shared" si="146"/>
        <v xml:space="preserve"> </v>
      </c>
      <c r="SM21" s="173">
        <v>31</v>
      </c>
      <c r="SN21" s="226"/>
      <c r="SO21" s="174" t="str">
        <f>IF(SQ21=0," ",VLOOKUP(SQ21,PROTOKOL!$A:$F,6,FALSE))</f>
        <v xml:space="preserve"> </v>
      </c>
      <c r="SP21" s="43"/>
      <c r="SQ21" s="43"/>
      <c r="SR21" s="43"/>
      <c r="SS21" s="42" t="str">
        <f>IF(SQ21=0," ",(VLOOKUP(SQ21,PROTOKOL!$A$1:$E$29,2,FALSE))*SR21)</f>
        <v xml:space="preserve"> </v>
      </c>
      <c r="ST21" s="175" t="str">
        <f t="shared" si="46"/>
        <v xml:space="preserve"> </v>
      </c>
      <c r="SU21" s="212" t="str">
        <f>IF(SQ21=0," ",VLOOKUP(SQ21,PROTOKOL!$A:$E,5,FALSE))</f>
        <v xml:space="preserve"> </v>
      </c>
      <c r="SV21" s="176"/>
      <c r="SW21" s="177" t="str">
        <f t="shared" si="147"/>
        <v xml:space="preserve"> 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196"/>
        <v xml:space="preserve"> </v>
      </c>
      <c r="TF21" s="176">
        <f t="shared" si="149"/>
        <v>0</v>
      </c>
      <c r="TG21" s="177" t="str">
        <f t="shared" si="150"/>
        <v xml:space="preserve"> </v>
      </c>
      <c r="TI21" s="173">
        <v>31</v>
      </c>
      <c r="TJ21" s="226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/>
      <c r="TS21" s="177" t="str">
        <f t="shared" si="151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197"/>
        <v xml:space="preserve"> </v>
      </c>
      <c r="UB21" s="176">
        <f t="shared" si="153"/>
        <v>0</v>
      </c>
      <c r="UC21" s="177" t="str">
        <f t="shared" si="154"/>
        <v xml:space="preserve"> </v>
      </c>
      <c r="UE21" s="173">
        <v>31</v>
      </c>
      <c r="UF21" s="226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/>
      <c r="UO21" s="177" t="str">
        <f t="shared" si="173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198"/>
        <v xml:space="preserve"> </v>
      </c>
      <c r="UX21" s="176">
        <f t="shared" si="156"/>
        <v>0</v>
      </c>
      <c r="UY21" s="177" t="str">
        <f t="shared" si="157"/>
        <v xml:space="preserve"> </v>
      </c>
      <c r="VA21" s="173">
        <v>31</v>
      </c>
      <c r="VB21" s="226"/>
      <c r="VC21" s="174" t="str">
        <f>IF(VE21=0," ",VLOOKUP(VE21,PROTOKOL!$A:$F,6,FALSE))</f>
        <v xml:space="preserve"> </v>
      </c>
      <c r="VD21" s="43"/>
      <c r="VE21" s="43"/>
      <c r="VF21" s="43"/>
      <c r="VG21" s="42" t="str">
        <f>IF(VE21=0," ",(VLOOKUP(VE21,PROTOKOL!$A$1:$E$29,2,FALSE))*VF21)</f>
        <v xml:space="preserve"> </v>
      </c>
      <c r="VH21" s="175" t="str">
        <f t="shared" si="52"/>
        <v xml:space="preserve"> </v>
      </c>
      <c r="VI21" s="212" t="str">
        <f>IF(VE21=0," ",VLOOKUP(VE21,PROTOKOL!$A:$E,5,FALSE))</f>
        <v xml:space="preserve"> </v>
      </c>
      <c r="VJ21" s="176"/>
      <c r="VK21" s="177" t="str">
        <f t="shared" si="158"/>
        <v xml:space="preserve"> 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199"/>
        <v xml:space="preserve"> </v>
      </c>
      <c r="VT21" s="176">
        <f t="shared" si="160"/>
        <v>0</v>
      </c>
      <c r="VU21" s="177" t="str">
        <f t="shared" si="161"/>
        <v xml:space="preserve"> </v>
      </c>
      <c r="VW21" s="173">
        <v>31</v>
      </c>
      <c r="VX21" s="226"/>
      <c r="VY21" s="174" t="str">
        <f>IF(WA21=0," ",VLOOKUP(WA21,PROTOKOL!$A:$F,6,FALSE))</f>
        <v xml:space="preserve"> </v>
      </c>
      <c r="VZ21" s="43"/>
      <c r="WA21" s="43"/>
      <c r="WB21" s="43"/>
      <c r="WC21" s="42" t="str">
        <f>IF(WA21=0," ",(VLOOKUP(WA21,PROTOKOL!$A$1:$E$29,2,FALSE))*WB21)</f>
        <v xml:space="preserve"> </v>
      </c>
      <c r="WD21" s="175" t="str">
        <f t="shared" si="54"/>
        <v xml:space="preserve"> </v>
      </c>
      <c r="WE21" s="212" t="str">
        <f>IF(WA21=0," ",VLOOKUP(WA21,PROTOKOL!$A:$E,5,FALSE))</f>
        <v xml:space="preserve"> </v>
      </c>
      <c r="WF21" s="176"/>
      <c r="WG21" s="177" t="str">
        <f t="shared" si="162"/>
        <v xml:space="preserve"> 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0"/>
        <v xml:space="preserve"> </v>
      </c>
      <c r="WP21" s="176">
        <f t="shared" si="164"/>
        <v>0</v>
      </c>
      <c r="WQ21" s="177" t="str">
        <f t="shared" si="165"/>
        <v xml:space="preserve"> </v>
      </c>
      <c r="WS21" s="173">
        <v>31</v>
      </c>
      <c r="WT21" s="226"/>
      <c r="WU21" s="174" t="str">
        <f>IF(WW21=0," ",VLOOKUP(WW21,PROTOKOL!$A:$F,6,FALSE))</f>
        <v xml:space="preserve"> </v>
      </c>
      <c r="WV21" s="43"/>
      <c r="WW21" s="43"/>
      <c r="WX21" s="43"/>
      <c r="WY21" s="42" t="str">
        <f>IF(WW21=0," ",(VLOOKUP(WW21,PROTOKOL!$A$1:$E$29,2,FALSE))*WX21)</f>
        <v xml:space="preserve"> </v>
      </c>
      <c r="WZ21" s="175" t="str">
        <f t="shared" si="56"/>
        <v xml:space="preserve"> </v>
      </c>
      <c r="XA21" s="212" t="str">
        <f>IF(WW21=0," ",VLOOKUP(WW21,PROTOKOL!$A:$E,5,FALSE))</f>
        <v xml:space="preserve"> </v>
      </c>
      <c r="XB21" s="176"/>
      <c r="XC21" s="177" t="str">
        <f t="shared" si="166"/>
        <v xml:space="preserve"> 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1"/>
        <v xml:space="preserve"> </v>
      </c>
      <c r="XL21" s="176">
        <f t="shared" si="168"/>
        <v>0</v>
      </c>
      <c r="XM21" s="177" t="str">
        <f t="shared" si="169"/>
        <v xml:space="preserve"> </v>
      </c>
    </row>
    <row r="22" spans="1:637" ht="13.8">
      <c r="A22" s="173">
        <v>31</v>
      </c>
      <c r="B22" s="227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/>
      <c r="K22" s="177" t="str">
        <f t="shared" si="58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59"/>
        <v xml:space="preserve"> </v>
      </c>
      <c r="T22" s="176">
        <f t="shared" si="60"/>
        <v>0</v>
      </c>
      <c r="U22" s="177" t="str">
        <f t="shared" si="61"/>
        <v xml:space="preserve"> </v>
      </c>
      <c r="W22" s="173">
        <v>31</v>
      </c>
      <c r="X22" s="227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/>
      <c r="AG22" s="177" t="str">
        <f t="shared" si="62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74"/>
        <v xml:space="preserve"> </v>
      </c>
      <c r="AP22" s="176">
        <f t="shared" si="64"/>
        <v>0</v>
      </c>
      <c r="AQ22" s="177" t="str">
        <f t="shared" si="65"/>
        <v xml:space="preserve"> </v>
      </c>
      <c r="AS22" s="173">
        <v>31</v>
      </c>
      <c r="AT22" s="227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/>
      <c r="BC22" s="177" t="str">
        <f t="shared" si="170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75"/>
        <v xml:space="preserve"> </v>
      </c>
      <c r="BL22" s="176">
        <f t="shared" si="67"/>
        <v>0</v>
      </c>
      <c r="BM22" s="177" t="str">
        <f t="shared" si="68"/>
        <v xml:space="preserve"> </v>
      </c>
      <c r="BO22" s="173">
        <v>31</v>
      </c>
      <c r="BP22" s="227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/>
      <c r="BY22" s="177" t="str">
        <f t="shared" si="69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176"/>
        <v xml:space="preserve"> </v>
      </c>
      <c r="CH22" s="176">
        <f t="shared" si="71"/>
        <v>0</v>
      </c>
      <c r="CI22" s="177" t="str">
        <f t="shared" si="72"/>
        <v xml:space="preserve"> </v>
      </c>
      <c r="CK22" s="173">
        <v>31</v>
      </c>
      <c r="CL22" s="227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/>
      <c r="CU22" s="177" t="str">
        <f t="shared" si="73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77"/>
        <v xml:space="preserve"> </v>
      </c>
      <c r="DD22" s="176">
        <f t="shared" si="75"/>
        <v>0</v>
      </c>
      <c r="DE22" s="177" t="str">
        <f t="shared" si="76"/>
        <v xml:space="preserve"> </v>
      </c>
      <c r="DG22" s="173">
        <v>31</v>
      </c>
      <c r="DH22" s="227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/>
      <c r="DQ22" s="177" t="str">
        <f t="shared" si="77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78"/>
        <v xml:space="preserve"> </v>
      </c>
      <c r="DZ22" s="176">
        <f t="shared" si="79"/>
        <v>0</v>
      </c>
      <c r="EA22" s="177" t="str">
        <f t="shared" si="80"/>
        <v xml:space="preserve"> </v>
      </c>
      <c r="EC22" s="173">
        <v>31</v>
      </c>
      <c r="ED22" s="227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/>
      <c r="EM22" s="177" t="str">
        <f t="shared" si="81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79"/>
        <v xml:space="preserve"> </v>
      </c>
      <c r="EV22" s="176">
        <f t="shared" si="83"/>
        <v>0</v>
      </c>
      <c r="EW22" s="177" t="str">
        <f t="shared" si="84"/>
        <v xml:space="preserve"> </v>
      </c>
      <c r="EY22" s="173">
        <v>31</v>
      </c>
      <c r="EZ22" s="227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/>
      <c r="FI22" s="177" t="str">
        <f t="shared" si="85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0"/>
        <v xml:space="preserve"> </v>
      </c>
      <c r="FR22" s="176">
        <f t="shared" si="87"/>
        <v>0</v>
      </c>
      <c r="FS22" s="177" t="str">
        <f t="shared" si="88"/>
        <v xml:space="preserve"> </v>
      </c>
      <c r="FU22" s="173">
        <v>31</v>
      </c>
      <c r="FV22" s="227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/>
      <c r="GE22" s="177" t="str">
        <f t="shared" si="89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1"/>
        <v xml:space="preserve"> </v>
      </c>
      <c r="GN22" s="176">
        <f t="shared" si="91"/>
        <v>0</v>
      </c>
      <c r="GO22" s="177" t="str">
        <f t="shared" si="92"/>
        <v xml:space="preserve"> </v>
      </c>
      <c r="GQ22" s="173">
        <v>31</v>
      </c>
      <c r="GR22" s="227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/>
      <c r="HA22" s="177" t="str">
        <f t="shared" si="93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2"/>
        <v xml:space="preserve"> </v>
      </c>
      <c r="HJ22" s="176">
        <f t="shared" si="95"/>
        <v>0</v>
      </c>
      <c r="HK22" s="177" t="str">
        <f t="shared" si="96"/>
        <v xml:space="preserve"> </v>
      </c>
      <c r="HM22" s="173">
        <v>31</v>
      </c>
      <c r="HN22" s="227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/>
      <c r="HW22" s="177" t="str">
        <f t="shared" si="97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183"/>
        <v xml:space="preserve"> </v>
      </c>
      <c r="IF22" s="176">
        <f t="shared" si="99"/>
        <v>0</v>
      </c>
      <c r="IG22" s="177" t="str">
        <f t="shared" si="100"/>
        <v xml:space="preserve"> </v>
      </c>
      <c r="II22" s="173">
        <v>31</v>
      </c>
      <c r="IJ22" s="227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/>
      <c r="IS22" s="177" t="str">
        <f t="shared" si="101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84"/>
        <v xml:space="preserve"> </v>
      </c>
      <c r="JB22" s="176">
        <f t="shared" si="103"/>
        <v>0</v>
      </c>
      <c r="JC22" s="177" t="str">
        <f t="shared" si="104"/>
        <v xml:space="preserve"> </v>
      </c>
      <c r="JE22" s="173">
        <v>31</v>
      </c>
      <c r="JF22" s="227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/>
      <c r="JO22" s="177" t="str">
        <f t="shared" si="105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85"/>
        <v xml:space="preserve"> </v>
      </c>
      <c r="JX22" s="176">
        <f t="shared" si="107"/>
        <v>0</v>
      </c>
      <c r="JY22" s="177" t="str">
        <f t="shared" si="108"/>
        <v xml:space="preserve"> </v>
      </c>
      <c r="KA22" s="173">
        <v>31</v>
      </c>
      <c r="KB22" s="227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/>
      <c r="KK22" s="177" t="str">
        <f t="shared" si="109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86"/>
        <v xml:space="preserve"> </v>
      </c>
      <c r="KT22" s="176">
        <f t="shared" si="111"/>
        <v>0</v>
      </c>
      <c r="KU22" s="177" t="str">
        <f t="shared" si="112"/>
        <v xml:space="preserve"> </v>
      </c>
      <c r="KW22" s="173">
        <v>31</v>
      </c>
      <c r="KX22" s="227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/>
      <c r="LG22" s="177" t="str">
        <f t="shared" si="113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87"/>
        <v xml:space="preserve"> </v>
      </c>
      <c r="LP22" s="176">
        <f t="shared" si="115"/>
        <v>0</v>
      </c>
      <c r="LQ22" s="177" t="str">
        <f t="shared" si="116"/>
        <v xml:space="preserve"> </v>
      </c>
      <c r="LS22" s="173">
        <v>31</v>
      </c>
      <c r="LT22" s="227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/>
      <c r="MC22" s="177" t="str">
        <f t="shared" si="117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88"/>
        <v xml:space="preserve"> </v>
      </c>
      <c r="ML22" s="176">
        <f t="shared" si="118"/>
        <v>0</v>
      </c>
      <c r="MM22" s="177" t="str">
        <f t="shared" si="119"/>
        <v xml:space="preserve"> </v>
      </c>
      <c r="MO22" s="173">
        <v>31</v>
      </c>
      <c r="MP22" s="227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/>
      <c r="MY22" s="177" t="str">
        <f t="shared" si="120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89"/>
        <v xml:space="preserve"> </v>
      </c>
      <c r="NH22" s="176">
        <f t="shared" si="122"/>
        <v>0</v>
      </c>
      <c r="NI22" s="177" t="str">
        <f t="shared" si="123"/>
        <v xml:space="preserve"> </v>
      </c>
      <c r="NK22" s="173">
        <v>31</v>
      </c>
      <c r="NL22" s="227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/>
      <c r="NU22" s="177" t="str">
        <f t="shared" si="124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0"/>
        <v xml:space="preserve"> </v>
      </c>
      <c r="OD22" s="176">
        <f t="shared" si="126"/>
        <v>0</v>
      </c>
      <c r="OE22" s="177" t="str">
        <f t="shared" si="127"/>
        <v xml:space="preserve"> </v>
      </c>
      <c r="OG22" s="173">
        <v>31</v>
      </c>
      <c r="OH22" s="227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/>
      <c r="OQ22" s="177" t="str">
        <f t="shared" si="128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1"/>
        <v xml:space="preserve"> </v>
      </c>
      <c r="OZ22" s="176">
        <f t="shared" si="130"/>
        <v>0</v>
      </c>
      <c r="PA22" s="177" t="str">
        <f t="shared" si="131"/>
        <v xml:space="preserve"> </v>
      </c>
      <c r="PC22" s="173">
        <v>31</v>
      </c>
      <c r="PD22" s="227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/>
      <c r="PM22" s="177" t="str">
        <f t="shared" si="172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2"/>
        <v xml:space="preserve"> </v>
      </c>
      <c r="PV22" s="176">
        <f t="shared" si="133"/>
        <v>0</v>
      </c>
      <c r="PW22" s="177" t="str">
        <f t="shared" si="134"/>
        <v xml:space="preserve"> </v>
      </c>
      <c r="PY22" s="173">
        <v>31</v>
      </c>
      <c r="PZ22" s="227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/>
      <c r="QI22" s="177" t="str">
        <f t="shared" si="135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3"/>
        <v xml:space="preserve"> </v>
      </c>
      <c r="QR22" s="176">
        <f t="shared" si="137"/>
        <v>0</v>
      </c>
      <c r="QS22" s="177" t="str">
        <f t="shared" si="138"/>
        <v xml:space="preserve"> </v>
      </c>
      <c r="QU22" s="173">
        <v>31</v>
      </c>
      <c r="QV22" s="227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/>
      <c r="RE22" s="177" t="str">
        <f t="shared" si="139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194"/>
        <v xml:space="preserve"> </v>
      </c>
      <c r="RN22" s="176">
        <f t="shared" si="141"/>
        <v>0</v>
      </c>
      <c r="RO22" s="177" t="str">
        <f t="shared" si="142"/>
        <v xml:space="preserve"> </v>
      </c>
      <c r="RQ22" s="173">
        <v>31</v>
      </c>
      <c r="RR22" s="227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/>
      <c r="SA22" s="177" t="str">
        <f t="shared" si="143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195"/>
        <v xml:space="preserve"> </v>
      </c>
      <c r="SJ22" s="176">
        <f t="shared" si="145"/>
        <v>0</v>
      </c>
      <c r="SK22" s="177" t="str">
        <f t="shared" si="146"/>
        <v xml:space="preserve"> </v>
      </c>
      <c r="SM22" s="173">
        <v>31</v>
      </c>
      <c r="SN22" s="227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/>
      <c r="SW22" s="177" t="str">
        <f t="shared" si="147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196"/>
        <v xml:space="preserve"> </v>
      </c>
      <c r="TF22" s="176">
        <f t="shared" si="149"/>
        <v>0</v>
      </c>
      <c r="TG22" s="177" t="str">
        <f t="shared" si="150"/>
        <v xml:space="preserve"> </v>
      </c>
      <c r="TI22" s="173">
        <v>31</v>
      </c>
      <c r="TJ22" s="227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/>
      <c r="TS22" s="177" t="str">
        <f t="shared" si="151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197"/>
        <v xml:space="preserve"> </v>
      </c>
      <c r="UB22" s="176">
        <f t="shared" si="153"/>
        <v>0</v>
      </c>
      <c r="UC22" s="177" t="str">
        <f t="shared" si="154"/>
        <v xml:space="preserve"> </v>
      </c>
      <c r="UE22" s="173">
        <v>31</v>
      </c>
      <c r="UF22" s="227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/>
      <c r="UO22" s="177" t="str">
        <f t="shared" si="173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198"/>
        <v xml:space="preserve"> </v>
      </c>
      <c r="UX22" s="176">
        <f t="shared" si="156"/>
        <v>0</v>
      </c>
      <c r="UY22" s="177" t="str">
        <f t="shared" si="157"/>
        <v xml:space="preserve"> </v>
      </c>
      <c r="VA22" s="173">
        <v>31</v>
      </c>
      <c r="VB22" s="227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/>
      <c r="VK22" s="177" t="str">
        <f t="shared" si="158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199"/>
        <v xml:space="preserve"> </v>
      </c>
      <c r="VT22" s="176">
        <f t="shared" si="160"/>
        <v>0</v>
      </c>
      <c r="VU22" s="177" t="str">
        <f t="shared" si="161"/>
        <v xml:space="preserve"> </v>
      </c>
      <c r="VW22" s="173">
        <v>31</v>
      </c>
      <c r="VX22" s="227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/>
      <c r="WG22" s="177" t="str">
        <f t="shared" si="162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0"/>
        <v xml:space="preserve"> </v>
      </c>
      <c r="WP22" s="176">
        <f t="shared" si="164"/>
        <v>0</v>
      </c>
      <c r="WQ22" s="177" t="str">
        <f t="shared" si="165"/>
        <v xml:space="preserve"> </v>
      </c>
      <c r="WS22" s="173">
        <v>31</v>
      </c>
      <c r="WT22" s="227"/>
      <c r="WU22" s="174" t="str">
        <f>IF(WW22=0," ",VLOOKUP(WW22,PROTOKOL!$A:$F,6,FALSE))</f>
        <v xml:space="preserve"> </v>
      </c>
      <c r="WV22" s="43"/>
      <c r="WW22" s="43"/>
      <c r="WX22" s="43"/>
      <c r="WY22" s="42" t="str">
        <f>IF(WW22=0," ",(VLOOKUP(WW22,PROTOKOL!$A$1:$E$29,2,FALSE))*WX22)</f>
        <v xml:space="preserve"> </v>
      </c>
      <c r="WZ22" s="175" t="str">
        <f t="shared" si="56"/>
        <v xml:space="preserve"> </v>
      </c>
      <c r="XA22" s="212" t="str">
        <f>IF(WW22=0," ",VLOOKUP(WW22,PROTOKOL!$A:$E,5,FALSE))</f>
        <v xml:space="preserve"> </v>
      </c>
      <c r="XB22" s="176"/>
      <c r="XC22" s="177" t="str">
        <f t="shared" si="166"/>
        <v xml:space="preserve"> 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1"/>
        <v xml:space="preserve"> </v>
      </c>
      <c r="XL22" s="176">
        <f t="shared" si="168"/>
        <v>0</v>
      </c>
      <c r="XM22" s="177" t="str">
        <f t="shared" si="169"/>
        <v xml:space="preserve"> </v>
      </c>
    </row>
    <row r="23" spans="1:637" ht="13.8">
      <c r="A23" s="173">
        <v>1</v>
      </c>
      <c r="B23" s="225">
        <v>1</v>
      </c>
      <c r="C23" s="174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5" t="str">
        <f t="shared" si="0"/>
        <v xml:space="preserve"> </v>
      </c>
      <c r="I23" s="212" t="str">
        <f>IF(E23=0," ",VLOOKUP(E23,PROTOKOL!$A:$E,5,FALSE))</f>
        <v xml:space="preserve"> </v>
      </c>
      <c r="J23" s="176"/>
      <c r="K23" s="177" t="str">
        <f t="shared" si="58"/>
        <v xml:space="preserve"> 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59"/>
        <v xml:space="preserve"> </v>
      </c>
      <c r="T23" s="176">
        <f t="shared" si="60"/>
        <v>0</v>
      </c>
      <c r="U23" s="177" t="str">
        <f t="shared" si="61"/>
        <v xml:space="preserve"> </v>
      </c>
      <c r="W23" s="173">
        <v>1</v>
      </c>
      <c r="X23" s="225">
        <v>1</v>
      </c>
      <c r="Y23" s="174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5" t="str">
        <f t="shared" si="2"/>
        <v xml:space="preserve"> </v>
      </c>
      <c r="AE23" s="212" t="str">
        <f>IF(AA23=0," ",VLOOKUP(AA23,PROTOKOL!$A:$E,5,FALSE))</f>
        <v xml:space="preserve"> </v>
      </c>
      <c r="AF23" s="176"/>
      <c r="AG23" s="177" t="str">
        <f t="shared" si="62"/>
        <v xml:space="preserve"> 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74"/>
        <v xml:space="preserve"> </v>
      </c>
      <c r="AP23" s="176">
        <f t="shared" si="64"/>
        <v>0</v>
      </c>
      <c r="AQ23" s="177" t="str">
        <f t="shared" si="65"/>
        <v xml:space="preserve"> </v>
      </c>
      <c r="AS23" s="173">
        <v>1</v>
      </c>
      <c r="AT23" s="225">
        <v>1</v>
      </c>
      <c r="AU23" s="174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5" t="str">
        <f t="shared" si="4"/>
        <v xml:space="preserve"> </v>
      </c>
      <c r="BA23" s="212" t="str">
        <f>IF(AW23=0," ",VLOOKUP(AW23,PROTOKOL!$A:$E,5,FALSE))</f>
        <v xml:space="preserve"> </v>
      </c>
      <c r="BB23" s="176"/>
      <c r="BC23" s="177" t="str">
        <f t="shared" si="170"/>
        <v xml:space="preserve"> </v>
      </c>
      <c r="BD23" s="217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5" t="str">
        <f t="shared" si="5"/>
        <v xml:space="preserve"> </v>
      </c>
      <c r="BJ23" s="176" t="str">
        <f>IF(BF23=0," ",VLOOKUP(BF23,PROTOKOL!$A:$E,5,FALSE))</f>
        <v xml:space="preserve"> </v>
      </c>
      <c r="BK23" s="212" t="str">
        <f t="shared" si="175"/>
        <v xml:space="preserve"> </v>
      </c>
      <c r="BL23" s="176">
        <f t="shared" si="67"/>
        <v>0</v>
      </c>
      <c r="BM23" s="177" t="str">
        <f t="shared" si="68"/>
        <v xml:space="preserve"> </v>
      </c>
      <c r="BO23" s="173">
        <v>1</v>
      </c>
      <c r="BP23" s="225">
        <v>1</v>
      </c>
      <c r="BQ23" s="174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5" t="str">
        <f t="shared" si="6"/>
        <v xml:space="preserve"> </v>
      </c>
      <c r="BW23" s="212" t="str">
        <f>IF(BS23=0," ",VLOOKUP(BS23,PROTOKOL!$A:$E,5,FALSE))</f>
        <v xml:space="preserve"> </v>
      </c>
      <c r="BX23" s="176"/>
      <c r="BY23" s="177" t="str">
        <f t="shared" si="69"/>
        <v xml:space="preserve"> 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176"/>
        <v xml:space="preserve"> </v>
      </c>
      <c r="CH23" s="176">
        <f t="shared" si="71"/>
        <v>0</v>
      </c>
      <c r="CI23" s="177" t="str">
        <f t="shared" si="72"/>
        <v xml:space="preserve"> </v>
      </c>
      <c r="CK23" s="173">
        <v>1</v>
      </c>
      <c r="CL23" s="225">
        <v>1</v>
      </c>
      <c r="CM23" s="174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5" t="str">
        <f t="shared" si="8"/>
        <v xml:space="preserve"> </v>
      </c>
      <c r="CS23" s="212" t="str">
        <f>IF(CO23=0," ",VLOOKUP(CO23,PROTOKOL!$A:$E,5,FALSE))</f>
        <v xml:space="preserve"> </v>
      </c>
      <c r="CT23" s="176"/>
      <c r="CU23" s="177" t="str">
        <f t="shared" si="73"/>
        <v xml:space="preserve"> 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77"/>
        <v xml:space="preserve"> </v>
      </c>
      <c r="DD23" s="176">
        <f t="shared" si="75"/>
        <v>0</v>
      </c>
      <c r="DE23" s="177" t="str">
        <f t="shared" si="76"/>
        <v xml:space="preserve"> </v>
      </c>
      <c r="DG23" s="173">
        <v>1</v>
      </c>
      <c r="DH23" s="225">
        <v>1</v>
      </c>
      <c r="DI23" s="174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5" t="str">
        <f t="shared" si="10"/>
        <v xml:space="preserve"> </v>
      </c>
      <c r="DO23" s="212" t="str">
        <f>IF(DK23=0," ",VLOOKUP(DK23,PROTOKOL!$A:$E,5,FALSE))</f>
        <v xml:space="preserve"> </v>
      </c>
      <c r="DP23" s="176"/>
      <c r="DQ23" s="177" t="str">
        <f t="shared" si="77"/>
        <v xml:space="preserve"> 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78"/>
        <v xml:space="preserve"> </v>
      </c>
      <c r="DZ23" s="176">
        <f t="shared" si="79"/>
        <v>0</v>
      </c>
      <c r="EA23" s="177" t="str">
        <f t="shared" si="80"/>
        <v xml:space="preserve"> </v>
      </c>
      <c r="EC23" s="173">
        <v>1</v>
      </c>
      <c r="ED23" s="225">
        <v>1</v>
      </c>
      <c r="EE23" s="174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5" t="str">
        <f t="shared" si="12"/>
        <v xml:space="preserve"> </v>
      </c>
      <c r="EK23" s="212" t="str">
        <f>IF(EG23=0," ",VLOOKUP(EG23,PROTOKOL!$A:$E,5,FALSE))</f>
        <v xml:space="preserve"> </v>
      </c>
      <c r="EL23" s="176"/>
      <c r="EM23" s="177" t="str">
        <f t="shared" si="81"/>
        <v xml:space="preserve"> 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79"/>
        <v xml:space="preserve"> </v>
      </c>
      <c r="EV23" s="176">
        <f t="shared" si="83"/>
        <v>0</v>
      </c>
      <c r="EW23" s="177" t="str">
        <f t="shared" si="84"/>
        <v xml:space="preserve"> </v>
      </c>
      <c r="EY23" s="173">
        <v>1</v>
      </c>
      <c r="EZ23" s="225">
        <v>1</v>
      </c>
      <c r="FA23" s="174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5" t="str">
        <f t="shared" si="14"/>
        <v xml:space="preserve"> </v>
      </c>
      <c r="FG23" s="212" t="str">
        <f>IF(FC23=0," ",VLOOKUP(FC23,PROTOKOL!$A:$E,5,FALSE))</f>
        <v xml:space="preserve"> </v>
      </c>
      <c r="FH23" s="176"/>
      <c r="FI23" s="177" t="str">
        <f t="shared" si="85"/>
        <v xml:space="preserve"> 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0"/>
        <v xml:space="preserve"> </v>
      </c>
      <c r="FR23" s="176">
        <f t="shared" si="87"/>
        <v>0</v>
      </c>
      <c r="FS23" s="177" t="str">
        <f t="shared" si="88"/>
        <v xml:space="preserve"> </v>
      </c>
      <c r="FU23" s="173">
        <v>1</v>
      </c>
      <c r="FV23" s="225">
        <v>1</v>
      </c>
      <c r="FW23" s="174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5" t="str">
        <f t="shared" si="16"/>
        <v xml:space="preserve"> </v>
      </c>
      <c r="GC23" s="212" t="str">
        <f>IF(FY23=0," ",VLOOKUP(FY23,PROTOKOL!$A:$E,5,FALSE))</f>
        <v xml:space="preserve"> </v>
      </c>
      <c r="GD23" s="176"/>
      <c r="GE23" s="177" t="str">
        <f t="shared" si="89"/>
        <v xml:space="preserve"> 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1"/>
        <v xml:space="preserve"> </v>
      </c>
      <c r="GN23" s="176">
        <f t="shared" si="91"/>
        <v>0</v>
      </c>
      <c r="GO23" s="177" t="str">
        <f t="shared" si="92"/>
        <v xml:space="preserve"> </v>
      </c>
      <c r="GQ23" s="173">
        <v>1</v>
      </c>
      <c r="GR23" s="225">
        <v>1</v>
      </c>
      <c r="GS23" s="174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5" t="str">
        <f t="shared" si="18"/>
        <v xml:space="preserve"> </v>
      </c>
      <c r="GY23" s="212" t="str">
        <f>IF(GU23=0," ",VLOOKUP(GU23,PROTOKOL!$A:$E,5,FALSE))</f>
        <v xml:space="preserve"> </v>
      </c>
      <c r="GZ23" s="176"/>
      <c r="HA23" s="177" t="str">
        <f t="shared" si="93"/>
        <v xml:space="preserve"> 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2"/>
        <v xml:space="preserve"> </v>
      </c>
      <c r="HJ23" s="176">
        <f t="shared" si="95"/>
        <v>0</v>
      </c>
      <c r="HK23" s="177" t="str">
        <f t="shared" si="96"/>
        <v xml:space="preserve"> </v>
      </c>
      <c r="HM23" s="173">
        <v>1</v>
      </c>
      <c r="HN23" s="225">
        <v>1</v>
      </c>
      <c r="HO23" s="174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5" t="str">
        <f t="shared" si="20"/>
        <v xml:space="preserve"> </v>
      </c>
      <c r="HU23" s="212" t="str">
        <f>IF(HQ23=0," ",VLOOKUP(HQ23,PROTOKOL!$A:$E,5,FALSE))</f>
        <v xml:space="preserve"> </v>
      </c>
      <c r="HV23" s="176"/>
      <c r="HW23" s="177" t="str">
        <f t="shared" si="97"/>
        <v xml:space="preserve"> 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183"/>
        <v xml:space="preserve"> </v>
      </c>
      <c r="IF23" s="176">
        <f t="shared" si="99"/>
        <v>0</v>
      </c>
      <c r="IG23" s="177" t="str">
        <f t="shared" si="100"/>
        <v xml:space="preserve"> </v>
      </c>
      <c r="II23" s="173">
        <v>1</v>
      </c>
      <c r="IJ23" s="225">
        <v>1</v>
      </c>
      <c r="IK23" s="174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5" t="str">
        <f t="shared" si="22"/>
        <v xml:space="preserve"> </v>
      </c>
      <c r="IQ23" s="212" t="str">
        <f>IF(IM23=0," ",VLOOKUP(IM23,PROTOKOL!$A:$E,5,FALSE))</f>
        <v xml:space="preserve"> </v>
      </c>
      <c r="IR23" s="176"/>
      <c r="IS23" s="177" t="str">
        <f t="shared" si="101"/>
        <v xml:space="preserve"> 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84"/>
        <v xml:space="preserve"> </v>
      </c>
      <c r="JB23" s="176">
        <f t="shared" si="103"/>
        <v>0</v>
      </c>
      <c r="JC23" s="177" t="str">
        <f t="shared" si="104"/>
        <v xml:space="preserve"> </v>
      </c>
      <c r="JE23" s="173">
        <v>1</v>
      </c>
      <c r="JF23" s="225">
        <v>1</v>
      </c>
      <c r="JG23" s="174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5" t="str">
        <f t="shared" si="24"/>
        <v xml:space="preserve"> </v>
      </c>
      <c r="JM23" s="212" t="str">
        <f>IF(JI23=0," ",VLOOKUP(JI23,PROTOKOL!$A:$E,5,FALSE))</f>
        <v xml:space="preserve"> </v>
      </c>
      <c r="JN23" s="176"/>
      <c r="JO23" s="177" t="str">
        <f t="shared" si="105"/>
        <v xml:space="preserve"> 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85"/>
        <v xml:space="preserve"> </v>
      </c>
      <c r="JX23" s="176">
        <f t="shared" si="107"/>
        <v>0</v>
      </c>
      <c r="JY23" s="177" t="str">
        <f t="shared" si="108"/>
        <v xml:space="preserve"> </v>
      </c>
      <c r="KA23" s="173">
        <v>1</v>
      </c>
      <c r="KB23" s="225">
        <v>1</v>
      </c>
      <c r="KC23" s="174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5" t="str">
        <f t="shared" si="26"/>
        <v xml:space="preserve"> </v>
      </c>
      <c r="KI23" s="212" t="str">
        <f>IF(KE23=0," ",VLOOKUP(KE23,PROTOKOL!$A:$E,5,FALSE))</f>
        <v xml:space="preserve"> </v>
      </c>
      <c r="KJ23" s="176"/>
      <c r="KK23" s="177" t="str">
        <f t="shared" si="109"/>
        <v xml:space="preserve"> 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86"/>
        <v xml:space="preserve"> </v>
      </c>
      <c r="KT23" s="176">
        <f t="shared" si="111"/>
        <v>0</v>
      </c>
      <c r="KU23" s="177" t="str">
        <f t="shared" si="112"/>
        <v xml:space="preserve"> </v>
      </c>
      <c r="KW23" s="173">
        <v>1</v>
      </c>
      <c r="KX23" s="225">
        <v>1</v>
      </c>
      <c r="KY23" s="174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5" t="str">
        <f t="shared" si="28"/>
        <v xml:space="preserve"> </v>
      </c>
      <c r="LE23" s="212" t="str">
        <f>IF(LA23=0," ",VLOOKUP(LA23,PROTOKOL!$A:$E,5,FALSE))</f>
        <v xml:space="preserve"> </v>
      </c>
      <c r="LF23" s="176"/>
      <c r="LG23" s="177" t="str">
        <f t="shared" si="113"/>
        <v xml:space="preserve"> 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87"/>
        <v xml:space="preserve"> </v>
      </c>
      <c r="LP23" s="176">
        <f t="shared" si="115"/>
        <v>0</v>
      </c>
      <c r="LQ23" s="177" t="str">
        <f t="shared" si="116"/>
        <v xml:space="preserve"> </v>
      </c>
      <c r="LS23" s="173">
        <v>1</v>
      </c>
      <c r="LT23" s="225">
        <v>1</v>
      </c>
      <c r="LU23" s="174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5" t="str">
        <f t="shared" si="30"/>
        <v xml:space="preserve"> </v>
      </c>
      <c r="MA23" s="212" t="str">
        <f>IF(LW23=0," ",VLOOKUP(LW23,PROTOKOL!$A:$E,5,FALSE))</f>
        <v xml:space="preserve"> </v>
      </c>
      <c r="MB23" s="176"/>
      <c r="MC23" s="177" t="str">
        <f t="shared" si="117"/>
        <v xml:space="preserve"> </v>
      </c>
      <c r="MD23" s="217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5" t="str">
        <f t="shared" si="31"/>
        <v xml:space="preserve"> </v>
      </c>
      <c r="MJ23" s="176" t="str">
        <f>IF(MF23=0," ",VLOOKUP(MF23,PROTOKOL!$A:$E,5,FALSE))</f>
        <v xml:space="preserve"> </v>
      </c>
      <c r="MK23" s="212" t="str">
        <f t="shared" si="188"/>
        <v xml:space="preserve"> </v>
      </c>
      <c r="ML23" s="176">
        <f t="shared" si="118"/>
        <v>0</v>
      </c>
      <c r="MM23" s="177" t="str">
        <f t="shared" si="119"/>
        <v xml:space="preserve"> </v>
      </c>
      <c r="MO23" s="173">
        <v>1</v>
      </c>
      <c r="MP23" s="225">
        <v>1</v>
      </c>
      <c r="MQ23" s="174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5" t="str">
        <f t="shared" si="32"/>
        <v xml:space="preserve"> </v>
      </c>
      <c r="MW23" s="212" t="str">
        <f>IF(MS23=0," ",VLOOKUP(MS23,PROTOKOL!$A:$E,5,FALSE))</f>
        <v xml:space="preserve"> </v>
      </c>
      <c r="MX23" s="176"/>
      <c r="MY23" s="177" t="str">
        <f t="shared" si="120"/>
        <v xml:space="preserve"> 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89"/>
        <v xml:space="preserve"> </v>
      </c>
      <c r="NH23" s="176">
        <f t="shared" si="122"/>
        <v>0</v>
      </c>
      <c r="NI23" s="177" t="str">
        <f t="shared" si="123"/>
        <v xml:space="preserve"> </v>
      </c>
      <c r="NK23" s="173">
        <v>1</v>
      </c>
      <c r="NL23" s="225">
        <v>1</v>
      </c>
      <c r="NM23" s="174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5" t="str">
        <f t="shared" si="34"/>
        <v xml:space="preserve"> </v>
      </c>
      <c r="NS23" s="212" t="str">
        <f>IF(NO23=0," ",VLOOKUP(NO23,PROTOKOL!$A:$E,5,FALSE))</f>
        <v xml:space="preserve"> </v>
      </c>
      <c r="NT23" s="176"/>
      <c r="NU23" s="177" t="str">
        <f t="shared" si="124"/>
        <v xml:space="preserve"> </v>
      </c>
      <c r="NV23" s="217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5" t="str">
        <f t="shared" si="35"/>
        <v xml:space="preserve"> </v>
      </c>
      <c r="OB23" s="176" t="str">
        <f>IF(NX23=0," ",VLOOKUP(NX23,PROTOKOL!$A:$E,5,FALSE))</f>
        <v xml:space="preserve"> </v>
      </c>
      <c r="OC23" s="212" t="str">
        <f t="shared" si="190"/>
        <v xml:space="preserve"> </v>
      </c>
      <c r="OD23" s="176">
        <f t="shared" si="126"/>
        <v>0</v>
      </c>
      <c r="OE23" s="177" t="str">
        <f t="shared" si="127"/>
        <v xml:space="preserve"> </v>
      </c>
      <c r="OG23" s="173">
        <v>1</v>
      </c>
      <c r="OH23" s="225">
        <v>1</v>
      </c>
      <c r="OI23" s="174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5" t="str">
        <f t="shared" si="36"/>
        <v xml:space="preserve"> </v>
      </c>
      <c r="OO23" s="212" t="str">
        <f>IF(OK23=0," ",VLOOKUP(OK23,PROTOKOL!$A:$E,5,FALSE))</f>
        <v xml:space="preserve"> </v>
      </c>
      <c r="OP23" s="176"/>
      <c r="OQ23" s="177" t="str">
        <f t="shared" si="128"/>
        <v xml:space="preserve"> 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1"/>
        <v xml:space="preserve"> </v>
      </c>
      <c r="OZ23" s="176">
        <f t="shared" si="130"/>
        <v>0</v>
      </c>
      <c r="PA23" s="177" t="str">
        <f t="shared" si="131"/>
        <v xml:space="preserve"> </v>
      </c>
      <c r="PC23" s="173">
        <v>1</v>
      </c>
      <c r="PD23" s="225">
        <v>1</v>
      </c>
      <c r="PE23" s="174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5" t="str">
        <f t="shared" si="38"/>
        <v xml:space="preserve"> </v>
      </c>
      <c r="PK23" s="212" t="str">
        <f>IF(PG23=0," ",VLOOKUP(PG23,PROTOKOL!$A:$E,5,FALSE))</f>
        <v xml:space="preserve"> </v>
      </c>
      <c r="PL23" s="176"/>
      <c r="PM23" s="177" t="str">
        <f t="shared" si="172"/>
        <v xml:space="preserve"> 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2"/>
        <v xml:space="preserve"> </v>
      </c>
      <c r="PV23" s="176">
        <f t="shared" si="133"/>
        <v>0</v>
      </c>
      <c r="PW23" s="177" t="str">
        <f t="shared" si="134"/>
        <v xml:space="preserve"> </v>
      </c>
      <c r="PY23" s="173">
        <v>1</v>
      </c>
      <c r="PZ23" s="225">
        <v>1</v>
      </c>
      <c r="QA23" s="174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5" t="str">
        <f t="shared" si="40"/>
        <v xml:space="preserve"> </v>
      </c>
      <c r="QG23" s="212" t="str">
        <f>IF(QC23=0," ",VLOOKUP(QC23,PROTOKOL!$A:$E,5,FALSE))</f>
        <v xml:space="preserve"> </v>
      </c>
      <c r="QH23" s="176"/>
      <c r="QI23" s="177" t="str">
        <f t="shared" si="135"/>
        <v xml:space="preserve"> 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3"/>
        <v xml:space="preserve"> </v>
      </c>
      <c r="QR23" s="176">
        <f t="shared" si="137"/>
        <v>0</v>
      </c>
      <c r="QS23" s="177" t="str">
        <f t="shared" si="138"/>
        <v xml:space="preserve"> </v>
      </c>
      <c r="QU23" s="173">
        <v>1</v>
      </c>
      <c r="QV23" s="225">
        <v>1</v>
      </c>
      <c r="QW23" s="174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5" t="str">
        <f t="shared" si="42"/>
        <v xml:space="preserve"> </v>
      </c>
      <c r="RC23" s="212" t="str">
        <f>IF(QY23=0," ",VLOOKUP(QY23,PROTOKOL!$A:$E,5,FALSE))</f>
        <v xml:space="preserve"> </v>
      </c>
      <c r="RD23" s="176"/>
      <c r="RE23" s="177" t="str">
        <f t="shared" si="139"/>
        <v xml:space="preserve"> 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194"/>
        <v xml:space="preserve"> </v>
      </c>
      <c r="RN23" s="176">
        <f t="shared" si="141"/>
        <v>0</v>
      </c>
      <c r="RO23" s="177" t="str">
        <f t="shared" si="142"/>
        <v xml:space="preserve"> </v>
      </c>
      <c r="RQ23" s="173">
        <v>1</v>
      </c>
      <c r="RR23" s="225">
        <v>1</v>
      </c>
      <c r="RS23" s="174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5" t="str">
        <f t="shared" si="44"/>
        <v xml:space="preserve"> </v>
      </c>
      <c r="RY23" s="212" t="str">
        <f>IF(RU23=0," ",VLOOKUP(RU23,PROTOKOL!$A:$E,5,FALSE))</f>
        <v xml:space="preserve"> </v>
      </c>
      <c r="RZ23" s="176"/>
      <c r="SA23" s="177" t="str">
        <f t="shared" si="143"/>
        <v xml:space="preserve"> </v>
      </c>
      <c r="SB23" s="217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5" t="str">
        <f t="shared" si="45"/>
        <v xml:space="preserve"> </v>
      </c>
      <c r="SH23" s="176" t="str">
        <f>IF(SD23=0," ",VLOOKUP(SD23,PROTOKOL!$A:$E,5,FALSE))</f>
        <v xml:space="preserve"> </v>
      </c>
      <c r="SI23" s="212" t="str">
        <f t="shared" si="195"/>
        <v xml:space="preserve"> </v>
      </c>
      <c r="SJ23" s="176">
        <f t="shared" si="145"/>
        <v>0</v>
      </c>
      <c r="SK23" s="177" t="str">
        <f t="shared" si="146"/>
        <v xml:space="preserve"> </v>
      </c>
      <c r="SM23" s="173">
        <v>1</v>
      </c>
      <c r="SN23" s="225">
        <v>1</v>
      </c>
      <c r="SO23" s="174" t="str">
        <f>IF(SQ23=0," ",VLOOKUP(SQ23,PROTOKOL!$A:$F,6,FALSE))</f>
        <v xml:space="preserve"> 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/>
      <c r="SW23" s="177" t="str">
        <f t="shared" si="147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196"/>
        <v xml:space="preserve"> </v>
      </c>
      <c r="TF23" s="176">
        <f t="shared" si="149"/>
        <v>0</v>
      </c>
      <c r="TG23" s="177" t="str">
        <f t="shared" si="150"/>
        <v xml:space="preserve"> </v>
      </c>
      <c r="TI23" s="173">
        <v>1</v>
      </c>
      <c r="TJ23" s="225">
        <v>1</v>
      </c>
      <c r="TK23" s="174" t="str">
        <f>IF(TM23=0," ",VLOOKUP(TM23,PROTOKOL!$A:$F,6,FALSE))</f>
        <v xml:space="preserve"> 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/>
      <c r="TS23" s="177" t="str">
        <f t="shared" si="151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197"/>
        <v xml:space="preserve"> </v>
      </c>
      <c r="UB23" s="176">
        <f t="shared" si="153"/>
        <v>0</v>
      </c>
      <c r="UC23" s="177" t="str">
        <f t="shared" si="154"/>
        <v xml:space="preserve"> </v>
      </c>
      <c r="UE23" s="173">
        <v>1</v>
      </c>
      <c r="UF23" s="225">
        <v>1</v>
      </c>
      <c r="UG23" s="174" t="str">
        <f>IF(UI23=0," ",VLOOKUP(UI23,PROTOKOL!$A:$F,6,FALSE))</f>
        <v xml:space="preserve"> </v>
      </c>
      <c r="UH23" s="43"/>
      <c r="UI23" s="43"/>
      <c r="UJ23" s="43"/>
      <c r="UK23" s="42" t="str">
        <f>IF(UI23=0," ",(VLOOKUP(UI23,PROTOKOL!$A$1:$E$29,2,FALSE))*UJ23)</f>
        <v xml:space="preserve"> </v>
      </c>
      <c r="UL23" s="175" t="str">
        <f t="shared" si="50"/>
        <v xml:space="preserve"> </v>
      </c>
      <c r="UM23" s="212" t="str">
        <f>IF(UI23=0," ",VLOOKUP(UI23,PROTOKOL!$A:$E,5,FALSE))</f>
        <v xml:space="preserve"> </v>
      </c>
      <c r="UN23" s="176"/>
      <c r="UO23" s="177" t="str">
        <f t="shared" si="173"/>
        <v xml:space="preserve"> 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198"/>
        <v xml:space="preserve"> </v>
      </c>
      <c r="UX23" s="176">
        <f t="shared" si="156"/>
        <v>0</v>
      </c>
      <c r="UY23" s="177" t="str">
        <f t="shared" si="157"/>
        <v xml:space="preserve"> </v>
      </c>
      <c r="VA23" s="173">
        <v>1</v>
      </c>
      <c r="VB23" s="225">
        <v>1</v>
      </c>
      <c r="VC23" s="174" t="str">
        <f>IF(VE23=0," ",VLOOKUP(VE23,PROTOKOL!$A:$F,6,FALSE))</f>
        <v xml:space="preserve"> </v>
      </c>
      <c r="VD23" s="43"/>
      <c r="VE23" s="43"/>
      <c r="VF23" s="43"/>
      <c r="VG23" s="42" t="str">
        <f>IF(VE23=0," ",(VLOOKUP(VE23,PROTOKOL!$A$1:$E$29,2,FALSE))*VF23)</f>
        <v xml:space="preserve"> </v>
      </c>
      <c r="VH23" s="175" t="str">
        <f t="shared" si="52"/>
        <v xml:space="preserve"> </v>
      </c>
      <c r="VI23" s="212" t="str">
        <f>IF(VE23=0," ",VLOOKUP(VE23,PROTOKOL!$A:$E,5,FALSE))</f>
        <v xml:space="preserve"> </v>
      </c>
      <c r="VJ23" s="176"/>
      <c r="VK23" s="177" t="str">
        <f t="shared" si="158"/>
        <v xml:space="preserve"> 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199"/>
        <v xml:space="preserve"> </v>
      </c>
      <c r="VT23" s="176">
        <f t="shared" si="160"/>
        <v>0</v>
      </c>
      <c r="VU23" s="177" t="str">
        <f t="shared" si="161"/>
        <v xml:space="preserve"> </v>
      </c>
      <c r="VW23" s="173">
        <v>1</v>
      </c>
      <c r="VX23" s="225">
        <v>1</v>
      </c>
      <c r="VY23" s="174" t="str">
        <f>IF(WA23=0," ",VLOOKUP(WA23,PROTOKOL!$A:$F,6,FALSE))</f>
        <v xml:space="preserve"> </v>
      </c>
      <c r="VZ23" s="43"/>
      <c r="WA23" s="43"/>
      <c r="WB23" s="43"/>
      <c r="WC23" s="42" t="str">
        <f>IF(WA23=0," ",(VLOOKUP(WA23,PROTOKOL!$A$1:$E$29,2,FALSE))*WB23)</f>
        <v xml:space="preserve"> </v>
      </c>
      <c r="WD23" s="175" t="str">
        <f t="shared" si="54"/>
        <v xml:space="preserve"> </v>
      </c>
      <c r="WE23" s="212" t="str">
        <f>IF(WA23=0," ",VLOOKUP(WA23,PROTOKOL!$A:$E,5,FALSE))</f>
        <v xml:space="preserve"> </v>
      </c>
      <c r="WF23" s="176"/>
      <c r="WG23" s="177" t="str">
        <f t="shared" si="162"/>
        <v xml:space="preserve"> 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0"/>
        <v xml:space="preserve"> </v>
      </c>
      <c r="WP23" s="176">
        <f t="shared" si="164"/>
        <v>0</v>
      </c>
      <c r="WQ23" s="177" t="str">
        <f t="shared" si="165"/>
        <v xml:space="preserve"> </v>
      </c>
      <c r="WS23" s="173">
        <v>1</v>
      </c>
      <c r="WT23" s="225">
        <v>1</v>
      </c>
      <c r="WU23" s="174" t="str">
        <f>IF(WW23=0," ",VLOOKUP(WW23,PROTOKOL!$A:$F,6,FALSE))</f>
        <v xml:space="preserve"> </v>
      </c>
      <c r="WV23" s="43"/>
      <c r="WW23" s="43"/>
      <c r="WX23" s="43"/>
      <c r="WY23" s="42" t="str">
        <f>IF(WW23=0," ",(VLOOKUP(WW23,PROTOKOL!$A$1:$E$29,2,FALSE))*WX23)</f>
        <v xml:space="preserve"> </v>
      </c>
      <c r="WZ23" s="175" t="str">
        <f t="shared" si="56"/>
        <v xml:space="preserve"> </v>
      </c>
      <c r="XA23" s="212" t="str">
        <f>IF(WW23=0," ",VLOOKUP(WW23,PROTOKOL!$A:$E,5,FALSE))</f>
        <v xml:space="preserve"> </v>
      </c>
      <c r="XB23" s="176"/>
      <c r="XC23" s="177" t="str">
        <f t="shared" si="166"/>
        <v xml:space="preserve"> 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1"/>
        <v xml:space="preserve"> </v>
      </c>
      <c r="XL23" s="176">
        <f t="shared" si="168"/>
        <v>0</v>
      </c>
      <c r="XM23" s="177" t="str">
        <f t="shared" si="169"/>
        <v xml:space="preserve"> </v>
      </c>
    </row>
    <row r="24" spans="1:637" ht="13.8">
      <c r="A24" s="173">
        <v>1</v>
      </c>
      <c r="B24" s="226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/>
      <c r="K24" s="177" t="str">
        <f t="shared" si="58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59"/>
        <v xml:space="preserve"> </v>
      </c>
      <c r="T24" s="176">
        <f t="shared" si="60"/>
        <v>0</v>
      </c>
      <c r="U24" s="177" t="str">
        <f t="shared" si="61"/>
        <v xml:space="preserve"> </v>
      </c>
      <c r="W24" s="173">
        <v>1</v>
      </c>
      <c r="X24" s="226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/>
      <c r="AG24" s="177" t="str">
        <f t="shared" si="62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74"/>
        <v xml:space="preserve"> </v>
      </c>
      <c r="AP24" s="176">
        <f t="shared" si="64"/>
        <v>0</v>
      </c>
      <c r="AQ24" s="177" t="str">
        <f t="shared" si="65"/>
        <v xml:space="preserve"> </v>
      </c>
      <c r="AS24" s="173">
        <v>1</v>
      </c>
      <c r="AT24" s="226"/>
      <c r="AU24" s="174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5" t="str">
        <f t="shared" si="4"/>
        <v xml:space="preserve"> </v>
      </c>
      <c r="BA24" s="212" t="str">
        <f>IF(AW24=0," ",VLOOKUP(AW24,PROTOKOL!$A:$E,5,FALSE))</f>
        <v xml:space="preserve"> </v>
      </c>
      <c r="BB24" s="176"/>
      <c r="BC24" s="177" t="str">
        <f t="shared" si="170"/>
        <v xml:space="preserve"> 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si="175"/>
        <v xml:space="preserve"> </v>
      </c>
      <c r="BL24" s="176">
        <f t="shared" si="67"/>
        <v>0</v>
      </c>
      <c r="BM24" s="177" t="str">
        <f t="shared" si="68"/>
        <v xml:space="preserve"> </v>
      </c>
      <c r="BO24" s="173">
        <v>1</v>
      </c>
      <c r="BP24" s="226"/>
      <c r="BQ24" s="174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5" t="str">
        <f t="shared" si="6"/>
        <v xml:space="preserve"> </v>
      </c>
      <c r="BW24" s="212" t="str">
        <f>IF(BS24=0," ",VLOOKUP(BS24,PROTOKOL!$A:$E,5,FALSE))</f>
        <v xml:space="preserve"> </v>
      </c>
      <c r="BX24" s="176"/>
      <c r="BY24" s="177" t="str">
        <f t="shared" si="69"/>
        <v xml:space="preserve"> 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76"/>
        <v xml:space="preserve"> </v>
      </c>
      <c r="CH24" s="176">
        <f t="shared" si="71"/>
        <v>0</v>
      </c>
      <c r="CI24" s="177" t="str">
        <f t="shared" si="72"/>
        <v xml:space="preserve"> </v>
      </c>
      <c r="CK24" s="173">
        <v>1</v>
      </c>
      <c r="CL24" s="226"/>
      <c r="CM24" s="174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5" t="str">
        <f t="shared" si="8"/>
        <v xml:space="preserve"> </v>
      </c>
      <c r="CS24" s="212" t="str">
        <f>IF(CO24=0," ",VLOOKUP(CO24,PROTOKOL!$A:$E,5,FALSE))</f>
        <v xml:space="preserve"> </v>
      </c>
      <c r="CT24" s="176"/>
      <c r="CU24" s="177" t="str">
        <f t="shared" si="73"/>
        <v xml:space="preserve"> 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77"/>
        <v xml:space="preserve"> </v>
      </c>
      <c r="DD24" s="176">
        <f t="shared" si="75"/>
        <v>0</v>
      </c>
      <c r="DE24" s="177" t="str">
        <f t="shared" si="76"/>
        <v xml:space="preserve"> </v>
      </c>
      <c r="DG24" s="173">
        <v>1</v>
      </c>
      <c r="DH24" s="226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/>
      <c r="DQ24" s="177" t="str">
        <f t="shared" si="77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78"/>
        <v xml:space="preserve"> </v>
      </c>
      <c r="DZ24" s="176">
        <f t="shared" si="79"/>
        <v>0</v>
      </c>
      <c r="EA24" s="177" t="str">
        <f t="shared" si="80"/>
        <v xml:space="preserve"> </v>
      </c>
      <c r="EC24" s="173">
        <v>1</v>
      </c>
      <c r="ED24" s="226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/>
      <c r="EM24" s="177" t="str">
        <f t="shared" si="81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79"/>
        <v xml:space="preserve"> </v>
      </c>
      <c r="EV24" s="176">
        <f t="shared" si="83"/>
        <v>0</v>
      </c>
      <c r="EW24" s="177" t="str">
        <f t="shared" si="84"/>
        <v xml:space="preserve"> </v>
      </c>
      <c r="EY24" s="173">
        <v>1</v>
      </c>
      <c r="EZ24" s="226"/>
      <c r="FA24" s="174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5" t="str">
        <f t="shared" si="14"/>
        <v xml:space="preserve"> </v>
      </c>
      <c r="FG24" s="212" t="str">
        <f>IF(FC24=0," ",VLOOKUP(FC24,PROTOKOL!$A:$E,5,FALSE))</f>
        <v xml:space="preserve"> </v>
      </c>
      <c r="FH24" s="176"/>
      <c r="FI24" s="177" t="str">
        <f t="shared" si="85"/>
        <v xml:space="preserve"> 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0"/>
        <v xml:space="preserve"> </v>
      </c>
      <c r="FR24" s="176">
        <f t="shared" si="87"/>
        <v>0</v>
      </c>
      <c r="FS24" s="177" t="str">
        <f t="shared" si="88"/>
        <v xml:space="preserve"> </v>
      </c>
      <c r="FU24" s="173">
        <v>1</v>
      </c>
      <c r="FV24" s="226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/>
      <c r="GE24" s="177" t="str">
        <f t="shared" si="89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1"/>
        <v xml:space="preserve"> </v>
      </c>
      <c r="GN24" s="176">
        <f t="shared" si="91"/>
        <v>0</v>
      </c>
      <c r="GO24" s="177" t="str">
        <f t="shared" si="92"/>
        <v xml:space="preserve"> </v>
      </c>
      <c r="GQ24" s="173">
        <v>1</v>
      </c>
      <c r="GR24" s="226"/>
      <c r="GS24" s="174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5" t="str">
        <f t="shared" si="18"/>
        <v xml:space="preserve"> </v>
      </c>
      <c r="GY24" s="212" t="str">
        <f>IF(GU24=0," ",VLOOKUP(GU24,PROTOKOL!$A:$E,5,FALSE))</f>
        <v xml:space="preserve"> </v>
      </c>
      <c r="GZ24" s="176"/>
      <c r="HA24" s="177" t="str">
        <f t="shared" si="93"/>
        <v xml:space="preserve"> 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2"/>
        <v xml:space="preserve"> </v>
      </c>
      <c r="HJ24" s="176">
        <f t="shared" si="95"/>
        <v>0</v>
      </c>
      <c r="HK24" s="177" t="str">
        <f t="shared" si="96"/>
        <v xml:space="preserve"> </v>
      </c>
      <c r="HM24" s="173">
        <v>1</v>
      </c>
      <c r="HN24" s="226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/>
      <c r="HW24" s="177" t="str">
        <f t="shared" si="97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3"/>
        <v xml:space="preserve"> </v>
      </c>
      <c r="IF24" s="176">
        <f t="shared" si="99"/>
        <v>0</v>
      </c>
      <c r="IG24" s="177" t="str">
        <f t="shared" si="100"/>
        <v xml:space="preserve"> </v>
      </c>
      <c r="II24" s="173">
        <v>1</v>
      </c>
      <c r="IJ24" s="226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/>
      <c r="IS24" s="177" t="str">
        <f t="shared" si="101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4"/>
        <v xml:space="preserve"> </v>
      </c>
      <c r="JB24" s="176">
        <f t="shared" si="103"/>
        <v>0</v>
      </c>
      <c r="JC24" s="177" t="str">
        <f t="shared" si="104"/>
        <v xml:space="preserve"> </v>
      </c>
      <c r="JE24" s="173">
        <v>1</v>
      </c>
      <c r="JF24" s="226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/>
      <c r="JO24" s="177" t="str">
        <f t="shared" si="105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5"/>
        <v xml:space="preserve"> </v>
      </c>
      <c r="JX24" s="176">
        <f t="shared" si="107"/>
        <v>0</v>
      </c>
      <c r="JY24" s="177" t="str">
        <f t="shared" si="108"/>
        <v xml:space="preserve"> </v>
      </c>
      <c r="KA24" s="173">
        <v>1</v>
      </c>
      <c r="KB24" s="226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/>
      <c r="KK24" s="177" t="str">
        <f t="shared" si="109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86"/>
        <v xml:space="preserve"> </v>
      </c>
      <c r="KT24" s="176">
        <f t="shared" si="111"/>
        <v>0</v>
      </c>
      <c r="KU24" s="177" t="str">
        <f t="shared" si="112"/>
        <v xml:space="preserve"> </v>
      </c>
      <c r="KW24" s="173">
        <v>1</v>
      </c>
      <c r="KX24" s="226"/>
      <c r="KY24" s="174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5" t="str">
        <f t="shared" si="28"/>
        <v xml:space="preserve"> </v>
      </c>
      <c r="LE24" s="212" t="str">
        <f>IF(LA24=0," ",VLOOKUP(LA24,PROTOKOL!$A:$E,5,FALSE))</f>
        <v xml:space="preserve"> </v>
      </c>
      <c r="LF24" s="176"/>
      <c r="LG24" s="177" t="str">
        <f t="shared" si="113"/>
        <v xml:space="preserve"> 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87"/>
        <v xml:space="preserve"> </v>
      </c>
      <c r="LP24" s="176">
        <f t="shared" si="115"/>
        <v>0</v>
      </c>
      <c r="LQ24" s="177" t="str">
        <f t="shared" si="116"/>
        <v xml:space="preserve"> </v>
      </c>
      <c r="LS24" s="173">
        <v>1</v>
      </c>
      <c r="LT24" s="226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/>
      <c r="MC24" s="177" t="str">
        <f t="shared" si="117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88"/>
        <v xml:space="preserve"> </v>
      </c>
      <c r="ML24" s="176">
        <f t="shared" si="118"/>
        <v>0</v>
      </c>
      <c r="MM24" s="177" t="str">
        <f t="shared" si="119"/>
        <v xml:space="preserve"> </v>
      </c>
      <c r="MO24" s="173">
        <v>1</v>
      </c>
      <c r="MP24" s="226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/>
      <c r="MY24" s="177" t="str">
        <f t="shared" si="120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89"/>
        <v xml:space="preserve"> </v>
      </c>
      <c r="NH24" s="176">
        <f t="shared" si="122"/>
        <v>0</v>
      </c>
      <c r="NI24" s="177" t="str">
        <f t="shared" si="123"/>
        <v xml:space="preserve"> </v>
      </c>
      <c r="NK24" s="173">
        <v>1</v>
      </c>
      <c r="NL24" s="226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/>
      <c r="NU24" s="177" t="str">
        <f t="shared" si="124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0"/>
        <v xml:space="preserve"> </v>
      </c>
      <c r="OD24" s="176">
        <f t="shared" si="126"/>
        <v>0</v>
      </c>
      <c r="OE24" s="177" t="str">
        <f t="shared" si="127"/>
        <v xml:space="preserve"> </v>
      </c>
      <c r="OG24" s="173">
        <v>1</v>
      </c>
      <c r="OH24" s="226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/>
      <c r="OQ24" s="177" t="str">
        <f t="shared" si="128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1"/>
        <v xml:space="preserve"> </v>
      </c>
      <c r="OZ24" s="176">
        <f t="shared" si="130"/>
        <v>0</v>
      </c>
      <c r="PA24" s="177" t="str">
        <f t="shared" si="131"/>
        <v xml:space="preserve"> </v>
      </c>
      <c r="PC24" s="173">
        <v>1</v>
      </c>
      <c r="PD24" s="226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/>
      <c r="PM24" s="177" t="str">
        <f t="shared" si="172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2"/>
        <v xml:space="preserve"> </v>
      </c>
      <c r="PV24" s="176">
        <f t="shared" si="133"/>
        <v>0</v>
      </c>
      <c r="PW24" s="177" t="str">
        <f t="shared" si="134"/>
        <v xml:space="preserve"> </v>
      </c>
      <c r="PY24" s="173">
        <v>1</v>
      </c>
      <c r="PZ24" s="226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/>
      <c r="QI24" s="177" t="str">
        <f t="shared" si="135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3"/>
        <v xml:space="preserve"> </v>
      </c>
      <c r="QR24" s="176">
        <f t="shared" si="137"/>
        <v>0</v>
      </c>
      <c r="QS24" s="177" t="str">
        <f t="shared" si="138"/>
        <v xml:space="preserve"> </v>
      </c>
      <c r="QU24" s="173">
        <v>1</v>
      </c>
      <c r="QV24" s="226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/>
      <c r="RE24" s="177" t="str">
        <f t="shared" si="139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4"/>
        <v xml:space="preserve"> </v>
      </c>
      <c r="RN24" s="176">
        <f t="shared" si="141"/>
        <v>0</v>
      </c>
      <c r="RO24" s="177" t="str">
        <f t="shared" si="142"/>
        <v xml:space="preserve"> </v>
      </c>
      <c r="RQ24" s="173">
        <v>1</v>
      </c>
      <c r="RR24" s="226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/>
      <c r="SA24" s="177" t="str">
        <f t="shared" si="143"/>
        <v xml:space="preserve"> 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195"/>
        <v xml:space="preserve"> </v>
      </c>
      <c r="SJ24" s="176">
        <f t="shared" si="145"/>
        <v>0</v>
      </c>
      <c r="SK24" s="177" t="str">
        <f t="shared" si="146"/>
        <v xml:space="preserve"> </v>
      </c>
      <c r="SM24" s="173">
        <v>1</v>
      </c>
      <c r="SN24" s="226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/>
      <c r="SW24" s="177" t="str">
        <f t="shared" si="147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196"/>
        <v xml:space="preserve"> </v>
      </c>
      <c r="TF24" s="176">
        <f t="shared" si="149"/>
        <v>0</v>
      </c>
      <c r="TG24" s="177" t="str">
        <f t="shared" si="150"/>
        <v xml:space="preserve"> </v>
      </c>
      <c r="TI24" s="173">
        <v>1</v>
      </c>
      <c r="TJ24" s="226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/>
      <c r="TS24" s="177" t="str">
        <f t="shared" si="151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197"/>
        <v xml:space="preserve"> </v>
      </c>
      <c r="UB24" s="176">
        <f t="shared" si="153"/>
        <v>0</v>
      </c>
      <c r="UC24" s="177" t="str">
        <f t="shared" si="154"/>
        <v xml:space="preserve"> </v>
      </c>
      <c r="UE24" s="173">
        <v>1</v>
      </c>
      <c r="UF24" s="226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/>
      <c r="UO24" s="177" t="str">
        <f t="shared" si="173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198"/>
        <v xml:space="preserve"> </v>
      </c>
      <c r="UX24" s="176">
        <f t="shared" si="156"/>
        <v>0</v>
      </c>
      <c r="UY24" s="177" t="str">
        <f t="shared" si="157"/>
        <v xml:space="preserve"> </v>
      </c>
      <c r="VA24" s="173">
        <v>1</v>
      </c>
      <c r="VB24" s="226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/>
      <c r="VK24" s="177" t="str">
        <f t="shared" si="158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199"/>
        <v xml:space="preserve"> </v>
      </c>
      <c r="VT24" s="176">
        <f t="shared" si="160"/>
        <v>0</v>
      </c>
      <c r="VU24" s="177" t="str">
        <f t="shared" si="161"/>
        <v xml:space="preserve"> </v>
      </c>
      <c r="VW24" s="173">
        <v>1</v>
      </c>
      <c r="VX24" s="226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/>
      <c r="WG24" s="177" t="str">
        <f t="shared" si="162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0"/>
        <v xml:space="preserve"> </v>
      </c>
      <c r="WP24" s="176">
        <f t="shared" si="164"/>
        <v>0</v>
      </c>
      <c r="WQ24" s="177" t="str">
        <f t="shared" si="165"/>
        <v xml:space="preserve"> </v>
      </c>
      <c r="WS24" s="173">
        <v>1</v>
      </c>
      <c r="WT24" s="226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/>
      <c r="XC24" s="177" t="str">
        <f t="shared" si="166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1"/>
        <v xml:space="preserve"> </v>
      </c>
      <c r="XL24" s="176">
        <f t="shared" si="168"/>
        <v>0</v>
      </c>
      <c r="XM24" s="177" t="str">
        <f t="shared" si="169"/>
        <v xml:space="preserve"> </v>
      </c>
    </row>
    <row r="25" spans="1:637" ht="13.8">
      <c r="A25" s="173">
        <v>1</v>
      </c>
      <c r="B25" s="227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/>
      <c r="K25" s="177" t="str">
        <f t="shared" si="58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59"/>
        <v xml:space="preserve"> </v>
      </c>
      <c r="T25" s="176">
        <f t="shared" si="60"/>
        <v>0</v>
      </c>
      <c r="U25" s="177" t="str">
        <f t="shared" si="61"/>
        <v xml:space="preserve"> </v>
      </c>
      <c r="W25" s="173">
        <v>1</v>
      </c>
      <c r="X25" s="227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/>
      <c r="AG25" s="177" t="str">
        <f t="shared" si="62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74"/>
        <v xml:space="preserve"> </v>
      </c>
      <c r="AP25" s="176">
        <f t="shared" si="64"/>
        <v>0</v>
      </c>
      <c r="AQ25" s="177" t="str">
        <f t="shared" si="65"/>
        <v xml:space="preserve"> </v>
      </c>
      <c r="AS25" s="173">
        <v>1</v>
      </c>
      <c r="AT25" s="227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/>
      <c r="BC25" s="177" t="str">
        <f t="shared" si="170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75"/>
        <v xml:space="preserve"> </v>
      </c>
      <c r="BL25" s="176">
        <f t="shared" si="67"/>
        <v>0</v>
      </c>
      <c r="BM25" s="177" t="str">
        <f t="shared" si="68"/>
        <v xml:space="preserve"> </v>
      </c>
      <c r="BO25" s="173">
        <v>1</v>
      </c>
      <c r="BP25" s="227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/>
      <c r="BY25" s="177" t="str">
        <f t="shared" si="69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76"/>
        <v xml:space="preserve"> </v>
      </c>
      <c r="CH25" s="176">
        <f t="shared" si="71"/>
        <v>0</v>
      </c>
      <c r="CI25" s="177" t="str">
        <f t="shared" si="72"/>
        <v xml:space="preserve"> </v>
      </c>
      <c r="CK25" s="173">
        <v>1</v>
      </c>
      <c r="CL25" s="227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/>
      <c r="CU25" s="177" t="str">
        <f t="shared" si="73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77"/>
        <v xml:space="preserve"> </v>
      </c>
      <c r="DD25" s="176">
        <f t="shared" si="75"/>
        <v>0</v>
      </c>
      <c r="DE25" s="177" t="str">
        <f t="shared" si="76"/>
        <v xml:space="preserve"> </v>
      </c>
      <c r="DG25" s="173">
        <v>1</v>
      </c>
      <c r="DH25" s="227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/>
      <c r="DQ25" s="177" t="str">
        <f t="shared" si="77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78"/>
        <v xml:space="preserve"> </v>
      </c>
      <c r="DZ25" s="176">
        <f t="shared" si="79"/>
        <v>0</v>
      </c>
      <c r="EA25" s="177" t="str">
        <f t="shared" si="80"/>
        <v xml:space="preserve"> </v>
      </c>
      <c r="EC25" s="173">
        <v>1</v>
      </c>
      <c r="ED25" s="227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/>
      <c r="EM25" s="177" t="str">
        <f t="shared" si="81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79"/>
        <v xml:space="preserve"> </v>
      </c>
      <c r="EV25" s="176">
        <f t="shared" si="83"/>
        <v>0</v>
      </c>
      <c r="EW25" s="177" t="str">
        <f t="shared" si="84"/>
        <v xml:space="preserve"> </v>
      </c>
      <c r="EY25" s="173">
        <v>1</v>
      </c>
      <c r="EZ25" s="227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/>
      <c r="FI25" s="177" t="str">
        <f t="shared" si="85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0"/>
        <v xml:space="preserve"> </v>
      </c>
      <c r="FR25" s="176">
        <f t="shared" si="87"/>
        <v>0</v>
      </c>
      <c r="FS25" s="177" t="str">
        <f t="shared" si="88"/>
        <v xml:space="preserve"> </v>
      </c>
      <c r="FU25" s="173">
        <v>1</v>
      </c>
      <c r="FV25" s="227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/>
      <c r="GE25" s="177" t="str">
        <f t="shared" si="89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1"/>
        <v xml:space="preserve"> </v>
      </c>
      <c r="GN25" s="176">
        <f t="shared" si="91"/>
        <v>0</v>
      </c>
      <c r="GO25" s="177" t="str">
        <f t="shared" si="92"/>
        <v xml:space="preserve"> </v>
      </c>
      <c r="GQ25" s="173">
        <v>1</v>
      </c>
      <c r="GR25" s="227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/>
      <c r="HA25" s="177" t="str">
        <f t="shared" si="93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2"/>
        <v xml:space="preserve"> </v>
      </c>
      <c r="HJ25" s="176">
        <f t="shared" si="95"/>
        <v>0</v>
      </c>
      <c r="HK25" s="177" t="str">
        <f t="shared" si="96"/>
        <v xml:space="preserve"> </v>
      </c>
      <c r="HM25" s="173">
        <v>1</v>
      </c>
      <c r="HN25" s="227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/>
      <c r="HW25" s="177" t="str">
        <f t="shared" si="97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3"/>
        <v xml:space="preserve"> </v>
      </c>
      <c r="IF25" s="176">
        <f t="shared" si="99"/>
        <v>0</v>
      </c>
      <c r="IG25" s="177" t="str">
        <f t="shared" si="100"/>
        <v xml:space="preserve"> </v>
      </c>
      <c r="II25" s="173">
        <v>1</v>
      </c>
      <c r="IJ25" s="227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/>
      <c r="IS25" s="177" t="str">
        <f t="shared" si="101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4"/>
        <v xml:space="preserve"> </v>
      </c>
      <c r="JB25" s="176">
        <f t="shared" si="103"/>
        <v>0</v>
      </c>
      <c r="JC25" s="177" t="str">
        <f t="shared" si="104"/>
        <v xml:space="preserve"> </v>
      </c>
      <c r="JE25" s="173">
        <v>1</v>
      </c>
      <c r="JF25" s="227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/>
      <c r="JO25" s="177" t="str">
        <f t="shared" si="105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5"/>
        <v xml:space="preserve"> </v>
      </c>
      <c r="JX25" s="176">
        <f t="shared" si="107"/>
        <v>0</v>
      </c>
      <c r="JY25" s="177" t="str">
        <f t="shared" si="108"/>
        <v xml:space="preserve"> </v>
      </c>
      <c r="KA25" s="173">
        <v>1</v>
      </c>
      <c r="KB25" s="227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/>
      <c r="KK25" s="177" t="str">
        <f t="shared" si="109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86"/>
        <v xml:space="preserve"> </v>
      </c>
      <c r="KT25" s="176">
        <f t="shared" si="111"/>
        <v>0</v>
      </c>
      <c r="KU25" s="177" t="str">
        <f t="shared" si="112"/>
        <v xml:space="preserve"> </v>
      </c>
      <c r="KW25" s="173">
        <v>1</v>
      </c>
      <c r="KX25" s="227"/>
      <c r="KY25" s="174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5" t="str">
        <f t="shared" si="28"/>
        <v xml:space="preserve"> </v>
      </c>
      <c r="LE25" s="212" t="str">
        <f>IF(LA25=0," ",VLOOKUP(LA25,PROTOKOL!$A:$E,5,FALSE))</f>
        <v xml:space="preserve"> </v>
      </c>
      <c r="LF25" s="176"/>
      <c r="LG25" s="177" t="str">
        <f t="shared" si="113"/>
        <v xml:space="preserve"> 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87"/>
        <v xml:space="preserve"> </v>
      </c>
      <c r="LP25" s="176">
        <f t="shared" si="115"/>
        <v>0</v>
      </c>
      <c r="LQ25" s="177" t="str">
        <f t="shared" si="116"/>
        <v xml:space="preserve"> </v>
      </c>
      <c r="LS25" s="173">
        <v>1</v>
      </c>
      <c r="LT25" s="227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/>
      <c r="MC25" s="177" t="str">
        <f t="shared" si="117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88"/>
        <v xml:space="preserve"> </v>
      </c>
      <c r="ML25" s="176">
        <f t="shared" si="118"/>
        <v>0</v>
      </c>
      <c r="MM25" s="177" t="str">
        <f t="shared" si="119"/>
        <v xml:space="preserve"> </v>
      </c>
      <c r="MO25" s="173">
        <v>1</v>
      </c>
      <c r="MP25" s="227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/>
      <c r="MY25" s="177" t="str">
        <f t="shared" si="120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89"/>
        <v xml:space="preserve"> </v>
      </c>
      <c r="NH25" s="176">
        <f t="shared" si="122"/>
        <v>0</v>
      </c>
      <c r="NI25" s="177" t="str">
        <f t="shared" si="123"/>
        <v xml:space="preserve"> </v>
      </c>
      <c r="NK25" s="173">
        <v>1</v>
      </c>
      <c r="NL25" s="227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/>
      <c r="NU25" s="177" t="str">
        <f t="shared" si="124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0"/>
        <v xml:space="preserve"> </v>
      </c>
      <c r="OD25" s="176">
        <f t="shared" si="126"/>
        <v>0</v>
      </c>
      <c r="OE25" s="177" t="str">
        <f t="shared" si="127"/>
        <v xml:space="preserve"> </v>
      </c>
      <c r="OG25" s="173">
        <v>1</v>
      </c>
      <c r="OH25" s="227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/>
      <c r="OQ25" s="177" t="str">
        <f t="shared" si="128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1"/>
        <v xml:space="preserve"> </v>
      </c>
      <c r="OZ25" s="176">
        <f t="shared" si="130"/>
        <v>0</v>
      </c>
      <c r="PA25" s="177" t="str">
        <f t="shared" si="131"/>
        <v xml:space="preserve"> </v>
      </c>
      <c r="PC25" s="173">
        <v>1</v>
      </c>
      <c r="PD25" s="227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/>
      <c r="PM25" s="177" t="str">
        <f t="shared" si="172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2"/>
        <v xml:space="preserve"> </v>
      </c>
      <c r="PV25" s="176">
        <f t="shared" si="133"/>
        <v>0</v>
      </c>
      <c r="PW25" s="177" t="str">
        <f t="shared" si="134"/>
        <v xml:space="preserve"> </v>
      </c>
      <c r="PY25" s="173">
        <v>1</v>
      </c>
      <c r="PZ25" s="227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/>
      <c r="QI25" s="177" t="str">
        <f t="shared" si="135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3"/>
        <v xml:space="preserve"> </v>
      </c>
      <c r="QR25" s="176">
        <f t="shared" si="137"/>
        <v>0</v>
      </c>
      <c r="QS25" s="177" t="str">
        <f t="shared" si="138"/>
        <v xml:space="preserve"> </v>
      </c>
      <c r="QU25" s="173">
        <v>1</v>
      </c>
      <c r="QV25" s="227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/>
      <c r="RE25" s="177" t="str">
        <f t="shared" si="139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4"/>
        <v xml:space="preserve"> </v>
      </c>
      <c r="RN25" s="176">
        <f t="shared" si="141"/>
        <v>0</v>
      </c>
      <c r="RO25" s="177" t="str">
        <f t="shared" si="142"/>
        <v xml:space="preserve"> </v>
      </c>
      <c r="RQ25" s="173">
        <v>1</v>
      </c>
      <c r="RR25" s="227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/>
      <c r="SA25" s="177" t="str">
        <f t="shared" si="143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5"/>
        <v xml:space="preserve"> </v>
      </c>
      <c r="SJ25" s="176">
        <f t="shared" si="145"/>
        <v>0</v>
      </c>
      <c r="SK25" s="177" t="str">
        <f t="shared" si="146"/>
        <v xml:space="preserve"> </v>
      </c>
      <c r="SM25" s="173">
        <v>1</v>
      </c>
      <c r="SN25" s="227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/>
      <c r="SW25" s="177" t="str">
        <f t="shared" si="147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196"/>
        <v xml:space="preserve"> </v>
      </c>
      <c r="TF25" s="176">
        <f t="shared" si="149"/>
        <v>0</v>
      </c>
      <c r="TG25" s="177" t="str">
        <f t="shared" si="150"/>
        <v xml:space="preserve"> </v>
      </c>
      <c r="TI25" s="173">
        <v>1</v>
      </c>
      <c r="TJ25" s="227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/>
      <c r="TS25" s="177" t="str">
        <f t="shared" si="151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197"/>
        <v xml:space="preserve"> </v>
      </c>
      <c r="UB25" s="176">
        <f t="shared" si="153"/>
        <v>0</v>
      </c>
      <c r="UC25" s="177" t="str">
        <f t="shared" si="154"/>
        <v xml:space="preserve"> </v>
      </c>
      <c r="UE25" s="173">
        <v>1</v>
      </c>
      <c r="UF25" s="227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/>
      <c r="UO25" s="177" t="str">
        <f t="shared" si="173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198"/>
        <v xml:space="preserve"> </v>
      </c>
      <c r="UX25" s="176">
        <f t="shared" si="156"/>
        <v>0</v>
      </c>
      <c r="UY25" s="177" t="str">
        <f t="shared" si="157"/>
        <v xml:space="preserve"> </v>
      </c>
      <c r="VA25" s="173">
        <v>1</v>
      </c>
      <c r="VB25" s="227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/>
      <c r="VK25" s="177" t="str">
        <f t="shared" si="158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199"/>
        <v xml:space="preserve"> </v>
      </c>
      <c r="VT25" s="176">
        <f t="shared" si="160"/>
        <v>0</v>
      </c>
      <c r="VU25" s="177" t="str">
        <f t="shared" si="161"/>
        <v xml:space="preserve"> </v>
      </c>
      <c r="VW25" s="173">
        <v>1</v>
      </c>
      <c r="VX25" s="227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/>
      <c r="WG25" s="177" t="str">
        <f t="shared" si="162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0"/>
        <v xml:space="preserve"> </v>
      </c>
      <c r="WP25" s="176">
        <f t="shared" si="164"/>
        <v>0</v>
      </c>
      <c r="WQ25" s="177" t="str">
        <f t="shared" si="165"/>
        <v xml:space="preserve"> </v>
      </c>
      <c r="WS25" s="173">
        <v>1</v>
      </c>
      <c r="WT25" s="227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/>
      <c r="XC25" s="177" t="str">
        <f t="shared" si="166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1"/>
        <v xml:space="preserve"> </v>
      </c>
      <c r="XL25" s="176">
        <f t="shared" si="168"/>
        <v>0</v>
      </c>
      <c r="XM25" s="177" t="str">
        <f t="shared" si="169"/>
        <v xml:space="preserve"> </v>
      </c>
    </row>
    <row r="26" spans="1:637" ht="13.8">
      <c r="A26" s="173">
        <v>2</v>
      </c>
      <c r="B26" s="225">
        <v>2</v>
      </c>
      <c r="C26" s="174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5" t="str">
        <f t="shared" si="0"/>
        <v xml:space="preserve"> </v>
      </c>
      <c r="I26" s="212" t="str">
        <f>IF(E26=0," ",VLOOKUP(E26,PROTOKOL!$A:$E,5,FALSE))</f>
        <v xml:space="preserve"> </v>
      </c>
      <c r="J26" s="176"/>
      <c r="K26" s="177" t="str">
        <f t="shared" si="58"/>
        <v xml:space="preserve"> 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59"/>
        <v xml:space="preserve"> </v>
      </c>
      <c r="T26" s="176">
        <f t="shared" si="60"/>
        <v>0</v>
      </c>
      <c r="U26" s="177" t="str">
        <f t="shared" si="61"/>
        <v xml:space="preserve"> </v>
      </c>
      <c r="W26" s="173">
        <v>2</v>
      </c>
      <c r="X26" s="225">
        <v>2</v>
      </c>
      <c r="Y26" s="174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5" t="str">
        <f t="shared" si="2"/>
        <v xml:space="preserve"> </v>
      </c>
      <c r="AE26" s="212" t="str">
        <f>IF(AA26=0," ",VLOOKUP(AA26,PROTOKOL!$A:$E,5,FALSE))</f>
        <v xml:space="preserve"> </v>
      </c>
      <c r="AF26" s="176"/>
      <c r="AG26" s="177" t="str">
        <f t="shared" si="62"/>
        <v xml:space="preserve"> </v>
      </c>
      <c r="AH26" s="217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5" t="str">
        <f t="shared" si="3"/>
        <v xml:space="preserve"> </v>
      </c>
      <c r="AN26" s="176" t="str">
        <f>IF(AJ26=0," ",VLOOKUP(AJ26,PROTOKOL!$A:$E,5,FALSE))</f>
        <v xml:space="preserve"> </v>
      </c>
      <c r="AO26" s="212" t="str">
        <f t="shared" si="174"/>
        <v xml:space="preserve"> </v>
      </c>
      <c r="AP26" s="176">
        <f t="shared" si="64"/>
        <v>0</v>
      </c>
      <c r="AQ26" s="177" t="str">
        <f t="shared" si="65"/>
        <v xml:space="preserve"> </v>
      </c>
      <c r="AS26" s="173">
        <v>2</v>
      </c>
      <c r="AT26" s="225">
        <v>2</v>
      </c>
      <c r="AU26" s="174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5" t="str">
        <f t="shared" si="4"/>
        <v xml:space="preserve"> </v>
      </c>
      <c r="BA26" s="212" t="str">
        <f>IF(AW26=0," ",VLOOKUP(AW26,PROTOKOL!$A:$E,5,FALSE))</f>
        <v xml:space="preserve"> </v>
      </c>
      <c r="BB26" s="176"/>
      <c r="BC26" s="177" t="str">
        <f t="shared" si="170"/>
        <v xml:space="preserve"> 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75"/>
        <v xml:space="preserve"> </v>
      </c>
      <c r="BL26" s="176">
        <f t="shared" si="67"/>
        <v>0</v>
      </c>
      <c r="BM26" s="177" t="str">
        <f t="shared" si="68"/>
        <v xml:space="preserve"> </v>
      </c>
      <c r="BO26" s="173">
        <v>2</v>
      </c>
      <c r="BP26" s="225">
        <v>2</v>
      </c>
      <c r="BQ26" s="174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5" t="str">
        <f t="shared" si="6"/>
        <v xml:space="preserve"> </v>
      </c>
      <c r="BW26" s="212" t="str">
        <f>IF(BS26=0," ",VLOOKUP(BS26,PROTOKOL!$A:$E,5,FALSE))</f>
        <v xml:space="preserve"> </v>
      </c>
      <c r="BX26" s="176"/>
      <c r="BY26" s="177" t="str">
        <f t="shared" si="69"/>
        <v xml:space="preserve"> 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76"/>
        <v xml:space="preserve"> </v>
      </c>
      <c r="CH26" s="176">
        <f t="shared" si="71"/>
        <v>0</v>
      </c>
      <c r="CI26" s="177" t="str">
        <f t="shared" si="72"/>
        <v xml:space="preserve"> </v>
      </c>
      <c r="CK26" s="173">
        <v>2</v>
      </c>
      <c r="CL26" s="225">
        <v>2</v>
      </c>
      <c r="CM26" s="174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5" t="str">
        <f t="shared" si="8"/>
        <v xml:space="preserve"> </v>
      </c>
      <c r="CS26" s="212" t="str">
        <f>IF(CO26=0," ",VLOOKUP(CO26,PROTOKOL!$A:$E,5,FALSE))</f>
        <v xml:space="preserve"> </v>
      </c>
      <c r="CT26" s="176"/>
      <c r="CU26" s="177" t="str">
        <f t="shared" si="73"/>
        <v xml:space="preserve"> 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77"/>
        <v xml:space="preserve"> </v>
      </c>
      <c r="DD26" s="176">
        <f t="shared" si="75"/>
        <v>0</v>
      </c>
      <c r="DE26" s="177" t="str">
        <f t="shared" si="76"/>
        <v xml:space="preserve"> </v>
      </c>
      <c r="DG26" s="173">
        <v>2</v>
      </c>
      <c r="DH26" s="225">
        <v>2</v>
      </c>
      <c r="DI26" s="174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5" t="str">
        <f t="shared" si="10"/>
        <v xml:space="preserve"> </v>
      </c>
      <c r="DO26" s="212" t="str">
        <f>IF(DK26=0," ",VLOOKUP(DK26,PROTOKOL!$A:$E,5,FALSE))</f>
        <v xml:space="preserve"> </v>
      </c>
      <c r="DP26" s="176"/>
      <c r="DQ26" s="177" t="str">
        <f t="shared" si="77"/>
        <v xml:space="preserve"> 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78"/>
        <v xml:space="preserve"> </v>
      </c>
      <c r="DZ26" s="176">
        <f t="shared" si="79"/>
        <v>0</v>
      </c>
      <c r="EA26" s="177" t="str">
        <f t="shared" si="80"/>
        <v xml:space="preserve"> </v>
      </c>
      <c r="EC26" s="173">
        <v>2</v>
      </c>
      <c r="ED26" s="225">
        <v>2</v>
      </c>
      <c r="EE26" s="174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5" t="str">
        <f t="shared" si="12"/>
        <v xml:space="preserve"> </v>
      </c>
      <c r="EK26" s="212" t="str">
        <f>IF(EG26=0," ",VLOOKUP(EG26,PROTOKOL!$A:$E,5,FALSE))</f>
        <v xml:space="preserve"> </v>
      </c>
      <c r="EL26" s="176"/>
      <c r="EM26" s="177" t="str">
        <f t="shared" si="81"/>
        <v xml:space="preserve"> 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79"/>
        <v xml:space="preserve"> </v>
      </c>
      <c r="EV26" s="176">
        <f t="shared" si="83"/>
        <v>0</v>
      </c>
      <c r="EW26" s="177" t="str">
        <f t="shared" si="84"/>
        <v xml:space="preserve"> </v>
      </c>
      <c r="EY26" s="173">
        <v>2</v>
      </c>
      <c r="EZ26" s="225">
        <v>2</v>
      </c>
      <c r="FA26" s="174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5" t="str">
        <f t="shared" si="14"/>
        <v xml:space="preserve"> </v>
      </c>
      <c r="FG26" s="212" t="str">
        <f>IF(FC26=0," ",VLOOKUP(FC26,PROTOKOL!$A:$E,5,FALSE))</f>
        <v xml:space="preserve"> </v>
      </c>
      <c r="FH26" s="176"/>
      <c r="FI26" s="177" t="str">
        <f t="shared" si="85"/>
        <v xml:space="preserve"> 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80"/>
        <v xml:space="preserve"> </v>
      </c>
      <c r="FR26" s="176">
        <f t="shared" si="87"/>
        <v>0</v>
      </c>
      <c r="FS26" s="177" t="str">
        <f t="shared" si="88"/>
        <v xml:space="preserve"> </v>
      </c>
      <c r="FU26" s="173">
        <v>2</v>
      </c>
      <c r="FV26" s="225">
        <v>2</v>
      </c>
      <c r="FW26" s="174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5" t="str">
        <f t="shared" si="16"/>
        <v xml:space="preserve"> </v>
      </c>
      <c r="GC26" s="212" t="str">
        <f>IF(FY26=0," ",VLOOKUP(FY26,PROTOKOL!$A:$E,5,FALSE))</f>
        <v xml:space="preserve"> </v>
      </c>
      <c r="GD26" s="176"/>
      <c r="GE26" s="177" t="str">
        <f t="shared" si="89"/>
        <v xml:space="preserve"> 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1"/>
        <v xml:space="preserve"> </v>
      </c>
      <c r="GN26" s="176">
        <f t="shared" si="91"/>
        <v>0</v>
      </c>
      <c r="GO26" s="177" t="str">
        <f t="shared" si="92"/>
        <v xml:space="preserve"> </v>
      </c>
      <c r="GQ26" s="173">
        <v>2</v>
      </c>
      <c r="GR26" s="225">
        <v>2</v>
      </c>
      <c r="GS26" s="174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5" t="str">
        <f t="shared" si="18"/>
        <v xml:space="preserve"> </v>
      </c>
      <c r="GY26" s="212" t="str">
        <f>IF(GU26=0," ",VLOOKUP(GU26,PROTOKOL!$A:$E,5,FALSE))</f>
        <v xml:space="preserve"> </v>
      </c>
      <c r="GZ26" s="176"/>
      <c r="HA26" s="177" t="str">
        <f t="shared" si="93"/>
        <v xml:space="preserve"> 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2"/>
        <v xml:space="preserve"> </v>
      </c>
      <c r="HJ26" s="176">
        <f t="shared" si="95"/>
        <v>0</v>
      </c>
      <c r="HK26" s="177" t="str">
        <f t="shared" si="96"/>
        <v xml:space="preserve"> </v>
      </c>
      <c r="HM26" s="173">
        <v>2</v>
      </c>
      <c r="HN26" s="225">
        <v>2</v>
      </c>
      <c r="HO26" s="174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5" t="str">
        <f t="shared" si="20"/>
        <v xml:space="preserve"> </v>
      </c>
      <c r="HU26" s="212" t="str">
        <f>IF(HQ26=0," ",VLOOKUP(HQ26,PROTOKOL!$A:$E,5,FALSE))</f>
        <v xml:space="preserve"> </v>
      </c>
      <c r="HV26" s="176"/>
      <c r="HW26" s="177" t="str">
        <f t="shared" si="97"/>
        <v xml:space="preserve"> 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3"/>
        <v xml:space="preserve"> </v>
      </c>
      <c r="IF26" s="176">
        <f t="shared" si="99"/>
        <v>0</v>
      </c>
      <c r="IG26" s="177" t="str">
        <f t="shared" si="100"/>
        <v xml:space="preserve"> </v>
      </c>
      <c r="II26" s="173">
        <v>2</v>
      </c>
      <c r="IJ26" s="225">
        <v>2</v>
      </c>
      <c r="IK26" s="174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5" t="str">
        <f t="shared" si="22"/>
        <v xml:space="preserve"> </v>
      </c>
      <c r="IQ26" s="212" t="str">
        <f>IF(IM26=0," ",VLOOKUP(IM26,PROTOKOL!$A:$E,5,FALSE))</f>
        <v xml:space="preserve"> </v>
      </c>
      <c r="IR26" s="176"/>
      <c r="IS26" s="177" t="str">
        <f t="shared" si="101"/>
        <v xml:space="preserve"> 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4"/>
        <v xml:space="preserve"> </v>
      </c>
      <c r="JB26" s="176">
        <f t="shared" si="103"/>
        <v>0</v>
      </c>
      <c r="JC26" s="177" t="str">
        <f t="shared" si="104"/>
        <v xml:space="preserve"> </v>
      </c>
      <c r="JE26" s="173">
        <v>2</v>
      </c>
      <c r="JF26" s="225">
        <v>2</v>
      </c>
      <c r="JG26" s="174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5" t="str">
        <f t="shared" si="24"/>
        <v xml:space="preserve"> </v>
      </c>
      <c r="JM26" s="212" t="str">
        <f>IF(JI26=0," ",VLOOKUP(JI26,PROTOKOL!$A:$E,5,FALSE))</f>
        <v xml:space="preserve"> </v>
      </c>
      <c r="JN26" s="176"/>
      <c r="JO26" s="177" t="str">
        <f t="shared" si="105"/>
        <v xml:space="preserve"> 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5"/>
        <v xml:space="preserve"> </v>
      </c>
      <c r="JX26" s="176">
        <f t="shared" si="107"/>
        <v>0</v>
      </c>
      <c r="JY26" s="177" t="str">
        <f t="shared" si="108"/>
        <v xml:space="preserve"> </v>
      </c>
      <c r="KA26" s="173">
        <v>2</v>
      </c>
      <c r="KB26" s="225">
        <v>2</v>
      </c>
      <c r="KC26" s="174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5" t="str">
        <f t="shared" si="26"/>
        <v xml:space="preserve"> </v>
      </c>
      <c r="KI26" s="212" t="str">
        <f>IF(KE26=0," ",VLOOKUP(KE26,PROTOKOL!$A:$E,5,FALSE))</f>
        <v xml:space="preserve"> </v>
      </c>
      <c r="KJ26" s="176"/>
      <c r="KK26" s="177" t="str">
        <f t="shared" si="109"/>
        <v xml:space="preserve"> 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86"/>
        <v xml:space="preserve"> </v>
      </c>
      <c r="KT26" s="176">
        <f t="shared" si="111"/>
        <v>0</v>
      </c>
      <c r="KU26" s="177" t="str">
        <f t="shared" si="112"/>
        <v xml:space="preserve"> </v>
      </c>
      <c r="KW26" s="173">
        <v>2</v>
      </c>
      <c r="KX26" s="225">
        <v>2</v>
      </c>
      <c r="KY26" s="174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5" t="str">
        <f t="shared" si="28"/>
        <v xml:space="preserve"> </v>
      </c>
      <c r="LE26" s="212" t="str">
        <f>IF(LA26=0," ",VLOOKUP(LA26,PROTOKOL!$A:$E,5,FALSE))</f>
        <v xml:space="preserve"> </v>
      </c>
      <c r="LF26" s="176"/>
      <c r="LG26" s="177" t="str">
        <f t="shared" si="113"/>
        <v xml:space="preserve"> 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87"/>
        <v xml:space="preserve"> </v>
      </c>
      <c r="LP26" s="176">
        <f t="shared" si="115"/>
        <v>0</v>
      </c>
      <c r="LQ26" s="177" t="str">
        <f t="shared" si="116"/>
        <v xml:space="preserve"> </v>
      </c>
      <c r="LS26" s="173">
        <v>2</v>
      </c>
      <c r="LT26" s="225">
        <v>2</v>
      </c>
      <c r="LU26" s="174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5" t="str">
        <f t="shared" si="30"/>
        <v xml:space="preserve"> </v>
      </c>
      <c r="MA26" s="212" t="str">
        <f>IF(LW26=0," ",VLOOKUP(LW26,PROTOKOL!$A:$E,5,FALSE))</f>
        <v xml:space="preserve"> </v>
      </c>
      <c r="MB26" s="176"/>
      <c r="MC26" s="177" t="str">
        <f t="shared" si="117"/>
        <v xml:space="preserve"> 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88"/>
        <v xml:space="preserve"> </v>
      </c>
      <c r="ML26" s="176">
        <f t="shared" si="118"/>
        <v>0</v>
      </c>
      <c r="MM26" s="177" t="str">
        <f t="shared" si="119"/>
        <v xml:space="preserve"> </v>
      </c>
      <c r="MO26" s="173">
        <v>2</v>
      </c>
      <c r="MP26" s="225">
        <v>2</v>
      </c>
      <c r="MQ26" s="174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5" t="str">
        <f t="shared" si="32"/>
        <v xml:space="preserve"> </v>
      </c>
      <c r="MW26" s="212" t="str">
        <f>IF(MS26=0," ",VLOOKUP(MS26,PROTOKOL!$A:$E,5,FALSE))</f>
        <v xml:space="preserve"> </v>
      </c>
      <c r="MX26" s="176"/>
      <c r="MY26" s="177" t="str">
        <f t="shared" si="120"/>
        <v xml:space="preserve"> 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89"/>
        <v xml:space="preserve"> </v>
      </c>
      <c r="NH26" s="176">
        <f t="shared" si="122"/>
        <v>0</v>
      </c>
      <c r="NI26" s="177" t="str">
        <f t="shared" si="123"/>
        <v xml:space="preserve"> </v>
      </c>
      <c r="NK26" s="173">
        <v>2</v>
      </c>
      <c r="NL26" s="225">
        <v>2</v>
      </c>
      <c r="NM26" s="174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5" t="str">
        <f t="shared" si="34"/>
        <v xml:space="preserve"> </v>
      </c>
      <c r="NS26" s="212" t="str">
        <f>IF(NO26=0," ",VLOOKUP(NO26,PROTOKOL!$A:$E,5,FALSE))</f>
        <v xml:space="preserve"> </v>
      </c>
      <c r="NT26" s="176"/>
      <c r="NU26" s="177" t="str">
        <f t="shared" si="124"/>
        <v xml:space="preserve"> 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90"/>
        <v xml:space="preserve"> </v>
      </c>
      <c r="OD26" s="176">
        <f t="shared" si="126"/>
        <v>0</v>
      </c>
      <c r="OE26" s="177" t="str">
        <f t="shared" si="127"/>
        <v xml:space="preserve"> </v>
      </c>
      <c r="OG26" s="173">
        <v>2</v>
      </c>
      <c r="OH26" s="225">
        <v>2</v>
      </c>
      <c r="OI26" s="174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5" t="str">
        <f t="shared" si="36"/>
        <v xml:space="preserve"> </v>
      </c>
      <c r="OO26" s="212" t="str">
        <f>IF(OK26=0," ",VLOOKUP(OK26,PROTOKOL!$A:$E,5,FALSE))</f>
        <v xml:space="preserve"> </v>
      </c>
      <c r="OP26" s="176"/>
      <c r="OQ26" s="177" t="str">
        <f t="shared" si="128"/>
        <v xml:space="preserve"> 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1"/>
        <v xml:space="preserve"> </v>
      </c>
      <c r="OZ26" s="176">
        <f t="shared" si="130"/>
        <v>0</v>
      </c>
      <c r="PA26" s="177" t="str">
        <f t="shared" si="131"/>
        <v xml:space="preserve"> </v>
      </c>
      <c r="PC26" s="173">
        <v>2</v>
      </c>
      <c r="PD26" s="225">
        <v>2</v>
      </c>
      <c r="PE26" s="174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5" t="str">
        <f t="shared" si="38"/>
        <v xml:space="preserve"> </v>
      </c>
      <c r="PK26" s="212" t="str">
        <f>IF(PG26=0," ",VLOOKUP(PG26,PROTOKOL!$A:$E,5,FALSE))</f>
        <v xml:space="preserve"> </v>
      </c>
      <c r="PL26" s="176"/>
      <c r="PM26" s="177" t="str">
        <f t="shared" si="172"/>
        <v xml:space="preserve"> 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2"/>
        <v xml:space="preserve"> </v>
      </c>
      <c r="PV26" s="176">
        <f t="shared" si="133"/>
        <v>0</v>
      </c>
      <c r="PW26" s="177" t="str">
        <f t="shared" si="134"/>
        <v xml:space="preserve"> </v>
      </c>
      <c r="PY26" s="173">
        <v>2</v>
      </c>
      <c r="PZ26" s="225">
        <v>2</v>
      </c>
      <c r="QA26" s="174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5" t="str">
        <f t="shared" si="40"/>
        <v xml:space="preserve"> </v>
      </c>
      <c r="QG26" s="212" t="str">
        <f>IF(QC26=0," ",VLOOKUP(QC26,PROTOKOL!$A:$E,5,FALSE))</f>
        <v xml:space="preserve"> </v>
      </c>
      <c r="QH26" s="176"/>
      <c r="QI26" s="177" t="str">
        <f t="shared" si="135"/>
        <v xml:space="preserve"> 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3"/>
        <v xml:space="preserve"> </v>
      </c>
      <c r="QR26" s="176">
        <f t="shared" si="137"/>
        <v>0</v>
      </c>
      <c r="QS26" s="177" t="str">
        <f t="shared" si="138"/>
        <v xml:space="preserve"> </v>
      </c>
      <c r="QU26" s="173">
        <v>2</v>
      </c>
      <c r="QV26" s="225">
        <v>2</v>
      </c>
      <c r="QW26" s="174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5" t="str">
        <f t="shared" si="42"/>
        <v xml:space="preserve"> </v>
      </c>
      <c r="RC26" s="212" t="str">
        <f>IF(QY26=0," ",VLOOKUP(QY26,PROTOKOL!$A:$E,5,FALSE))</f>
        <v xml:space="preserve"> </v>
      </c>
      <c r="RD26" s="176"/>
      <c r="RE26" s="177" t="str">
        <f t="shared" si="139"/>
        <v xml:space="preserve"> 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194"/>
        <v xml:space="preserve"> </v>
      </c>
      <c r="RN26" s="176">
        <f t="shared" si="141"/>
        <v>0</v>
      </c>
      <c r="RO26" s="177" t="str">
        <f t="shared" si="142"/>
        <v xml:space="preserve"> </v>
      </c>
      <c r="RQ26" s="173">
        <v>2</v>
      </c>
      <c r="RR26" s="225">
        <v>2</v>
      </c>
      <c r="RS26" s="174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5" t="str">
        <f t="shared" si="44"/>
        <v xml:space="preserve"> </v>
      </c>
      <c r="RY26" s="212" t="str">
        <f>IF(RU26=0," ",VLOOKUP(RU26,PROTOKOL!$A:$E,5,FALSE))</f>
        <v xml:space="preserve"> </v>
      </c>
      <c r="RZ26" s="176"/>
      <c r="SA26" s="177" t="str">
        <f t="shared" si="143"/>
        <v xml:space="preserve"> 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5"/>
        <v xml:space="preserve"> </v>
      </c>
      <c r="SJ26" s="176">
        <f t="shared" si="145"/>
        <v>0</v>
      </c>
      <c r="SK26" s="177" t="str">
        <f t="shared" si="146"/>
        <v xml:space="preserve"> </v>
      </c>
      <c r="SM26" s="173">
        <v>2</v>
      </c>
      <c r="SN26" s="225">
        <v>2</v>
      </c>
      <c r="SO26" s="174" t="str">
        <f>IF(SQ26=0," ",VLOOKUP(SQ26,PROTOKOL!$A:$F,6,FALSE))</f>
        <v xml:space="preserve"> 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75" t="str">
        <f t="shared" si="46"/>
        <v xml:space="preserve"> </v>
      </c>
      <c r="SU26" s="212" t="str">
        <f>IF(SQ26=0," ",VLOOKUP(SQ26,PROTOKOL!$A:$E,5,FALSE))</f>
        <v xml:space="preserve"> </v>
      </c>
      <c r="SV26" s="176"/>
      <c r="SW26" s="177" t="str">
        <f t="shared" si="147"/>
        <v xml:space="preserve"> 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196"/>
        <v xml:space="preserve"> </v>
      </c>
      <c r="TF26" s="176">
        <f t="shared" si="149"/>
        <v>0</v>
      </c>
      <c r="TG26" s="177" t="str">
        <f t="shared" si="150"/>
        <v xml:space="preserve"> </v>
      </c>
      <c r="TI26" s="173">
        <v>2</v>
      </c>
      <c r="TJ26" s="225">
        <v>2</v>
      </c>
      <c r="TK26" s="174" t="str">
        <f>IF(TM26=0," ",VLOOKUP(TM26,PROTOKOL!$A:$F,6,FALSE))</f>
        <v xml:space="preserve"> 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/>
      <c r="TS26" s="177" t="str">
        <f t="shared" si="151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197"/>
        <v xml:space="preserve"> </v>
      </c>
      <c r="UB26" s="176">
        <f t="shared" si="153"/>
        <v>0</v>
      </c>
      <c r="UC26" s="177" t="str">
        <f t="shared" si="154"/>
        <v xml:space="preserve"> </v>
      </c>
      <c r="UE26" s="173">
        <v>2</v>
      </c>
      <c r="UF26" s="225">
        <v>2</v>
      </c>
      <c r="UG26" s="174" t="str">
        <f>IF(UI26=0," ",VLOOKUP(UI26,PROTOKOL!$A:$F,6,FALSE))</f>
        <v xml:space="preserve"> </v>
      </c>
      <c r="UH26" s="43"/>
      <c r="UI26" s="43"/>
      <c r="UJ26" s="43"/>
      <c r="UK26" s="42" t="str">
        <f>IF(UI26=0," ",(VLOOKUP(UI26,PROTOKOL!$A$1:$E$29,2,FALSE))*UJ26)</f>
        <v xml:space="preserve"> </v>
      </c>
      <c r="UL26" s="175" t="str">
        <f t="shared" si="50"/>
        <v xml:space="preserve"> </v>
      </c>
      <c r="UM26" s="212" t="str">
        <f>IF(UI26=0," ",VLOOKUP(UI26,PROTOKOL!$A:$E,5,FALSE))</f>
        <v xml:space="preserve"> </v>
      </c>
      <c r="UN26" s="176"/>
      <c r="UO26" s="177" t="str">
        <f t="shared" si="173"/>
        <v xml:space="preserve"> 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198"/>
        <v xml:space="preserve"> </v>
      </c>
      <c r="UX26" s="176">
        <f t="shared" si="156"/>
        <v>0</v>
      </c>
      <c r="UY26" s="177" t="str">
        <f t="shared" si="157"/>
        <v xml:space="preserve"> </v>
      </c>
      <c r="VA26" s="173">
        <v>2</v>
      </c>
      <c r="VB26" s="225">
        <v>2</v>
      </c>
      <c r="VC26" s="174" t="str">
        <f>IF(VE26=0," ",VLOOKUP(VE26,PROTOKOL!$A:$F,6,FALSE))</f>
        <v xml:space="preserve"> </v>
      </c>
      <c r="VD26" s="43"/>
      <c r="VE26" s="43"/>
      <c r="VF26" s="43"/>
      <c r="VG26" s="42" t="str">
        <f>IF(VE26=0," ",(VLOOKUP(VE26,PROTOKOL!$A$1:$E$29,2,FALSE))*VF26)</f>
        <v xml:space="preserve"> </v>
      </c>
      <c r="VH26" s="175" t="str">
        <f t="shared" si="52"/>
        <v xml:space="preserve"> </v>
      </c>
      <c r="VI26" s="212" t="str">
        <f>IF(VE26=0," ",VLOOKUP(VE26,PROTOKOL!$A:$E,5,FALSE))</f>
        <v xml:space="preserve"> </v>
      </c>
      <c r="VJ26" s="176"/>
      <c r="VK26" s="177" t="str">
        <f t="shared" si="158"/>
        <v xml:space="preserve"> 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199"/>
        <v xml:space="preserve"> </v>
      </c>
      <c r="VT26" s="176">
        <f t="shared" si="160"/>
        <v>0</v>
      </c>
      <c r="VU26" s="177" t="str">
        <f t="shared" si="161"/>
        <v xml:space="preserve"> </v>
      </c>
      <c r="VW26" s="173">
        <v>2</v>
      </c>
      <c r="VX26" s="225">
        <v>2</v>
      </c>
      <c r="VY26" s="174" t="str">
        <f>IF(WA26=0," ",VLOOKUP(WA26,PROTOKOL!$A:$F,6,FALSE))</f>
        <v xml:space="preserve"> </v>
      </c>
      <c r="VZ26" s="43"/>
      <c r="WA26" s="43"/>
      <c r="WB26" s="43"/>
      <c r="WC26" s="42" t="str">
        <f>IF(WA26=0," ",(VLOOKUP(WA26,PROTOKOL!$A$1:$E$29,2,FALSE))*WB26)</f>
        <v xml:space="preserve"> </v>
      </c>
      <c r="WD26" s="175" t="str">
        <f t="shared" si="54"/>
        <v xml:space="preserve"> </v>
      </c>
      <c r="WE26" s="212" t="str">
        <f>IF(WA26=0," ",VLOOKUP(WA26,PROTOKOL!$A:$E,5,FALSE))</f>
        <v xml:space="preserve"> </v>
      </c>
      <c r="WF26" s="176"/>
      <c r="WG26" s="177" t="str">
        <f t="shared" si="162"/>
        <v xml:space="preserve"> 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200"/>
        <v xml:space="preserve"> </v>
      </c>
      <c r="WP26" s="176">
        <f t="shared" si="164"/>
        <v>0</v>
      </c>
      <c r="WQ26" s="177" t="str">
        <f t="shared" si="165"/>
        <v xml:space="preserve"> </v>
      </c>
      <c r="WS26" s="173">
        <v>2</v>
      </c>
      <c r="WT26" s="225">
        <v>2</v>
      </c>
      <c r="WU26" s="174" t="str">
        <f>IF(WW26=0," ",VLOOKUP(WW26,PROTOKOL!$A:$F,6,FALSE))</f>
        <v xml:space="preserve"> </v>
      </c>
      <c r="WV26" s="43"/>
      <c r="WW26" s="43"/>
      <c r="WX26" s="43"/>
      <c r="WY26" s="42" t="str">
        <f>IF(WW26=0," ",(VLOOKUP(WW26,PROTOKOL!$A$1:$E$29,2,FALSE))*WX26)</f>
        <v xml:space="preserve"> </v>
      </c>
      <c r="WZ26" s="175" t="str">
        <f t="shared" si="56"/>
        <v xml:space="preserve"> </v>
      </c>
      <c r="XA26" s="212" t="str">
        <f>IF(WW26=0," ",VLOOKUP(WW26,PROTOKOL!$A:$E,5,FALSE))</f>
        <v xml:space="preserve"> </v>
      </c>
      <c r="XB26" s="176"/>
      <c r="XC26" s="177" t="str">
        <f t="shared" si="166"/>
        <v xml:space="preserve"> 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1"/>
        <v xml:space="preserve"> </v>
      </c>
      <c r="XL26" s="176">
        <f t="shared" si="168"/>
        <v>0</v>
      </c>
      <c r="XM26" s="177" t="str">
        <f t="shared" si="169"/>
        <v xml:space="preserve"> </v>
      </c>
    </row>
    <row r="27" spans="1:637" ht="13.8">
      <c r="A27" s="173">
        <v>2</v>
      </c>
      <c r="B27" s="226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/>
      <c r="K27" s="177" t="str">
        <f t="shared" si="58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59"/>
        <v xml:space="preserve"> </v>
      </c>
      <c r="T27" s="176">
        <f t="shared" si="60"/>
        <v>0</v>
      </c>
      <c r="U27" s="177" t="str">
        <f t="shared" si="61"/>
        <v xml:space="preserve"> </v>
      </c>
      <c r="W27" s="173">
        <v>2</v>
      </c>
      <c r="X27" s="226"/>
      <c r="Y27" s="174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5" t="str">
        <f t="shared" si="2"/>
        <v xml:space="preserve"> </v>
      </c>
      <c r="AE27" s="212" t="str">
        <f>IF(AA27=0," ",VLOOKUP(AA27,PROTOKOL!$A:$E,5,FALSE))</f>
        <v xml:space="preserve"> </v>
      </c>
      <c r="AF27" s="176"/>
      <c r="AG27" s="177" t="str">
        <f t="shared" si="62"/>
        <v xml:space="preserve"> 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74"/>
        <v xml:space="preserve"> </v>
      </c>
      <c r="AP27" s="176">
        <f t="shared" si="64"/>
        <v>0</v>
      </c>
      <c r="AQ27" s="177" t="str">
        <f t="shared" si="65"/>
        <v xml:space="preserve"> </v>
      </c>
      <c r="AS27" s="173">
        <v>2</v>
      </c>
      <c r="AT27" s="226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/>
      <c r="BC27" s="177" t="str">
        <f t="shared" si="170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75"/>
        <v xml:space="preserve"> </v>
      </c>
      <c r="BL27" s="176">
        <f t="shared" si="67"/>
        <v>0</v>
      </c>
      <c r="BM27" s="177" t="str">
        <f t="shared" si="68"/>
        <v xml:space="preserve"> </v>
      </c>
      <c r="BO27" s="173">
        <v>2</v>
      </c>
      <c r="BP27" s="226"/>
      <c r="BQ27" s="174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5" t="str">
        <f t="shared" si="6"/>
        <v xml:space="preserve"> </v>
      </c>
      <c r="BW27" s="212" t="str">
        <f>IF(BS27=0," ",VLOOKUP(BS27,PROTOKOL!$A:$E,5,FALSE))</f>
        <v xml:space="preserve"> </v>
      </c>
      <c r="BX27" s="176"/>
      <c r="BY27" s="177" t="str">
        <f t="shared" si="69"/>
        <v xml:space="preserve"> 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76"/>
        <v xml:space="preserve"> </v>
      </c>
      <c r="CH27" s="176">
        <f t="shared" si="71"/>
        <v>0</v>
      </c>
      <c r="CI27" s="177" t="str">
        <f t="shared" si="72"/>
        <v xml:space="preserve"> </v>
      </c>
      <c r="CK27" s="173">
        <v>2</v>
      </c>
      <c r="CL27" s="226"/>
      <c r="CM27" s="174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5" t="str">
        <f t="shared" si="8"/>
        <v xml:space="preserve"> </v>
      </c>
      <c r="CS27" s="212" t="str">
        <f>IF(CO27=0," ",VLOOKUP(CO27,PROTOKOL!$A:$E,5,FALSE))</f>
        <v xml:space="preserve"> </v>
      </c>
      <c r="CT27" s="176"/>
      <c r="CU27" s="177" t="str">
        <f t="shared" si="73"/>
        <v xml:space="preserve"> 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77"/>
        <v xml:space="preserve"> </v>
      </c>
      <c r="DD27" s="176">
        <f t="shared" si="75"/>
        <v>0</v>
      </c>
      <c r="DE27" s="177" t="str">
        <f t="shared" si="76"/>
        <v xml:space="preserve"> </v>
      </c>
      <c r="DG27" s="173">
        <v>2</v>
      </c>
      <c r="DH27" s="226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/>
      <c r="DQ27" s="177" t="str">
        <f t="shared" si="77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78"/>
        <v xml:space="preserve"> </v>
      </c>
      <c r="DZ27" s="176">
        <f t="shared" si="79"/>
        <v>0</v>
      </c>
      <c r="EA27" s="177" t="str">
        <f t="shared" si="80"/>
        <v xml:space="preserve"> </v>
      </c>
      <c r="EC27" s="173">
        <v>2</v>
      </c>
      <c r="ED27" s="226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/>
      <c r="EM27" s="177" t="str">
        <f t="shared" si="81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79"/>
        <v xml:space="preserve"> </v>
      </c>
      <c r="EV27" s="176">
        <f t="shared" si="83"/>
        <v>0</v>
      </c>
      <c r="EW27" s="177" t="str">
        <f t="shared" si="84"/>
        <v xml:space="preserve"> </v>
      </c>
      <c r="EY27" s="173">
        <v>2</v>
      </c>
      <c r="EZ27" s="226"/>
      <c r="FA27" s="174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5" t="str">
        <f t="shared" si="14"/>
        <v xml:space="preserve"> </v>
      </c>
      <c r="FG27" s="212" t="str">
        <f>IF(FC27=0," ",VLOOKUP(FC27,PROTOKOL!$A:$E,5,FALSE))</f>
        <v xml:space="preserve"> </v>
      </c>
      <c r="FH27" s="176"/>
      <c r="FI27" s="177" t="str">
        <f t="shared" si="85"/>
        <v xml:space="preserve"> 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0"/>
        <v xml:space="preserve"> </v>
      </c>
      <c r="FR27" s="176">
        <f t="shared" si="87"/>
        <v>0</v>
      </c>
      <c r="FS27" s="177" t="str">
        <f t="shared" si="88"/>
        <v xml:space="preserve"> </v>
      </c>
      <c r="FU27" s="173">
        <v>2</v>
      </c>
      <c r="FV27" s="226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/>
      <c r="GE27" s="177" t="str">
        <f t="shared" si="89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1"/>
        <v xml:space="preserve"> </v>
      </c>
      <c r="GN27" s="176">
        <f t="shared" si="91"/>
        <v>0</v>
      </c>
      <c r="GO27" s="177" t="str">
        <f t="shared" si="92"/>
        <v xml:space="preserve"> </v>
      </c>
      <c r="GQ27" s="173">
        <v>2</v>
      </c>
      <c r="GR27" s="226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/>
      <c r="HA27" s="177" t="str">
        <f t="shared" si="93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2"/>
        <v xml:space="preserve"> </v>
      </c>
      <c r="HJ27" s="176">
        <f t="shared" si="95"/>
        <v>0</v>
      </c>
      <c r="HK27" s="177" t="str">
        <f t="shared" si="96"/>
        <v xml:space="preserve"> </v>
      </c>
      <c r="HM27" s="173">
        <v>2</v>
      </c>
      <c r="HN27" s="226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/>
      <c r="HW27" s="177" t="str">
        <f t="shared" si="97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3"/>
        <v xml:space="preserve"> </v>
      </c>
      <c r="IF27" s="176">
        <f t="shared" si="99"/>
        <v>0</v>
      </c>
      <c r="IG27" s="177" t="str">
        <f t="shared" si="100"/>
        <v xml:space="preserve"> </v>
      </c>
      <c r="II27" s="173">
        <v>2</v>
      </c>
      <c r="IJ27" s="226"/>
      <c r="IK27" s="174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5" t="str">
        <f t="shared" si="22"/>
        <v xml:space="preserve"> </v>
      </c>
      <c r="IQ27" s="212" t="str">
        <f>IF(IM27=0," ",VLOOKUP(IM27,PROTOKOL!$A:$E,5,FALSE))</f>
        <v xml:space="preserve"> </v>
      </c>
      <c r="IR27" s="176"/>
      <c r="IS27" s="177" t="str">
        <f t="shared" si="101"/>
        <v xml:space="preserve"> 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4"/>
        <v xml:space="preserve"> </v>
      </c>
      <c r="JB27" s="176">
        <f t="shared" si="103"/>
        <v>0</v>
      </c>
      <c r="JC27" s="177" t="str">
        <f t="shared" si="104"/>
        <v xml:space="preserve"> </v>
      </c>
      <c r="JE27" s="173">
        <v>2</v>
      </c>
      <c r="JF27" s="226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/>
      <c r="JO27" s="177" t="str">
        <f t="shared" si="105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5"/>
        <v xml:space="preserve"> </v>
      </c>
      <c r="JX27" s="176">
        <f t="shared" si="107"/>
        <v>0</v>
      </c>
      <c r="JY27" s="177" t="str">
        <f t="shared" si="108"/>
        <v xml:space="preserve"> </v>
      </c>
      <c r="KA27" s="173">
        <v>2</v>
      </c>
      <c r="KB27" s="226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/>
      <c r="KK27" s="177" t="str">
        <f t="shared" si="109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86"/>
        <v xml:space="preserve"> </v>
      </c>
      <c r="KT27" s="176">
        <f t="shared" si="111"/>
        <v>0</v>
      </c>
      <c r="KU27" s="177" t="str">
        <f t="shared" si="112"/>
        <v xml:space="preserve"> </v>
      </c>
      <c r="KW27" s="173">
        <v>2</v>
      </c>
      <c r="KX27" s="226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/>
      <c r="LG27" s="177" t="str">
        <f t="shared" si="113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87"/>
        <v xml:space="preserve"> </v>
      </c>
      <c r="LP27" s="176">
        <f t="shared" si="115"/>
        <v>0</v>
      </c>
      <c r="LQ27" s="177" t="str">
        <f t="shared" si="116"/>
        <v xml:space="preserve"> </v>
      </c>
      <c r="LS27" s="173">
        <v>2</v>
      </c>
      <c r="LT27" s="226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/>
      <c r="MC27" s="177" t="str">
        <f t="shared" si="117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88"/>
        <v xml:space="preserve"> </v>
      </c>
      <c r="ML27" s="176">
        <f t="shared" si="118"/>
        <v>0</v>
      </c>
      <c r="MM27" s="177" t="str">
        <f t="shared" si="119"/>
        <v xml:space="preserve"> </v>
      </c>
      <c r="MO27" s="173">
        <v>2</v>
      </c>
      <c r="MP27" s="226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/>
      <c r="MY27" s="177" t="str">
        <f t="shared" si="120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89"/>
        <v xml:space="preserve"> </v>
      </c>
      <c r="NH27" s="176">
        <f t="shared" si="122"/>
        <v>0</v>
      </c>
      <c r="NI27" s="177" t="str">
        <f t="shared" si="123"/>
        <v xml:space="preserve"> </v>
      </c>
      <c r="NK27" s="173">
        <v>2</v>
      </c>
      <c r="NL27" s="226"/>
      <c r="NM27" s="174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5" t="str">
        <f t="shared" si="34"/>
        <v xml:space="preserve"> </v>
      </c>
      <c r="NS27" s="212" t="str">
        <f>IF(NO27=0," ",VLOOKUP(NO27,PROTOKOL!$A:$E,5,FALSE))</f>
        <v xml:space="preserve"> </v>
      </c>
      <c r="NT27" s="176"/>
      <c r="NU27" s="177" t="str">
        <f t="shared" si="124"/>
        <v xml:space="preserve"> 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0"/>
        <v xml:space="preserve"> </v>
      </c>
      <c r="OD27" s="176">
        <f t="shared" si="126"/>
        <v>0</v>
      </c>
      <c r="OE27" s="177" t="str">
        <f t="shared" si="127"/>
        <v xml:space="preserve"> </v>
      </c>
      <c r="OG27" s="173">
        <v>2</v>
      </c>
      <c r="OH27" s="226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/>
      <c r="OQ27" s="177" t="str">
        <f t="shared" si="128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1"/>
        <v xml:space="preserve"> </v>
      </c>
      <c r="OZ27" s="176">
        <f t="shared" si="130"/>
        <v>0</v>
      </c>
      <c r="PA27" s="177" t="str">
        <f t="shared" si="131"/>
        <v xml:space="preserve"> </v>
      </c>
      <c r="PC27" s="173">
        <v>2</v>
      </c>
      <c r="PD27" s="226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/>
      <c r="PM27" s="177" t="str">
        <f t="shared" si="172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2"/>
        <v xml:space="preserve"> </v>
      </c>
      <c r="PV27" s="176">
        <f t="shared" si="133"/>
        <v>0</v>
      </c>
      <c r="PW27" s="177" t="str">
        <f t="shared" si="134"/>
        <v xml:space="preserve"> </v>
      </c>
      <c r="PY27" s="173">
        <v>2</v>
      </c>
      <c r="PZ27" s="226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/>
      <c r="QI27" s="177" t="str">
        <f t="shared" si="135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3"/>
        <v xml:space="preserve"> </v>
      </c>
      <c r="QR27" s="176">
        <f t="shared" si="137"/>
        <v>0</v>
      </c>
      <c r="QS27" s="177" t="str">
        <f t="shared" si="138"/>
        <v xml:space="preserve"> </v>
      </c>
      <c r="QU27" s="173">
        <v>2</v>
      </c>
      <c r="QV27" s="226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/>
      <c r="RE27" s="177" t="str">
        <f t="shared" si="139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4"/>
        <v xml:space="preserve"> </v>
      </c>
      <c r="RN27" s="176">
        <f t="shared" si="141"/>
        <v>0</v>
      </c>
      <c r="RO27" s="177" t="str">
        <f t="shared" si="142"/>
        <v xml:space="preserve"> </v>
      </c>
      <c r="RQ27" s="173">
        <v>2</v>
      </c>
      <c r="RR27" s="226"/>
      <c r="RS27" s="174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5" t="str">
        <f t="shared" si="44"/>
        <v xml:space="preserve"> </v>
      </c>
      <c r="RY27" s="212" t="str">
        <f>IF(RU27=0," ",VLOOKUP(RU27,PROTOKOL!$A:$E,5,FALSE))</f>
        <v xml:space="preserve"> </v>
      </c>
      <c r="RZ27" s="176"/>
      <c r="SA27" s="177" t="str">
        <f t="shared" si="143"/>
        <v xml:space="preserve"> 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5"/>
        <v xml:space="preserve"> </v>
      </c>
      <c r="SJ27" s="176">
        <f t="shared" si="145"/>
        <v>0</v>
      </c>
      <c r="SK27" s="177" t="str">
        <f t="shared" si="146"/>
        <v xml:space="preserve"> </v>
      </c>
      <c r="SM27" s="173">
        <v>2</v>
      </c>
      <c r="SN27" s="226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/>
      <c r="SW27" s="177" t="str">
        <f t="shared" si="147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196"/>
        <v xml:space="preserve"> </v>
      </c>
      <c r="TF27" s="176">
        <f t="shared" si="149"/>
        <v>0</v>
      </c>
      <c r="TG27" s="177" t="str">
        <f t="shared" si="150"/>
        <v xml:space="preserve"> </v>
      </c>
      <c r="TI27" s="173">
        <v>2</v>
      </c>
      <c r="TJ27" s="226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/>
      <c r="TS27" s="177" t="str">
        <f t="shared" si="151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197"/>
        <v xml:space="preserve"> </v>
      </c>
      <c r="UB27" s="176">
        <f t="shared" si="153"/>
        <v>0</v>
      </c>
      <c r="UC27" s="177" t="str">
        <f t="shared" si="154"/>
        <v xml:space="preserve"> </v>
      </c>
      <c r="UE27" s="173">
        <v>2</v>
      </c>
      <c r="UF27" s="226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/>
      <c r="UO27" s="177" t="str">
        <f t="shared" si="173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198"/>
        <v xml:space="preserve"> </v>
      </c>
      <c r="UX27" s="176">
        <f t="shared" si="156"/>
        <v>0</v>
      </c>
      <c r="UY27" s="177" t="str">
        <f t="shared" si="157"/>
        <v xml:space="preserve"> </v>
      </c>
      <c r="VA27" s="173">
        <v>2</v>
      </c>
      <c r="VB27" s="226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/>
      <c r="VK27" s="177" t="str">
        <f t="shared" si="158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199"/>
        <v xml:space="preserve"> </v>
      </c>
      <c r="VT27" s="176">
        <f t="shared" si="160"/>
        <v>0</v>
      </c>
      <c r="VU27" s="177" t="str">
        <f t="shared" si="161"/>
        <v xml:space="preserve"> </v>
      </c>
      <c r="VW27" s="173">
        <v>2</v>
      </c>
      <c r="VX27" s="226"/>
      <c r="VY27" s="174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75" t="str">
        <f t="shared" si="54"/>
        <v xml:space="preserve"> </v>
      </c>
      <c r="WE27" s="212" t="str">
        <f>IF(WA27=0," ",VLOOKUP(WA27,PROTOKOL!$A:$E,5,FALSE))</f>
        <v xml:space="preserve"> </v>
      </c>
      <c r="WF27" s="176"/>
      <c r="WG27" s="177" t="str">
        <f t="shared" si="162"/>
        <v xml:space="preserve"> 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0"/>
        <v xml:space="preserve"> </v>
      </c>
      <c r="WP27" s="176">
        <f t="shared" si="164"/>
        <v>0</v>
      </c>
      <c r="WQ27" s="177" t="str">
        <f t="shared" si="165"/>
        <v xml:space="preserve"> </v>
      </c>
      <c r="WS27" s="173">
        <v>2</v>
      </c>
      <c r="WT27" s="226"/>
      <c r="WU27" s="174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75" t="str">
        <f t="shared" si="56"/>
        <v xml:space="preserve"> </v>
      </c>
      <c r="XA27" s="212" t="str">
        <f>IF(WW27=0," ",VLOOKUP(WW27,PROTOKOL!$A:$E,5,FALSE))</f>
        <v xml:space="preserve"> </v>
      </c>
      <c r="XB27" s="176"/>
      <c r="XC27" s="177" t="str">
        <f t="shared" si="166"/>
        <v xml:space="preserve"> 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1"/>
        <v xml:space="preserve"> </v>
      </c>
      <c r="XL27" s="176">
        <f t="shared" si="168"/>
        <v>0</v>
      </c>
      <c r="XM27" s="177" t="str">
        <f t="shared" si="169"/>
        <v xml:space="preserve"> </v>
      </c>
    </row>
    <row r="28" spans="1:637" ht="13.8">
      <c r="A28" s="173">
        <v>2</v>
      </c>
      <c r="B28" s="227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/>
      <c r="K28" s="177" t="str">
        <f t="shared" si="58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59"/>
        <v xml:space="preserve"> </v>
      </c>
      <c r="T28" s="176">
        <f t="shared" si="60"/>
        <v>0</v>
      </c>
      <c r="U28" s="177" t="str">
        <f t="shared" si="61"/>
        <v xml:space="preserve"> </v>
      </c>
      <c r="W28" s="173">
        <v>2</v>
      </c>
      <c r="X28" s="227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/>
      <c r="AG28" s="177" t="str">
        <f t="shared" si="62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74"/>
        <v xml:space="preserve"> </v>
      </c>
      <c r="AP28" s="176">
        <f t="shared" si="64"/>
        <v>0</v>
      </c>
      <c r="AQ28" s="177" t="str">
        <f t="shared" si="65"/>
        <v xml:space="preserve"> </v>
      </c>
      <c r="AS28" s="173">
        <v>2</v>
      </c>
      <c r="AT28" s="227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/>
      <c r="BC28" s="177" t="str">
        <f t="shared" si="170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75"/>
        <v xml:space="preserve"> </v>
      </c>
      <c r="BL28" s="176">
        <f t="shared" si="67"/>
        <v>0</v>
      </c>
      <c r="BM28" s="177" t="str">
        <f t="shared" si="68"/>
        <v xml:space="preserve"> </v>
      </c>
      <c r="BO28" s="173">
        <v>2</v>
      </c>
      <c r="BP28" s="227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/>
      <c r="BY28" s="177" t="str">
        <f t="shared" si="69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76"/>
        <v xml:space="preserve"> </v>
      </c>
      <c r="CH28" s="176">
        <f t="shared" si="71"/>
        <v>0</v>
      </c>
      <c r="CI28" s="177" t="str">
        <f t="shared" si="72"/>
        <v xml:space="preserve"> </v>
      </c>
      <c r="CK28" s="173">
        <v>2</v>
      </c>
      <c r="CL28" s="227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/>
      <c r="CU28" s="177" t="str">
        <f t="shared" si="73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77"/>
        <v xml:space="preserve"> </v>
      </c>
      <c r="DD28" s="176">
        <f t="shared" si="75"/>
        <v>0</v>
      </c>
      <c r="DE28" s="177" t="str">
        <f t="shared" si="76"/>
        <v xml:space="preserve"> </v>
      </c>
      <c r="DG28" s="173">
        <v>2</v>
      </c>
      <c r="DH28" s="227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/>
      <c r="DQ28" s="177" t="str">
        <f t="shared" si="77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78"/>
        <v xml:space="preserve"> </v>
      </c>
      <c r="DZ28" s="176">
        <f t="shared" si="79"/>
        <v>0</v>
      </c>
      <c r="EA28" s="177" t="str">
        <f t="shared" si="80"/>
        <v xml:space="preserve"> </v>
      </c>
      <c r="EC28" s="173">
        <v>2</v>
      </c>
      <c r="ED28" s="227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/>
      <c r="EM28" s="177" t="str">
        <f t="shared" si="81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79"/>
        <v xml:space="preserve"> </v>
      </c>
      <c r="EV28" s="176">
        <f t="shared" si="83"/>
        <v>0</v>
      </c>
      <c r="EW28" s="177" t="str">
        <f t="shared" si="84"/>
        <v xml:space="preserve"> </v>
      </c>
      <c r="EY28" s="173">
        <v>2</v>
      </c>
      <c r="EZ28" s="227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/>
      <c r="FI28" s="177" t="str">
        <f t="shared" si="85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0"/>
        <v xml:space="preserve"> </v>
      </c>
      <c r="FR28" s="176">
        <f t="shared" si="87"/>
        <v>0</v>
      </c>
      <c r="FS28" s="177" t="str">
        <f t="shared" si="88"/>
        <v xml:space="preserve"> </v>
      </c>
      <c r="FU28" s="173">
        <v>2</v>
      </c>
      <c r="FV28" s="227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/>
      <c r="GE28" s="177" t="str">
        <f t="shared" si="89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1"/>
        <v xml:space="preserve"> </v>
      </c>
      <c r="GN28" s="176">
        <f t="shared" si="91"/>
        <v>0</v>
      </c>
      <c r="GO28" s="177" t="str">
        <f t="shared" si="92"/>
        <v xml:space="preserve"> </v>
      </c>
      <c r="GQ28" s="173">
        <v>2</v>
      </c>
      <c r="GR28" s="227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/>
      <c r="HA28" s="177" t="str">
        <f t="shared" si="93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2"/>
        <v xml:space="preserve"> </v>
      </c>
      <c r="HJ28" s="176">
        <f t="shared" si="95"/>
        <v>0</v>
      </c>
      <c r="HK28" s="177" t="str">
        <f t="shared" si="96"/>
        <v xml:space="preserve"> </v>
      </c>
      <c r="HM28" s="173">
        <v>2</v>
      </c>
      <c r="HN28" s="227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/>
      <c r="HW28" s="177" t="str">
        <f t="shared" si="97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3"/>
        <v xml:space="preserve"> </v>
      </c>
      <c r="IF28" s="176">
        <f t="shared" si="99"/>
        <v>0</v>
      </c>
      <c r="IG28" s="177" t="str">
        <f t="shared" si="100"/>
        <v xml:space="preserve"> </v>
      </c>
      <c r="II28" s="173">
        <v>2</v>
      </c>
      <c r="IJ28" s="227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/>
      <c r="IS28" s="177" t="str">
        <f t="shared" si="101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4"/>
        <v xml:space="preserve"> </v>
      </c>
      <c r="JB28" s="176">
        <f t="shared" si="103"/>
        <v>0</v>
      </c>
      <c r="JC28" s="177" t="str">
        <f t="shared" si="104"/>
        <v xml:space="preserve"> </v>
      </c>
      <c r="JE28" s="173">
        <v>2</v>
      </c>
      <c r="JF28" s="227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/>
      <c r="JO28" s="177" t="str">
        <f t="shared" si="105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5"/>
        <v xml:space="preserve"> </v>
      </c>
      <c r="JX28" s="176">
        <f t="shared" si="107"/>
        <v>0</v>
      </c>
      <c r="JY28" s="177" t="str">
        <f t="shared" si="108"/>
        <v xml:space="preserve"> </v>
      </c>
      <c r="KA28" s="173">
        <v>2</v>
      </c>
      <c r="KB28" s="227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/>
      <c r="KK28" s="177" t="str">
        <f t="shared" si="109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86"/>
        <v xml:space="preserve"> </v>
      </c>
      <c r="KT28" s="176">
        <f t="shared" si="111"/>
        <v>0</v>
      </c>
      <c r="KU28" s="177" t="str">
        <f t="shared" si="112"/>
        <v xml:space="preserve"> </v>
      </c>
      <c r="KW28" s="173">
        <v>2</v>
      </c>
      <c r="KX28" s="227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/>
      <c r="LG28" s="177" t="str">
        <f t="shared" si="113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87"/>
        <v xml:space="preserve"> </v>
      </c>
      <c r="LP28" s="176">
        <f t="shared" si="115"/>
        <v>0</v>
      </c>
      <c r="LQ28" s="177" t="str">
        <f t="shared" si="116"/>
        <v xml:space="preserve"> </v>
      </c>
      <c r="LS28" s="173">
        <v>2</v>
      </c>
      <c r="LT28" s="227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/>
      <c r="MC28" s="177" t="str">
        <f t="shared" si="117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88"/>
        <v xml:space="preserve"> </v>
      </c>
      <c r="ML28" s="176">
        <f t="shared" si="118"/>
        <v>0</v>
      </c>
      <c r="MM28" s="177" t="str">
        <f t="shared" si="119"/>
        <v xml:space="preserve"> </v>
      </c>
      <c r="MO28" s="173">
        <v>2</v>
      </c>
      <c r="MP28" s="227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/>
      <c r="MY28" s="177" t="str">
        <f t="shared" si="120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89"/>
        <v xml:space="preserve"> </v>
      </c>
      <c r="NH28" s="176">
        <f t="shared" si="122"/>
        <v>0</v>
      </c>
      <c r="NI28" s="177" t="str">
        <f t="shared" si="123"/>
        <v xml:space="preserve"> </v>
      </c>
      <c r="NK28" s="173">
        <v>2</v>
      </c>
      <c r="NL28" s="227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/>
      <c r="NU28" s="177" t="str">
        <f t="shared" si="124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0"/>
        <v xml:space="preserve"> </v>
      </c>
      <c r="OD28" s="176">
        <f t="shared" si="126"/>
        <v>0</v>
      </c>
      <c r="OE28" s="177" t="str">
        <f t="shared" si="127"/>
        <v xml:space="preserve"> </v>
      </c>
      <c r="OG28" s="173">
        <v>2</v>
      </c>
      <c r="OH28" s="227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/>
      <c r="OQ28" s="177" t="str">
        <f t="shared" si="128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1"/>
        <v xml:space="preserve"> </v>
      </c>
      <c r="OZ28" s="176">
        <f t="shared" si="130"/>
        <v>0</v>
      </c>
      <c r="PA28" s="177" t="str">
        <f t="shared" si="131"/>
        <v xml:space="preserve"> </v>
      </c>
      <c r="PC28" s="173">
        <v>2</v>
      </c>
      <c r="PD28" s="227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/>
      <c r="PM28" s="177" t="str">
        <f t="shared" si="172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2"/>
        <v xml:space="preserve"> </v>
      </c>
      <c r="PV28" s="176">
        <f t="shared" si="133"/>
        <v>0</v>
      </c>
      <c r="PW28" s="177" t="str">
        <f t="shared" si="134"/>
        <v xml:space="preserve"> </v>
      </c>
      <c r="PY28" s="173">
        <v>2</v>
      </c>
      <c r="PZ28" s="227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/>
      <c r="QI28" s="177" t="str">
        <f t="shared" si="135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3"/>
        <v xml:space="preserve"> </v>
      </c>
      <c r="QR28" s="176">
        <f t="shared" si="137"/>
        <v>0</v>
      </c>
      <c r="QS28" s="177" t="str">
        <f t="shared" si="138"/>
        <v xml:space="preserve"> </v>
      </c>
      <c r="QU28" s="173">
        <v>2</v>
      </c>
      <c r="QV28" s="227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/>
      <c r="RE28" s="177" t="str">
        <f t="shared" si="139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4"/>
        <v xml:space="preserve"> </v>
      </c>
      <c r="RN28" s="176">
        <f t="shared" si="141"/>
        <v>0</v>
      </c>
      <c r="RO28" s="177" t="str">
        <f t="shared" si="142"/>
        <v xml:space="preserve"> </v>
      </c>
      <c r="RQ28" s="173">
        <v>2</v>
      </c>
      <c r="RR28" s="227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/>
      <c r="SA28" s="177" t="str">
        <f t="shared" si="143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5"/>
        <v xml:space="preserve"> </v>
      </c>
      <c r="SJ28" s="176">
        <f t="shared" si="145"/>
        <v>0</v>
      </c>
      <c r="SK28" s="177" t="str">
        <f t="shared" si="146"/>
        <v xml:space="preserve"> </v>
      </c>
      <c r="SM28" s="173">
        <v>2</v>
      </c>
      <c r="SN28" s="227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/>
      <c r="SW28" s="177" t="str">
        <f t="shared" si="147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196"/>
        <v xml:space="preserve"> </v>
      </c>
      <c r="TF28" s="176">
        <f t="shared" si="149"/>
        <v>0</v>
      </c>
      <c r="TG28" s="177" t="str">
        <f t="shared" si="150"/>
        <v xml:space="preserve"> </v>
      </c>
      <c r="TI28" s="173">
        <v>2</v>
      </c>
      <c r="TJ28" s="227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/>
      <c r="TS28" s="177" t="str">
        <f t="shared" si="151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197"/>
        <v xml:space="preserve"> </v>
      </c>
      <c r="UB28" s="176">
        <f t="shared" si="153"/>
        <v>0</v>
      </c>
      <c r="UC28" s="177" t="str">
        <f t="shared" si="154"/>
        <v xml:space="preserve"> </v>
      </c>
      <c r="UE28" s="173">
        <v>2</v>
      </c>
      <c r="UF28" s="227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/>
      <c r="UO28" s="177" t="str">
        <f t="shared" si="173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198"/>
        <v xml:space="preserve"> </v>
      </c>
      <c r="UX28" s="176">
        <f t="shared" si="156"/>
        <v>0</v>
      </c>
      <c r="UY28" s="177" t="str">
        <f t="shared" si="157"/>
        <v xml:space="preserve"> </v>
      </c>
      <c r="VA28" s="173">
        <v>2</v>
      </c>
      <c r="VB28" s="227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/>
      <c r="VK28" s="177" t="str">
        <f t="shared" si="158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199"/>
        <v xml:space="preserve"> </v>
      </c>
      <c r="VT28" s="176">
        <f t="shared" si="160"/>
        <v>0</v>
      </c>
      <c r="VU28" s="177" t="str">
        <f t="shared" si="161"/>
        <v xml:space="preserve"> </v>
      </c>
      <c r="VW28" s="173">
        <v>2</v>
      </c>
      <c r="VX28" s="227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/>
      <c r="WG28" s="177" t="str">
        <f t="shared" si="162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0"/>
        <v xml:space="preserve"> </v>
      </c>
      <c r="WP28" s="176">
        <f t="shared" si="164"/>
        <v>0</v>
      </c>
      <c r="WQ28" s="177" t="str">
        <f t="shared" si="165"/>
        <v xml:space="preserve"> </v>
      </c>
      <c r="WS28" s="173">
        <v>2</v>
      </c>
      <c r="WT28" s="227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/>
      <c r="XC28" s="177" t="str">
        <f t="shared" si="166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1"/>
        <v xml:space="preserve"> </v>
      </c>
      <c r="XL28" s="176">
        <f t="shared" si="168"/>
        <v>0</v>
      </c>
      <c r="XM28" s="177" t="str">
        <f t="shared" si="169"/>
        <v xml:space="preserve"> </v>
      </c>
    </row>
    <row r="29" spans="1:637" ht="13.8">
      <c r="A29" s="173">
        <v>3</v>
      </c>
      <c r="B29" s="225">
        <v>3</v>
      </c>
      <c r="C29" s="174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5" t="str">
        <f t="shared" si="0"/>
        <v xml:space="preserve"> </v>
      </c>
      <c r="I29" s="212" t="str">
        <f>IF(E29=0," ",VLOOKUP(E29,PROTOKOL!$A:$E,5,FALSE))</f>
        <v xml:space="preserve"> </v>
      </c>
      <c r="J29" s="176"/>
      <c r="K29" s="177" t="str">
        <f t="shared" si="58"/>
        <v xml:space="preserve"> 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59"/>
        <v xml:space="preserve"> </v>
      </c>
      <c r="T29" s="176">
        <f t="shared" si="60"/>
        <v>0</v>
      </c>
      <c r="U29" s="177" t="str">
        <f t="shared" si="61"/>
        <v xml:space="preserve"> </v>
      </c>
      <c r="W29" s="173">
        <v>3</v>
      </c>
      <c r="X29" s="225">
        <v>3</v>
      </c>
      <c r="Y29" s="174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5" t="str">
        <f t="shared" si="2"/>
        <v xml:space="preserve"> </v>
      </c>
      <c r="AE29" s="212" t="str">
        <f>IF(AA29=0," ",VLOOKUP(AA29,PROTOKOL!$A:$E,5,FALSE))</f>
        <v xml:space="preserve"> </v>
      </c>
      <c r="AF29" s="176"/>
      <c r="AG29" s="177" t="str">
        <f t="shared" si="62"/>
        <v xml:space="preserve"> </v>
      </c>
      <c r="AH29" s="217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5" t="str">
        <f t="shared" si="3"/>
        <v xml:space="preserve"> </v>
      </c>
      <c r="AN29" s="176" t="str">
        <f>IF(AJ29=0," ",VLOOKUP(AJ29,PROTOKOL!$A:$E,5,FALSE))</f>
        <v xml:space="preserve"> </v>
      </c>
      <c r="AO29" s="212" t="str">
        <f t="shared" si="174"/>
        <v xml:space="preserve"> </v>
      </c>
      <c r="AP29" s="176">
        <f t="shared" si="64"/>
        <v>0</v>
      </c>
      <c r="AQ29" s="177" t="str">
        <f t="shared" si="65"/>
        <v xml:space="preserve"> </v>
      </c>
      <c r="AS29" s="173">
        <v>3</v>
      </c>
      <c r="AT29" s="225">
        <v>3</v>
      </c>
      <c r="AU29" s="174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5" t="str">
        <f t="shared" si="4"/>
        <v xml:space="preserve"> </v>
      </c>
      <c r="BA29" s="212" t="str">
        <f>IF(AW29=0," ",VLOOKUP(AW29,PROTOKOL!$A:$E,5,FALSE))</f>
        <v xml:space="preserve"> </v>
      </c>
      <c r="BB29" s="176"/>
      <c r="BC29" s="177" t="str">
        <f t="shared" si="170"/>
        <v xml:space="preserve"> 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75"/>
        <v xml:space="preserve"> </v>
      </c>
      <c r="BL29" s="176">
        <f t="shared" si="67"/>
        <v>0</v>
      </c>
      <c r="BM29" s="177" t="str">
        <f t="shared" si="68"/>
        <v xml:space="preserve"> </v>
      </c>
      <c r="BO29" s="173">
        <v>3</v>
      </c>
      <c r="BP29" s="225">
        <v>3</v>
      </c>
      <c r="BQ29" s="174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5" t="str">
        <f t="shared" si="6"/>
        <v xml:space="preserve"> </v>
      </c>
      <c r="BW29" s="212" t="str">
        <f>IF(BS29=0," ",VLOOKUP(BS29,PROTOKOL!$A:$E,5,FALSE))</f>
        <v xml:space="preserve"> </v>
      </c>
      <c r="BX29" s="176"/>
      <c r="BY29" s="177" t="str">
        <f t="shared" si="69"/>
        <v xml:space="preserve"> 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76"/>
        <v xml:space="preserve"> </v>
      </c>
      <c r="CH29" s="176">
        <f t="shared" si="71"/>
        <v>0</v>
      </c>
      <c r="CI29" s="177" t="str">
        <f t="shared" si="72"/>
        <v xml:space="preserve"> </v>
      </c>
      <c r="CK29" s="173">
        <v>3</v>
      </c>
      <c r="CL29" s="225">
        <v>3</v>
      </c>
      <c r="CM29" s="174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5" t="str">
        <f t="shared" si="8"/>
        <v xml:space="preserve"> </v>
      </c>
      <c r="CS29" s="212" t="str">
        <f>IF(CO29=0," ",VLOOKUP(CO29,PROTOKOL!$A:$E,5,FALSE))</f>
        <v xml:space="preserve"> </v>
      </c>
      <c r="CT29" s="176"/>
      <c r="CU29" s="177" t="str">
        <f t="shared" si="73"/>
        <v xml:space="preserve"> 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77"/>
        <v xml:space="preserve"> </v>
      </c>
      <c r="DD29" s="176">
        <f t="shared" si="75"/>
        <v>0</v>
      </c>
      <c r="DE29" s="177" t="str">
        <f t="shared" si="76"/>
        <v xml:space="preserve"> </v>
      </c>
      <c r="DG29" s="173">
        <v>3</v>
      </c>
      <c r="DH29" s="225">
        <v>3</v>
      </c>
      <c r="DI29" s="174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5" t="str">
        <f t="shared" si="10"/>
        <v xml:space="preserve"> </v>
      </c>
      <c r="DO29" s="212" t="str">
        <f>IF(DK29=0," ",VLOOKUP(DK29,PROTOKOL!$A:$E,5,FALSE))</f>
        <v xml:space="preserve"> </v>
      </c>
      <c r="DP29" s="176"/>
      <c r="DQ29" s="177" t="str">
        <f t="shared" si="77"/>
        <v xml:space="preserve"> 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78"/>
        <v xml:space="preserve"> </v>
      </c>
      <c r="DZ29" s="176">
        <f t="shared" si="79"/>
        <v>0</v>
      </c>
      <c r="EA29" s="177" t="str">
        <f t="shared" si="80"/>
        <v xml:space="preserve"> </v>
      </c>
      <c r="EC29" s="173">
        <v>3</v>
      </c>
      <c r="ED29" s="225">
        <v>3</v>
      </c>
      <c r="EE29" s="174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5" t="str">
        <f t="shared" si="12"/>
        <v xml:space="preserve"> </v>
      </c>
      <c r="EK29" s="212" t="str">
        <f>IF(EG29=0," ",VLOOKUP(EG29,PROTOKOL!$A:$E,5,FALSE))</f>
        <v xml:space="preserve"> </v>
      </c>
      <c r="EL29" s="176"/>
      <c r="EM29" s="177" t="str">
        <f t="shared" si="81"/>
        <v xml:space="preserve"> 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79"/>
        <v xml:space="preserve"> </v>
      </c>
      <c r="EV29" s="176">
        <f t="shared" si="83"/>
        <v>0</v>
      </c>
      <c r="EW29" s="177" t="str">
        <f t="shared" si="84"/>
        <v xml:space="preserve"> </v>
      </c>
      <c r="EY29" s="173">
        <v>3</v>
      </c>
      <c r="EZ29" s="225">
        <v>3</v>
      </c>
      <c r="FA29" s="174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5" t="str">
        <f t="shared" si="14"/>
        <v xml:space="preserve"> </v>
      </c>
      <c r="FG29" s="212" t="str">
        <f>IF(FC29=0," ",VLOOKUP(FC29,PROTOKOL!$A:$E,5,FALSE))</f>
        <v xml:space="preserve"> </v>
      </c>
      <c r="FH29" s="176"/>
      <c r="FI29" s="177" t="str">
        <f t="shared" si="85"/>
        <v xml:space="preserve"> 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0"/>
        <v xml:space="preserve"> </v>
      </c>
      <c r="FR29" s="176">
        <f t="shared" si="87"/>
        <v>0</v>
      </c>
      <c r="FS29" s="177" t="str">
        <f t="shared" si="88"/>
        <v xml:space="preserve"> </v>
      </c>
      <c r="FU29" s="173">
        <v>3</v>
      </c>
      <c r="FV29" s="225">
        <v>3</v>
      </c>
      <c r="FW29" s="174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5" t="str">
        <f t="shared" si="16"/>
        <v xml:space="preserve"> </v>
      </c>
      <c r="GC29" s="212" t="str">
        <f>IF(FY29=0," ",VLOOKUP(FY29,PROTOKOL!$A:$E,5,FALSE))</f>
        <v xml:space="preserve"> </v>
      </c>
      <c r="GD29" s="176"/>
      <c r="GE29" s="177" t="str">
        <f t="shared" si="89"/>
        <v xml:space="preserve"> 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1"/>
        <v xml:space="preserve"> </v>
      </c>
      <c r="GN29" s="176">
        <f t="shared" si="91"/>
        <v>0</v>
      </c>
      <c r="GO29" s="177" t="str">
        <f t="shared" si="92"/>
        <v xml:space="preserve"> </v>
      </c>
      <c r="GQ29" s="173">
        <v>3</v>
      </c>
      <c r="GR29" s="225">
        <v>3</v>
      </c>
      <c r="GS29" s="174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5" t="str">
        <f t="shared" si="18"/>
        <v xml:space="preserve"> </v>
      </c>
      <c r="GY29" s="212" t="str">
        <f>IF(GU29=0," ",VLOOKUP(GU29,PROTOKOL!$A:$E,5,FALSE))</f>
        <v xml:space="preserve"> </v>
      </c>
      <c r="GZ29" s="176"/>
      <c r="HA29" s="177" t="str">
        <f t="shared" si="93"/>
        <v xml:space="preserve"> </v>
      </c>
      <c r="HB29" s="217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5" t="str">
        <f t="shared" si="19"/>
        <v xml:space="preserve"> </v>
      </c>
      <c r="HH29" s="176" t="str">
        <f>IF(HD29=0," ",VLOOKUP(HD29,PROTOKOL!$A:$E,5,FALSE))</f>
        <v xml:space="preserve"> </v>
      </c>
      <c r="HI29" s="212" t="str">
        <f t="shared" si="182"/>
        <v xml:space="preserve"> </v>
      </c>
      <c r="HJ29" s="176">
        <f t="shared" si="95"/>
        <v>0</v>
      </c>
      <c r="HK29" s="177" t="str">
        <f t="shared" si="96"/>
        <v xml:space="preserve"> </v>
      </c>
      <c r="HM29" s="173">
        <v>3</v>
      </c>
      <c r="HN29" s="225">
        <v>3</v>
      </c>
      <c r="HO29" s="174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5" t="str">
        <f t="shared" si="20"/>
        <v xml:space="preserve"> </v>
      </c>
      <c r="HU29" s="212" t="str">
        <f>IF(HQ29=0," ",VLOOKUP(HQ29,PROTOKOL!$A:$E,5,FALSE))</f>
        <v xml:space="preserve"> </v>
      </c>
      <c r="HV29" s="176"/>
      <c r="HW29" s="177" t="str">
        <f t="shared" si="97"/>
        <v xml:space="preserve"> 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3"/>
        <v xml:space="preserve"> </v>
      </c>
      <c r="IF29" s="176">
        <f t="shared" si="99"/>
        <v>0</v>
      </c>
      <c r="IG29" s="177" t="str">
        <f t="shared" si="100"/>
        <v xml:space="preserve"> </v>
      </c>
      <c r="II29" s="173">
        <v>3</v>
      </c>
      <c r="IJ29" s="225">
        <v>3</v>
      </c>
      <c r="IK29" s="174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5" t="str">
        <f t="shared" si="22"/>
        <v xml:space="preserve"> </v>
      </c>
      <c r="IQ29" s="212" t="str">
        <f>IF(IM29=0," ",VLOOKUP(IM29,PROTOKOL!$A:$E,5,FALSE))</f>
        <v xml:space="preserve"> </v>
      </c>
      <c r="IR29" s="176"/>
      <c r="IS29" s="177" t="str">
        <f t="shared" si="101"/>
        <v xml:space="preserve"> 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4"/>
        <v xml:space="preserve"> </v>
      </c>
      <c r="JB29" s="176">
        <f t="shared" si="103"/>
        <v>0</v>
      </c>
      <c r="JC29" s="177" t="str">
        <f t="shared" si="104"/>
        <v xml:space="preserve"> </v>
      </c>
      <c r="JE29" s="173">
        <v>3</v>
      </c>
      <c r="JF29" s="225">
        <v>3</v>
      </c>
      <c r="JG29" s="174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5" t="str">
        <f t="shared" si="24"/>
        <v xml:space="preserve"> </v>
      </c>
      <c r="JM29" s="212" t="str">
        <f>IF(JI29=0," ",VLOOKUP(JI29,PROTOKOL!$A:$E,5,FALSE))</f>
        <v xml:space="preserve"> </v>
      </c>
      <c r="JN29" s="176"/>
      <c r="JO29" s="177" t="str">
        <f t="shared" si="105"/>
        <v xml:space="preserve"> 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5"/>
        <v xml:space="preserve"> </v>
      </c>
      <c r="JX29" s="176">
        <f t="shared" si="107"/>
        <v>0</v>
      </c>
      <c r="JY29" s="177" t="str">
        <f t="shared" si="108"/>
        <v xml:space="preserve"> </v>
      </c>
      <c r="KA29" s="173">
        <v>3</v>
      </c>
      <c r="KB29" s="225">
        <v>3</v>
      </c>
      <c r="KC29" s="174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5" t="str">
        <f t="shared" si="26"/>
        <v xml:space="preserve"> </v>
      </c>
      <c r="KI29" s="212" t="str">
        <f>IF(KE29=0," ",VLOOKUP(KE29,PROTOKOL!$A:$E,5,FALSE))</f>
        <v xml:space="preserve"> </v>
      </c>
      <c r="KJ29" s="176"/>
      <c r="KK29" s="177" t="str">
        <f t="shared" si="109"/>
        <v xml:space="preserve"> 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86"/>
        <v xml:space="preserve"> </v>
      </c>
      <c r="KT29" s="176">
        <f t="shared" si="111"/>
        <v>0</v>
      </c>
      <c r="KU29" s="177" t="str">
        <f t="shared" si="112"/>
        <v xml:space="preserve"> </v>
      </c>
      <c r="KW29" s="173">
        <v>3</v>
      </c>
      <c r="KX29" s="225">
        <v>3</v>
      </c>
      <c r="KY29" s="174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5" t="str">
        <f t="shared" si="28"/>
        <v xml:space="preserve"> </v>
      </c>
      <c r="LE29" s="212" t="str">
        <f>IF(LA29=0," ",VLOOKUP(LA29,PROTOKOL!$A:$E,5,FALSE))</f>
        <v xml:space="preserve"> </v>
      </c>
      <c r="LF29" s="176"/>
      <c r="LG29" s="177" t="str">
        <f t="shared" si="113"/>
        <v xml:space="preserve"> 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87"/>
        <v xml:space="preserve"> </v>
      </c>
      <c r="LP29" s="176">
        <f t="shared" si="115"/>
        <v>0</v>
      </c>
      <c r="LQ29" s="177" t="str">
        <f t="shared" si="116"/>
        <v xml:space="preserve"> </v>
      </c>
      <c r="LS29" s="173">
        <v>3</v>
      </c>
      <c r="LT29" s="225">
        <v>3</v>
      </c>
      <c r="LU29" s="174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5" t="str">
        <f t="shared" si="30"/>
        <v xml:space="preserve"> </v>
      </c>
      <c r="MA29" s="212" t="str">
        <f>IF(LW29=0," ",VLOOKUP(LW29,PROTOKOL!$A:$E,5,FALSE))</f>
        <v xml:space="preserve"> </v>
      </c>
      <c r="MB29" s="176"/>
      <c r="MC29" s="177" t="str">
        <f t="shared" si="117"/>
        <v xml:space="preserve"> 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88"/>
        <v xml:space="preserve"> </v>
      </c>
      <c r="ML29" s="176">
        <f t="shared" si="118"/>
        <v>0</v>
      </c>
      <c r="MM29" s="177" t="str">
        <f t="shared" si="119"/>
        <v xml:space="preserve"> </v>
      </c>
      <c r="MO29" s="173">
        <v>3</v>
      </c>
      <c r="MP29" s="225">
        <v>3</v>
      </c>
      <c r="MQ29" s="174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5" t="str">
        <f t="shared" si="32"/>
        <v xml:space="preserve"> </v>
      </c>
      <c r="MW29" s="212" t="str">
        <f>IF(MS29=0," ",VLOOKUP(MS29,PROTOKOL!$A:$E,5,FALSE))</f>
        <v xml:space="preserve"> </v>
      </c>
      <c r="MX29" s="176"/>
      <c r="MY29" s="177" t="str">
        <f t="shared" si="120"/>
        <v xml:space="preserve"> 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89"/>
        <v xml:space="preserve"> </v>
      </c>
      <c r="NH29" s="176">
        <f t="shared" si="122"/>
        <v>0</v>
      </c>
      <c r="NI29" s="177" t="str">
        <f t="shared" si="123"/>
        <v xml:space="preserve"> </v>
      </c>
      <c r="NK29" s="173">
        <v>3</v>
      </c>
      <c r="NL29" s="225">
        <v>3</v>
      </c>
      <c r="NM29" s="174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5" t="str">
        <f t="shared" si="34"/>
        <v xml:space="preserve"> </v>
      </c>
      <c r="NS29" s="212" t="str">
        <f>IF(NO29=0," ",VLOOKUP(NO29,PROTOKOL!$A:$E,5,FALSE))</f>
        <v xml:space="preserve"> </v>
      </c>
      <c r="NT29" s="176"/>
      <c r="NU29" s="177" t="str">
        <f t="shared" si="124"/>
        <v xml:space="preserve"> 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90"/>
        <v xml:space="preserve"> </v>
      </c>
      <c r="OD29" s="176">
        <f t="shared" si="126"/>
        <v>0</v>
      </c>
      <c r="OE29" s="177" t="str">
        <f t="shared" si="127"/>
        <v xml:space="preserve"> </v>
      </c>
      <c r="OG29" s="173">
        <v>3</v>
      </c>
      <c r="OH29" s="225">
        <v>3</v>
      </c>
      <c r="OI29" s="174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5" t="str">
        <f t="shared" si="36"/>
        <v xml:space="preserve"> </v>
      </c>
      <c r="OO29" s="212" t="str">
        <f>IF(OK29=0," ",VLOOKUP(OK29,PROTOKOL!$A:$E,5,FALSE))</f>
        <v xml:space="preserve"> </v>
      </c>
      <c r="OP29" s="176"/>
      <c r="OQ29" s="177" t="str">
        <f t="shared" si="128"/>
        <v xml:space="preserve"> 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1"/>
        <v xml:space="preserve"> </v>
      </c>
      <c r="OZ29" s="176">
        <f t="shared" si="130"/>
        <v>0</v>
      </c>
      <c r="PA29" s="177" t="str">
        <f t="shared" si="131"/>
        <v xml:space="preserve"> </v>
      </c>
      <c r="PC29" s="173">
        <v>3</v>
      </c>
      <c r="PD29" s="225">
        <v>3</v>
      </c>
      <c r="PE29" s="174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5" t="str">
        <f t="shared" si="38"/>
        <v xml:space="preserve"> </v>
      </c>
      <c r="PK29" s="212" t="str">
        <f>IF(PG29=0," ",VLOOKUP(PG29,PROTOKOL!$A:$E,5,FALSE))</f>
        <v xml:space="preserve"> </v>
      </c>
      <c r="PL29" s="176"/>
      <c r="PM29" s="177" t="str">
        <f t="shared" si="172"/>
        <v xml:space="preserve"> 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2"/>
        <v xml:space="preserve"> </v>
      </c>
      <c r="PV29" s="176">
        <f t="shared" si="133"/>
        <v>0</v>
      </c>
      <c r="PW29" s="177" t="str">
        <f t="shared" si="134"/>
        <v xml:space="preserve"> </v>
      </c>
      <c r="PY29" s="173">
        <v>3</v>
      </c>
      <c r="PZ29" s="225">
        <v>3</v>
      </c>
      <c r="QA29" s="174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5" t="str">
        <f t="shared" si="40"/>
        <v xml:space="preserve"> </v>
      </c>
      <c r="QG29" s="212" t="str">
        <f>IF(QC29=0," ",VLOOKUP(QC29,PROTOKOL!$A:$E,5,FALSE))</f>
        <v xml:space="preserve"> </v>
      </c>
      <c r="QH29" s="176"/>
      <c r="QI29" s="177" t="str">
        <f t="shared" si="135"/>
        <v xml:space="preserve"> 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3"/>
        <v xml:space="preserve"> </v>
      </c>
      <c r="QR29" s="176">
        <f t="shared" si="137"/>
        <v>0</v>
      </c>
      <c r="QS29" s="177" t="str">
        <f t="shared" si="138"/>
        <v xml:space="preserve"> </v>
      </c>
      <c r="QU29" s="173">
        <v>3</v>
      </c>
      <c r="QV29" s="225">
        <v>3</v>
      </c>
      <c r="QW29" s="174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5" t="str">
        <f t="shared" si="42"/>
        <v xml:space="preserve"> </v>
      </c>
      <c r="RC29" s="212" t="str">
        <f>IF(QY29=0," ",VLOOKUP(QY29,PROTOKOL!$A:$E,5,FALSE))</f>
        <v xml:space="preserve"> </v>
      </c>
      <c r="RD29" s="176"/>
      <c r="RE29" s="177" t="str">
        <f t="shared" si="139"/>
        <v xml:space="preserve"> 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4"/>
        <v xml:space="preserve"> </v>
      </c>
      <c r="RN29" s="176">
        <f t="shared" si="141"/>
        <v>0</v>
      </c>
      <c r="RO29" s="177" t="str">
        <f t="shared" si="142"/>
        <v xml:space="preserve"> </v>
      </c>
      <c r="RQ29" s="173">
        <v>3</v>
      </c>
      <c r="RR29" s="225">
        <v>3</v>
      </c>
      <c r="RS29" s="174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5" t="str">
        <f t="shared" si="44"/>
        <v xml:space="preserve"> </v>
      </c>
      <c r="RY29" s="212" t="str">
        <f>IF(RU29=0," ",VLOOKUP(RU29,PROTOKOL!$A:$E,5,FALSE))</f>
        <v xml:space="preserve"> </v>
      </c>
      <c r="RZ29" s="176"/>
      <c r="SA29" s="177" t="str">
        <f t="shared" si="143"/>
        <v xml:space="preserve"> 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195"/>
        <v xml:space="preserve"> </v>
      </c>
      <c r="SJ29" s="176">
        <f t="shared" si="145"/>
        <v>0</v>
      </c>
      <c r="SK29" s="177" t="str">
        <f t="shared" si="146"/>
        <v xml:space="preserve"> </v>
      </c>
      <c r="SM29" s="173">
        <v>3</v>
      </c>
      <c r="SN29" s="225">
        <v>3</v>
      </c>
      <c r="SO29" s="174" t="str">
        <f>IF(SQ29=0," ",VLOOKUP(SQ29,PROTOKOL!$A:$F,6,FALSE))</f>
        <v xml:space="preserve"> 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75" t="str">
        <f t="shared" si="46"/>
        <v xml:space="preserve"> </v>
      </c>
      <c r="SU29" s="212" t="str">
        <f>IF(SQ29=0," ",VLOOKUP(SQ29,PROTOKOL!$A:$E,5,FALSE))</f>
        <v xml:space="preserve"> </v>
      </c>
      <c r="SV29" s="176"/>
      <c r="SW29" s="177" t="str">
        <f t="shared" si="147"/>
        <v xml:space="preserve"> 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196"/>
        <v xml:space="preserve"> </v>
      </c>
      <c r="TF29" s="176">
        <f t="shared" si="149"/>
        <v>0</v>
      </c>
      <c r="TG29" s="177" t="str">
        <f t="shared" si="150"/>
        <v xml:space="preserve"> </v>
      </c>
      <c r="TI29" s="173">
        <v>3</v>
      </c>
      <c r="TJ29" s="225">
        <v>3</v>
      </c>
      <c r="TK29" s="174" t="str">
        <f>IF(TM29=0," ",VLOOKUP(TM29,PROTOKOL!$A:$F,6,FALSE))</f>
        <v xml:space="preserve"> 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/>
      <c r="TS29" s="177" t="str">
        <f t="shared" si="151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197"/>
        <v xml:space="preserve"> </v>
      </c>
      <c r="UB29" s="176">
        <f t="shared" si="153"/>
        <v>0</v>
      </c>
      <c r="UC29" s="177" t="str">
        <f t="shared" si="154"/>
        <v xml:space="preserve"> </v>
      </c>
      <c r="UE29" s="173">
        <v>3</v>
      </c>
      <c r="UF29" s="225">
        <v>3</v>
      </c>
      <c r="UG29" s="174" t="str">
        <f>IF(UI29=0," ",VLOOKUP(UI29,PROTOKOL!$A:$F,6,FALSE))</f>
        <v xml:space="preserve"> </v>
      </c>
      <c r="UH29" s="43"/>
      <c r="UI29" s="43"/>
      <c r="UJ29" s="43"/>
      <c r="UK29" s="42" t="str">
        <f>IF(UI29=0," ",(VLOOKUP(UI29,PROTOKOL!$A$1:$E$29,2,FALSE))*UJ29)</f>
        <v xml:space="preserve"> </v>
      </c>
      <c r="UL29" s="175" t="str">
        <f t="shared" si="50"/>
        <v xml:space="preserve"> </v>
      </c>
      <c r="UM29" s="212" t="str">
        <f>IF(UI29=0," ",VLOOKUP(UI29,PROTOKOL!$A:$E,5,FALSE))</f>
        <v xml:space="preserve"> </v>
      </c>
      <c r="UN29" s="176"/>
      <c r="UO29" s="177" t="str">
        <f t="shared" si="173"/>
        <v xml:space="preserve"> 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198"/>
        <v xml:space="preserve"> </v>
      </c>
      <c r="UX29" s="176">
        <f t="shared" si="156"/>
        <v>0</v>
      </c>
      <c r="UY29" s="177" t="str">
        <f t="shared" si="157"/>
        <v xml:space="preserve"> </v>
      </c>
      <c r="VA29" s="173">
        <v>3</v>
      </c>
      <c r="VB29" s="225">
        <v>3</v>
      </c>
      <c r="VC29" s="174" t="str">
        <f>IF(VE29=0," ",VLOOKUP(VE29,PROTOKOL!$A:$F,6,FALSE))</f>
        <v xml:space="preserve"> </v>
      </c>
      <c r="VD29" s="43"/>
      <c r="VE29" s="43"/>
      <c r="VF29" s="43"/>
      <c r="VG29" s="42" t="str">
        <f>IF(VE29=0," ",(VLOOKUP(VE29,PROTOKOL!$A$1:$E$29,2,FALSE))*VF29)</f>
        <v xml:space="preserve"> </v>
      </c>
      <c r="VH29" s="175" t="str">
        <f t="shared" si="52"/>
        <v xml:space="preserve"> </v>
      </c>
      <c r="VI29" s="212" t="str">
        <f>IF(VE29=0," ",VLOOKUP(VE29,PROTOKOL!$A:$E,5,FALSE))</f>
        <v xml:space="preserve"> </v>
      </c>
      <c r="VJ29" s="176"/>
      <c r="VK29" s="177" t="str">
        <f t="shared" si="158"/>
        <v xml:space="preserve"> 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199"/>
        <v xml:space="preserve"> </v>
      </c>
      <c r="VT29" s="176">
        <f t="shared" si="160"/>
        <v>0</v>
      </c>
      <c r="VU29" s="177" t="str">
        <f t="shared" si="161"/>
        <v xml:space="preserve"> </v>
      </c>
      <c r="VW29" s="173">
        <v>3</v>
      </c>
      <c r="VX29" s="225">
        <v>3</v>
      </c>
      <c r="VY29" s="174" t="str">
        <f>IF(WA29=0," ",VLOOKUP(WA29,PROTOKOL!$A:$F,6,FALSE))</f>
        <v xml:space="preserve"> 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75" t="str">
        <f t="shared" si="54"/>
        <v xml:space="preserve"> </v>
      </c>
      <c r="WE29" s="212" t="str">
        <f>IF(WA29=0," ",VLOOKUP(WA29,PROTOKOL!$A:$E,5,FALSE))</f>
        <v xml:space="preserve"> </v>
      </c>
      <c r="WF29" s="176"/>
      <c r="WG29" s="177" t="str">
        <f t="shared" si="162"/>
        <v xml:space="preserve"> 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0"/>
        <v xml:space="preserve"> </v>
      </c>
      <c r="WP29" s="176">
        <f t="shared" si="164"/>
        <v>0</v>
      </c>
      <c r="WQ29" s="177" t="str">
        <f t="shared" si="165"/>
        <v xml:space="preserve"> </v>
      </c>
      <c r="WS29" s="173">
        <v>3</v>
      </c>
      <c r="WT29" s="225">
        <v>3</v>
      </c>
      <c r="WU29" s="174" t="str">
        <f>IF(WW29=0," ",VLOOKUP(WW29,PROTOKOL!$A:$F,6,FALSE))</f>
        <v xml:space="preserve"> </v>
      </c>
      <c r="WV29" s="43"/>
      <c r="WW29" s="43"/>
      <c r="WX29" s="43"/>
      <c r="WY29" s="42" t="str">
        <f>IF(WW29=0," ",(VLOOKUP(WW29,PROTOKOL!$A$1:$E$29,2,FALSE))*WX29)</f>
        <v xml:space="preserve"> </v>
      </c>
      <c r="WZ29" s="175" t="str">
        <f t="shared" si="56"/>
        <v xml:space="preserve"> </v>
      </c>
      <c r="XA29" s="212" t="str">
        <f>IF(WW29=0," ",VLOOKUP(WW29,PROTOKOL!$A:$E,5,FALSE))</f>
        <v xml:space="preserve"> </v>
      </c>
      <c r="XB29" s="176"/>
      <c r="XC29" s="177" t="str">
        <f t="shared" si="166"/>
        <v xml:space="preserve"> 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1"/>
        <v xml:space="preserve"> </v>
      </c>
      <c r="XL29" s="176">
        <f t="shared" si="168"/>
        <v>0</v>
      </c>
      <c r="XM29" s="177" t="str">
        <f t="shared" si="169"/>
        <v xml:space="preserve"> </v>
      </c>
    </row>
    <row r="30" spans="1:637" ht="13.8">
      <c r="A30" s="173">
        <v>3</v>
      </c>
      <c r="B30" s="226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/>
      <c r="K30" s="177" t="str">
        <f t="shared" si="58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59"/>
        <v xml:space="preserve"> </v>
      </c>
      <c r="T30" s="176">
        <f t="shared" si="60"/>
        <v>0</v>
      </c>
      <c r="U30" s="177" t="str">
        <f t="shared" si="61"/>
        <v xml:space="preserve"> </v>
      </c>
      <c r="W30" s="173">
        <v>3</v>
      </c>
      <c r="X30" s="226"/>
      <c r="Y30" s="174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5" t="str">
        <f t="shared" si="2"/>
        <v xml:space="preserve"> </v>
      </c>
      <c r="AE30" s="212" t="str">
        <f>IF(AA30=0," ",VLOOKUP(AA30,PROTOKOL!$A:$E,5,FALSE))</f>
        <v xml:space="preserve"> </v>
      </c>
      <c r="AF30" s="176"/>
      <c r="AG30" s="177" t="str">
        <f t="shared" si="62"/>
        <v xml:space="preserve"> 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74"/>
        <v xml:space="preserve"> </v>
      </c>
      <c r="AP30" s="176">
        <f t="shared" si="64"/>
        <v>0</v>
      </c>
      <c r="AQ30" s="177" t="str">
        <f t="shared" si="65"/>
        <v xml:space="preserve"> </v>
      </c>
      <c r="AS30" s="173">
        <v>3</v>
      </c>
      <c r="AT30" s="226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/>
      <c r="BC30" s="177" t="str">
        <f t="shared" si="170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75"/>
        <v xml:space="preserve"> </v>
      </c>
      <c r="BL30" s="176">
        <f t="shared" si="67"/>
        <v>0</v>
      </c>
      <c r="BM30" s="177" t="str">
        <f t="shared" si="68"/>
        <v xml:space="preserve"> </v>
      </c>
      <c r="BO30" s="173">
        <v>3</v>
      </c>
      <c r="BP30" s="226"/>
      <c r="BQ30" s="174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5" t="str">
        <f t="shared" si="6"/>
        <v xml:space="preserve"> </v>
      </c>
      <c r="BW30" s="212" t="str">
        <f>IF(BS30=0," ",VLOOKUP(BS30,PROTOKOL!$A:$E,5,FALSE))</f>
        <v xml:space="preserve"> </v>
      </c>
      <c r="BX30" s="176"/>
      <c r="BY30" s="177" t="str">
        <f t="shared" si="69"/>
        <v xml:space="preserve"> 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76"/>
        <v xml:space="preserve"> </v>
      </c>
      <c r="CH30" s="176">
        <f t="shared" si="71"/>
        <v>0</v>
      </c>
      <c r="CI30" s="177" t="str">
        <f t="shared" si="72"/>
        <v xml:space="preserve"> </v>
      </c>
      <c r="CK30" s="173">
        <v>3</v>
      </c>
      <c r="CL30" s="226"/>
      <c r="CM30" s="174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5" t="str">
        <f t="shared" si="8"/>
        <v xml:space="preserve"> </v>
      </c>
      <c r="CS30" s="212" t="str">
        <f>IF(CO30=0," ",VLOOKUP(CO30,PROTOKOL!$A:$E,5,FALSE))</f>
        <v xml:space="preserve"> </v>
      </c>
      <c r="CT30" s="176"/>
      <c r="CU30" s="177" t="str">
        <f t="shared" si="73"/>
        <v xml:space="preserve"> 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77"/>
        <v xml:space="preserve"> </v>
      </c>
      <c r="DD30" s="176">
        <f t="shared" si="75"/>
        <v>0</v>
      </c>
      <c r="DE30" s="177" t="str">
        <f t="shared" si="76"/>
        <v xml:space="preserve"> </v>
      </c>
      <c r="DG30" s="173">
        <v>3</v>
      </c>
      <c r="DH30" s="226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/>
      <c r="DQ30" s="177" t="str">
        <f t="shared" si="77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78"/>
        <v xml:space="preserve"> </v>
      </c>
      <c r="DZ30" s="176">
        <f t="shared" si="79"/>
        <v>0</v>
      </c>
      <c r="EA30" s="177" t="str">
        <f t="shared" si="80"/>
        <v xml:space="preserve"> </v>
      </c>
      <c r="EC30" s="173">
        <v>3</v>
      </c>
      <c r="ED30" s="226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/>
      <c r="EM30" s="177" t="str">
        <f t="shared" si="81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79"/>
        <v xml:space="preserve"> </v>
      </c>
      <c r="EV30" s="176">
        <f t="shared" si="83"/>
        <v>0</v>
      </c>
      <c r="EW30" s="177" t="str">
        <f t="shared" si="84"/>
        <v xml:space="preserve"> </v>
      </c>
      <c r="EY30" s="173">
        <v>3</v>
      </c>
      <c r="EZ30" s="226"/>
      <c r="FA30" s="174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5" t="str">
        <f t="shared" si="14"/>
        <v xml:space="preserve"> </v>
      </c>
      <c r="FG30" s="212" t="str">
        <f>IF(FC30=0," ",VLOOKUP(FC30,PROTOKOL!$A:$E,5,FALSE))</f>
        <v xml:space="preserve"> </v>
      </c>
      <c r="FH30" s="176"/>
      <c r="FI30" s="177" t="str">
        <f t="shared" si="85"/>
        <v xml:space="preserve"> 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0"/>
        <v xml:space="preserve"> </v>
      </c>
      <c r="FR30" s="176">
        <f t="shared" si="87"/>
        <v>0</v>
      </c>
      <c r="FS30" s="177" t="str">
        <f t="shared" si="88"/>
        <v xml:space="preserve"> </v>
      </c>
      <c r="FU30" s="173">
        <v>3</v>
      </c>
      <c r="FV30" s="226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/>
      <c r="GE30" s="177" t="str">
        <f t="shared" si="89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1"/>
        <v xml:space="preserve"> </v>
      </c>
      <c r="GN30" s="176">
        <f t="shared" si="91"/>
        <v>0</v>
      </c>
      <c r="GO30" s="177" t="str">
        <f t="shared" si="92"/>
        <v xml:space="preserve"> </v>
      </c>
      <c r="GQ30" s="173">
        <v>3</v>
      </c>
      <c r="GR30" s="226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/>
      <c r="HA30" s="177" t="str">
        <f t="shared" si="93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2"/>
        <v xml:space="preserve"> </v>
      </c>
      <c r="HJ30" s="176">
        <f t="shared" si="95"/>
        <v>0</v>
      </c>
      <c r="HK30" s="177" t="str">
        <f t="shared" si="96"/>
        <v xml:space="preserve"> </v>
      </c>
      <c r="HM30" s="173">
        <v>3</v>
      </c>
      <c r="HN30" s="226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/>
      <c r="HW30" s="177" t="str">
        <f t="shared" si="97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3"/>
        <v xml:space="preserve"> </v>
      </c>
      <c r="IF30" s="176">
        <f t="shared" si="99"/>
        <v>0</v>
      </c>
      <c r="IG30" s="177" t="str">
        <f t="shared" si="100"/>
        <v xml:space="preserve"> </v>
      </c>
      <c r="II30" s="173">
        <v>3</v>
      </c>
      <c r="IJ30" s="226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/>
      <c r="IS30" s="177" t="str">
        <f t="shared" si="101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4"/>
        <v xml:space="preserve"> </v>
      </c>
      <c r="JB30" s="176">
        <f t="shared" si="103"/>
        <v>0</v>
      </c>
      <c r="JC30" s="177" t="str">
        <f t="shared" si="104"/>
        <v xml:space="preserve"> </v>
      </c>
      <c r="JE30" s="173">
        <v>3</v>
      </c>
      <c r="JF30" s="226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/>
      <c r="JO30" s="177" t="str">
        <f t="shared" si="105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5"/>
        <v xml:space="preserve"> </v>
      </c>
      <c r="JX30" s="176">
        <f t="shared" si="107"/>
        <v>0</v>
      </c>
      <c r="JY30" s="177" t="str">
        <f t="shared" si="108"/>
        <v xml:space="preserve"> </v>
      </c>
      <c r="KA30" s="173">
        <v>3</v>
      </c>
      <c r="KB30" s="226"/>
      <c r="KC30" s="174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5" t="str">
        <f t="shared" si="26"/>
        <v xml:space="preserve"> </v>
      </c>
      <c r="KI30" s="212" t="str">
        <f>IF(KE30=0," ",VLOOKUP(KE30,PROTOKOL!$A:$E,5,FALSE))</f>
        <v xml:space="preserve"> </v>
      </c>
      <c r="KJ30" s="176"/>
      <c r="KK30" s="177" t="str">
        <f t="shared" si="109"/>
        <v xml:space="preserve"> 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86"/>
        <v xml:space="preserve"> </v>
      </c>
      <c r="KT30" s="176">
        <f t="shared" si="111"/>
        <v>0</v>
      </c>
      <c r="KU30" s="177" t="str">
        <f t="shared" si="112"/>
        <v xml:space="preserve"> </v>
      </c>
      <c r="KW30" s="173">
        <v>3</v>
      </c>
      <c r="KX30" s="226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/>
      <c r="LG30" s="177" t="str">
        <f t="shared" si="113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87"/>
        <v xml:space="preserve"> </v>
      </c>
      <c r="LP30" s="176">
        <f t="shared" si="115"/>
        <v>0</v>
      </c>
      <c r="LQ30" s="177" t="str">
        <f t="shared" si="116"/>
        <v xml:space="preserve"> </v>
      </c>
      <c r="LS30" s="173">
        <v>3</v>
      </c>
      <c r="LT30" s="226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/>
      <c r="MC30" s="177" t="str">
        <f t="shared" si="117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88"/>
        <v xml:space="preserve"> </v>
      </c>
      <c r="ML30" s="176">
        <f t="shared" si="118"/>
        <v>0</v>
      </c>
      <c r="MM30" s="177" t="str">
        <f t="shared" si="119"/>
        <v xml:space="preserve"> </v>
      </c>
      <c r="MO30" s="173">
        <v>3</v>
      </c>
      <c r="MP30" s="226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/>
      <c r="MY30" s="177" t="str">
        <f t="shared" si="120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89"/>
        <v xml:space="preserve"> </v>
      </c>
      <c r="NH30" s="176">
        <f t="shared" si="122"/>
        <v>0</v>
      </c>
      <c r="NI30" s="177" t="str">
        <f t="shared" si="123"/>
        <v xml:space="preserve"> </v>
      </c>
      <c r="NK30" s="173">
        <v>3</v>
      </c>
      <c r="NL30" s="226"/>
      <c r="NM30" s="174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5" t="str">
        <f t="shared" si="34"/>
        <v xml:space="preserve"> </v>
      </c>
      <c r="NS30" s="212" t="str">
        <f>IF(NO30=0," ",VLOOKUP(NO30,PROTOKOL!$A:$E,5,FALSE))</f>
        <v xml:space="preserve"> </v>
      </c>
      <c r="NT30" s="176"/>
      <c r="NU30" s="177" t="str">
        <f t="shared" si="124"/>
        <v xml:space="preserve"> 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0"/>
        <v xml:space="preserve"> </v>
      </c>
      <c r="OD30" s="176">
        <f t="shared" si="126"/>
        <v>0</v>
      </c>
      <c r="OE30" s="177" t="str">
        <f t="shared" si="127"/>
        <v xml:space="preserve"> </v>
      </c>
      <c r="OG30" s="173">
        <v>3</v>
      </c>
      <c r="OH30" s="226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/>
      <c r="OQ30" s="177" t="str">
        <f t="shared" si="128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1"/>
        <v xml:space="preserve"> </v>
      </c>
      <c r="OZ30" s="176">
        <f t="shared" si="130"/>
        <v>0</v>
      </c>
      <c r="PA30" s="177" t="str">
        <f t="shared" si="131"/>
        <v xml:space="preserve"> </v>
      </c>
      <c r="PC30" s="173">
        <v>3</v>
      </c>
      <c r="PD30" s="226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/>
      <c r="PM30" s="177" t="str">
        <f t="shared" si="172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2"/>
        <v xml:space="preserve"> </v>
      </c>
      <c r="PV30" s="176">
        <f t="shared" si="133"/>
        <v>0</v>
      </c>
      <c r="PW30" s="177" t="str">
        <f t="shared" si="134"/>
        <v xml:space="preserve"> </v>
      </c>
      <c r="PY30" s="173">
        <v>3</v>
      </c>
      <c r="PZ30" s="226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/>
      <c r="QI30" s="177" t="str">
        <f t="shared" si="135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3"/>
        <v xml:space="preserve"> </v>
      </c>
      <c r="QR30" s="176">
        <f t="shared" si="137"/>
        <v>0</v>
      </c>
      <c r="QS30" s="177" t="str">
        <f t="shared" si="138"/>
        <v xml:space="preserve"> </v>
      </c>
      <c r="QU30" s="173">
        <v>3</v>
      </c>
      <c r="QV30" s="226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/>
      <c r="RE30" s="177" t="str">
        <f t="shared" si="139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4"/>
        <v xml:space="preserve"> </v>
      </c>
      <c r="RN30" s="176">
        <f t="shared" si="141"/>
        <v>0</v>
      </c>
      <c r="RO30" s="177" t="str">
        <f t="shared" si="142"/>
        <v xml:space="preserve"> </v>
      </c>
      <c r="RQ30" s="173">
        <v>3</v>
      </c>
      <c r="RR30" s="226"/>
      <c r="RS30" s="174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5" t="str">
        <f t="shared" si="44"/>
        <v xml:space="preserve"> </v>
      </c>
      <c r="RY30" s="212" t="str">
        <f>IF(RU30=0," ",VLOOKUP(RU30,PROTOKOL!$A:$E,5,FALSE))</f>
        <v xml:space="preserve"> </v>
      </c>
      <c r="RZ30" s="176"/>
      <c r="SA30" s="177" t="str">
        <f t="shared" si="143"/>
        <v xml:space="preserve"> 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5"/>
        <v xml:space="preserve"> </v>
      </c>
      <c r="SJ30" s="176">
        <f t="shared" si="145"/>
        <v>0</v>
      </c>
      <c r="SK30" s="177" t="str">
        <f t="shared" si="146"/>
        <v xml:space="preserve"> </v>
      </c>
      <c r="SM30" s="173">
        <v>3</v>
      </c>
      <c r="SN30" s="226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/>
      <c r="SW30" s="177" t="str">
        <f t="shared" si="147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196"/>
        <v xml:space="preserve"> </v>
      </c>
      <c r="TF30" s="176">
        <f t="shared" si="149"/>
        <v>0</v>
      </c>
      <c r="TG30" s="177" t="str">
        <f t="shared" si="150"/>
        <v xml:space="preserve"> </v>
      </c>
      <c r="TI30" s="173">
        <v>3</v>
      </c>
      <c r="TJ30" s="226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/>
      <c r="TS30" s="177" t="str">
        <f t="shared" si="151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197"/>
        <v xml:space="preserve"> </v>
      </c>
      <c r="UB30" s="176">
        <f t="shared" si="153"/>
        <v>0</v>
      </c>
      <c r="UC30" s="177" t="str">
        <f t="shared" si="154"/>
        <v xml:space="preserve"> </v>
      </c>
      <c r="UE30" s="173">
        <v>3</v>
      </c>
      <c r="UF30" s="226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/>
      <c r="UO30" s="177" t="str">
        <f t="shared" si="173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198"/>
        <v xml:space="preserve"> </v>
      </c>
      <c r="UX30" s="176">
        <f t="shared" si="156"/>
        <v>0</v>
      </c>
      <c r="UY30" s="177" t="str">
        <f t="shared" si="157"/>
        <v xml:space="preserve"> </v>
      </c>
      <c r="VA30" s="173">
        <v>3</v>
      </c>
      <c r="VB30" s="226"/>
      <c r="VC30" s="174" t="str">
        <f>IF(VE30=0," ",VLOOKUP(VE30,PROTOKOL!$A:$F,6,FALSE))</f>
        <v xml:space="preserve"> </v>
      </c>
      <c r="VD30" s="43"/>
      <c r="VE30" s="43"/>
      <c r="VF30" s="43"/>
      <c r="VG30" s="42" t="str">
        <f>IF(VE30=0," ",(VLOOKUP(VE30,PROTOKOL!$A$1:$E$29,2,FALSE))*VF30)</f>
        <v xml:space="preserve"> </v>
      </c>
      <c r="VH30" s="175" t="str">
        <f t="shared" si="52"/>
        <v xml:space="preserve"> </v>
      </c>
      <c r="VI30" s="212" t="str">
        <f>IF(VE30=0," ",VLOOKUP(VE30,PROTOKOL!$A:$E,5,FALSE))</f>
        <v xml:space="preserve"> </v>
      </c>
      <c r="VJ30" s="176"/>
      <c r="VK30" s="177" t="str">
        <f t="shared" si="158"/>
        <v xml:space="preserve"> 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199"/>
        <v xml:space="preserve"> </v>
      </c>
      <c r="VT30" s="176">
        <f t="shared" si="160"/>
        <v>0</v>
      </c>
      <c r="VU30" s="177" t="str">
        <f t="shared" si="161"/>
        <v xml:space="preserve"> </v>
      </c>
      <c r="VW30" s="173">
        <v>3</v>
      </c>
      <c r="VX30" s="226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/>
      <c r="WG30" s="177" t="str">
        <f t="shared" si="162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0"/>
        <v xml:space="preserve"> </v>
      </c>
      <c r="WP30" s="176">
        <f t="shared" si="164"/>
        <v>0</v>
      </c>
      <c r="WQ30" s="177" t="str">
        <f t="shared" si="165"/>
        <v xml:space="preserve"> </v>
      </c>
      <c r="WS30" s="173">
        <v>3</v>
      </c>
      <c r="WT30" s="226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/>
      <c r="XC30" s="177" t="str">
        <f t="shared" si="166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1"/>
        <v xml:space="preserve"> </v>
      </c>
      <c r="XL30" s="176">
        <f t="shared" si="168"/>
        <v>0</v>
      </c>
      <c r="XM30" s="177" t="str">
        <f t="shared" si="169"/>
        <v xml:space="preserve"> </v>
      </c>
    </row>
    <row r="31" spans="1:637" ht="13.8">
      <c r="A31" s="173">
        <v>3</v>
      </c>
      <c r="B31" s="227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/>
      <c r="K31" s="177" t="str">
        <f t="shared" si="58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59"/>
        <v xml:space="preserve"> </v>
      </c>
      <c r="T31" s="176">
        <f t="shared" si="60"/>
        <v>0</v>
      </c>
      <c r="U31" s="177" t="str">
        <f t="shared" si="61"/>
        <v xml:space="preserve"> </v>
      </c>
      <c r="W31" s="173">
        <v>3</v>
      </c>
      <c r="X31" s="227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/>
      <c r="AG31" s="177" t="str">
        <f t="shared" si="62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74"/>
        <v xml:space="preserve"> </v>
      </c>
      <c r="AP31" s="176">
        <f t="shared" si="64"/>
        <v>0</v>
      </c>
      <c r="AQ31" s="177" t="str">
        <f t="shared" si="65"/>
        <v xml:space="preserve"> </v>
      </c>
      <c r="AS31" s="173">
        <v>3</v>
      </c>
      <c r="AT31" s="227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/>
      <c r="BC31" s="177" t="str">
        <f t="shared" si="170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75"/>
        <v xml:space="preserve"> </v>
      </c>
      <c r="BL31" s="176">
        <f t="shared" si="67"/>
        <v>0</v>
      </c>
      <c r="BM31" s="177" t="str">
        <f t="shared" si="68"/>
        <v xml:space="preserve"> </v>
      </c>
      <c r="BO31" s="173">
        <v>3</v>
      </c>
      <c r="BP31" s="227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/>
      <c r="BY31" s="177" t="str">
        <f t="shared" si="69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76"/>
        <v xml:space="preserve"> </v>
      </c>
      <c r="CH31" s="176">
        <f t="shared" si="71"/>
        <v>0</v>
      </c>
      <c r="CI31" s="177" t="str">
        <f t="shared" si="72"/>
        <v xml:space="preserve"> </v>
      </c>
      <c r="CK31" s="173">
        <v>3</v>
      </c>
      <c r="CL31" s="227"/>
      <c r="CM31" s="174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5" t="str">
        <f t="shared" si="8"/>
        <v xml:space="preserve"> </v>
      </c>
      <c r="CS31" s="212" t="str">
        <f>IF(CO31=0," ",VLOOKUP(CO31,PROTOKOL!$A:$E,5,FALSE))</f>
        <v xml:space="preserve"> </v>
      </c>
      <c r="CT31" s="176"/>
      <c r="CU31" s="177" t="str">
        <f t="shared" si="73"/>
        <v xml:space="preserve"> 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77"/>
        <v xml:space="preserve"> </v>
      </c>
      <c r="DD31" s="176">
        <f t="shared" si="75"/>
        <v>0</v>
      </c>
      <c r="DE31" s="177" t="str">
        <f t="shared" si="76"/>
        <v xml:space="preserve"> </v>
      </c>
      <c r="DG31" s="173">
        <v>3</v>
      </c>
      <c r="DH31" s="227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/>
      <c r="DQ31" s="177" t="str">
        <f t="shared" si="77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78"/>
        <v xml:space="preserve"> </v>
      </c>
      <c r="DZ31" s="176">
        <f t="shared" si="79"/>
        <v>0</v>
      </c>
      <c r="EA31" s="177" t="str">
        <f t="shared" si="80"/>
        <v xml:space="preserve"> </v>
      </c>
      <c r="EC31" s="173">
        <v>3</v>
      </c>
      <c r="ED31" s="227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/>
      <c r="EM31" s="177" t="str">
        <f t="shared" si="81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79"/>
        <v xml:space="preserve"> </v>
      </c>
      <c r="EV31" s="176">
        <f t="shared" si="83"/>
        <v>0</v>
      </c>
      <c r="EW31" s="177" t="str">
        <f t="shared" si="84"/>
        <v xml:space="preserve"> </v>
      </c>
      <c r="EY31" s="173">
        <v>3</v>
      </c>
      <c r="EZ31" s="227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/>
      <c r="FI31" s="177" t="str">
        <f t="shared" si="85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0"/>
        <v xml:space="preserve"> </v>
      </c>
      <c r="FR31" s="176">
        <f t="shared" si="87"/>
        <v>0</v>
      </c>
      <c r="FS31" s="177" t="str">
        <f t="shared" si="88"/>
        <v xml:space="preserve"> </v>
      </c>
      <c r="FU31" s="173">
        <v>3</v>
      </c>
      <c r="FV31" s="227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/>
      <c r="GE31" s="177" t="str">
        <f t="shared" si="89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1"/>
        <v xml:space="preserve"> </v>
      </c>
      <c r="GN31" s="176">
        <f t="shared" si="91"/>
        <v>0</v>
      </c>
      <c r="GO31" s="177" t="str">
        <f t="shared" si="92"/>
        <v xml:space="preserve"> </v>
      </c>
      <c r="GQ31" s="173">
        <v>3</v>
      </c>
      <c r="GR31" s="227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/>
      <c r="HA31" s="177" t="str">
        <f t="shared" si="93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2"/>
        <v xml:space="preserve"> </v>
      </c>
      <c r="HJ31" s="176">
        <f t="shared" si="95"/>
        <v>0</v>
      </c>
      <c r="HK31" s="177" t="str">
        <f t="shared" si="96"/>
        <v xml:space="preserve"> </v>
      </c>
      <c r="HM31" s="173">
        <v>3</v>
      </c>
      <c r="HN31" s="227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/>
      <c r="HW31" s="177" t="str">
        <f t="shared" si="97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3"/>
        <v xml:space="preserve"> </v>
      </c>
      <c r="IF31" s="176">
        <f t="shared" si="99"/>
        <v>0</v>
      </c>
      <c r="IG31" s="177" t="str">
        <f t="shared" si="100"/>
        <v xml:space="preserve"> </v>
      </c>
      <c r="II31" s="173">
        <v>3</v>
      </c>
      <c r="IJ31" s="227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/>
      <c r="IS31" s="177" t="str">
        <f t="shared" si="101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4"/>
        <v xml:space="preserve"> </v>
      </c>
      <c r="JB31" s="176">
        <f t="shared" si="103"/>
        <v>0</v>
      </c>
      <c r="JC31" s="177" t="str">
        <f t="shared" si="104"/>
        <v xml:space="preserve"> </v>
      </c>
      <c r="JE31" s="173">
        <v>3</v>
      </c>
      <c r="JF31" s="227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/>
      <c r="JO31" s="177" t="str">
        <f t="shared" si="105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5"/>
        <v xml:space="preserve"> </v>
      </c>
      <c r="JX31" s="176">
        <f t="shared" si="107"/>
        <v>0</v>
      </c>
      <c r="JY31" s="177" t="str">
        <f t="shared" si="108"/>
        <v xml:space="preserve"> </v>
      </c>
      <c r="KA31" s="173">
        <v>3</v>
      </c>
      <c r="KB31" s="227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/>
      <c r="KK31" s="177" t="str">
        <f t="shared" si="109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86"/>
        <v xml:space="preserve"> </v>
      </c>
      <c r="KT31" s="176">
        <f t="shared" si="111"/>
        <v>0</v>
      </c>
      <c r="KU31" s="177" t="str">
        <f t="shared" si="112"/>
        <v xml:space="preserve"> </v>
      </c>
      <c r="KW31" s="173">
        <v>3</v>
      </c>
      <c r="KX31" s="227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/>
      <c r="LG31" s="177" t="str">
        <f t="shared" si="113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87"/>
        <v xml:space="preserve"> </v>
      </c>
      <c r="LP31" s="176">
        <f t="shared" si="115"/>
        <v>0</v>
      </c>
      <c r="LQ31" s="177" t="str">
        <f t="shared" si="116"/>
        <v xml:space="preserve"> </v>
      </c>
      <c r="LS31" s="173">
        <v>3</v>
      </c>
      <c r="LT31" s="227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/>
      <c r="MC31" s="177" t="str">
        <f t="shared" si="117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88"/>
        <v xml:space="preserve"> </v>
      </c>
      <c r="ML31" s="176">
        <f t="shared" si="118"/>
        <v>0</v>
      </c>
      <c r="MM31" s="177" t="str">
        <f t="shared" si="119"/>
        <v xml:space="preserve"> </v>
      </c>
      <c r="MO31" s="173">
        <v>3</v>
      </c>
      <c r="MP31" s="227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/>
      <c r="MY31" s="177" t="str">
        <f t="shared" si="120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89"/>
        <v xml:space="preserve"> </v>
      </c>
      <c r="NH31" s="176">
        <f t="shared" si="122"/>
        <v>0</v>
      </c>
      <c r="NI31" s="177" t="str">
        <f t="shared" si="123"/>
        <v xml:space="preserve"> </v>
      </c>
      <c r="NK31" s="173">
        <v>3</v>
      </c>
      <c r="NL31" s="227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/>
      <c r="NU31" s="177" t="str">
        <f t="shared" si="124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0"/>
        <v xml:space="preserve"> </v>
      </c>
      <c r="OD31" s="176">
        <f t="shared" si="126"/>
        <v>0</v>
      </c>
      <c r="OE31" s="177" t="str">
        <f t="shared" si="127"/>
        <v xml:space="preserve"> </v>
      </c>
      <c r="OG31" s="173">
        <v>3</v>
      </c>
      <c r="OH31" s="227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/>
      <c r="OQ31" s="177" t="str">
        <f t="shared" si="128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1"/>
        <v xml:space="preserve"> </v>
      </c>
      <c r="OZ31" s="176">
        <f t="shared" si="130"/>
        <v>0</v>
      </c>
      <c r="PA31" s="177" t="str">
        <f t="shared" si="131"/>
        <v xml:space="preserve"> </v>
      </c>
      <c r="PC31" s="173">
        <v>3</v>
      </c>
      <c r="PD31" s="227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/>
      <c r="PM31" s="177" t="str">
        <f t="shared" si="172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2"/>
        <v xml:space="preserve"> </v>
      </c>
      <c r="PV31" s="176">
        <f t="shared" si="133"/>
        <v>0</v>
      </c>
      <c r="PW31" s="177" t="str">
        <f t="shared" si="134"/>
        <v xml:space="preserve"> </v>
      </c>
      <c r="PY31" s="173">
        <v>3</v>
      </c>
      <c r="PZ31" s="227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/>
      <c r="QI31" s="177" t="str">
        <f t="shared" si="135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3"/>
        <v xml:space="preserve"> </v>
      </c>
      <c r="QR31" s="176">
        <f t="shared" si="137"/>
        <v>0</v>
      </c>
      <c r="QS31" s="177" t="str">
        <f t="shared" si="138"/>
        <v xml:space="preserve"> </v>
      </c>
      <c r="QU31" s="173">
        <v>3</v>
      </c>
      <c r="QV31" s="227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/>
      <c r="RE31" s="177" t="str">
        <f t="shared" si="139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4"/>
        <v xml:space="preserve"> </v>
      </c>
      <c r="RN31" s="176">
        <f t="shared" si="141"/>
        <v>0</v>
      </c>
      <c r="RO31" s="177" t="str">
        <f t="shared" si="142"/>
        <v xml:space="preserve"> </v>
      </c>
      <c r="RQ31" s="173">
        <v>3</v>
      </c>
      <c r="RR31" s="227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/>
      <c r="SA31" s="177" t="str">
        <f t="shared" si="143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5"/>
        <v xml:space="preserve"> </v>
      </c>
      <c r="SJ31" s="176">
        <f t="shared" si="145"/>
        <v>0</v>
      </c>
      <c r="SK31" s="177" t="str">
        <f t="shared" si="146"/>
        <v xml:space="preserve"> </v>
      </c>
      <c r="SM31" s="173">
        <v>3</v>
      </c>
      <c r="SN31" s="227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/>
      <c r="SW31" s="177" t="str">
        <f t="shared" si="147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196"/>
        <v xml:space="preserve"> </v>
      </c>
      <c r="TF31" s="176">
        <f t="shared" si="149"/>
        <v>0</v>
      </c>
      <c r="TG31" s="177" t="str">
        <f t="shared" si="150"/>
        <v xml:space="preserve"> </v>
      </c>
      <c r="TI31" s="173">
        <v>3</v>
      </c>
      <c r="TJ31" s="227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/>
      <c r="TS31" s="177" t="str">
        <f t="shared" si="151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197"/>
        <v xml:space="preserve"> </v>
      </c>
      <c r="UB31" s="176">
        <f t="shared" si="153"/>
        <v>0</v>
      </c>
      <c r="UC31" s="177" t="str">
        <f t="shared" si="154"/>
        <v xml:space="preserve"> </v>
      </c>
      <c r="UE31" s="173">
        <v>3</v>
      </c>
      <c r="UF31" s="227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/>
      <c r="UO31" s="177" t="str">
        <f t="shared" si="173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198"/>
        <v xml:space="preserve"> </v>
      </c>
      <c r="UX31" s="176">
        <f t="shared" si="156"/>
        <v>0</v>
      </c>
      <c r="UY31" s="177" t="str">
        <f t="shared" si="157"/>
        <v xml:space="preserve"> </v>
      </c>
      <c r="VA31" s="173">
        <v>3</v>
      </c>
      <c r="VB31" s="227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/>
      <c r="VK31" s="177" t="str">
        <f t="shared" si="158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199"/>
        <v xml:space="preserve"> </v>
      </c>
      <c r="VT31" s="176">
        <f t="shared" si="160"/>
        <v>0</v>
      </c>
      <c r="VU31" s="177" t="str">
        <f t="shared" si="161"/>
        <v xml:space="preserve"> </v>
      </c>
      <c r="VW31" s="173">
        <v>3</v>
      </c>
      <c r="VX31" s="227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/>
      <c r="WG31" s="177" t="str">
        <f t="shared" si="162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0"/>
        <v xml:space="preserve"> </v>
      </c>
      <c r="WP31" s="176">
        <f t="shared" si="164"/>
        <v>0</v>
      </c>
      <c r="WQ31" s="177" t="str">
        <f t="shared" si="165"/>
        <v xml:space="preserve"> </v>
      </c>
      <c r="WS31" s="173">
        <v>3</v>
      </c>
      <c r="WT31" s="227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/>
      <c r="XC31" s="177" t="str">
        <f t="shared" si="166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1"/>
        <v xml:space="preserve"> </v>
      </c>
      <c r="XL31" s="176">
        <f t="shared" si="168"/>
        <v>0</v>
      </c>
      <c r="XM31" s="177" t="str">
        <f t="shared" si="169"/>
        <v xml:space="preserve"> </v>
      </c>
    </row>
    <row r="32" spans="1:637" ht="13.8">
      <c r="A32" s="173">
        <v>4</v>
      </c>
      <c r="B32" s="225">
        <v>4</v>
      </c>
      <c r="C32" s="174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5" t="str">
        <f t="shared" si="0"/>
        <v xml:space="preserve"> </v>
      </c>
      <c r="I32" s="212" t="str">
        <f>IF(E32=0," ",VLOOKUP(E32,PROTOKOL!$A:$E,5,FALSE))</f>
        <v xml:space="preserve"> </v>
      </c>
      <c r="J32" s="176"/>
      <c r="K32" s="177" t="str">
        <f t="shared" si="58"/>
        <v xml:space="preserve"> 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59"/>
        <v xml:space="preserve"> </v>
      </c>
      <c r="T32" s="176">
        <f t="shared" si="60"/>
        <v>0</v>
      </c>
      <c r="U32" s="177" t="str">
        <f t="shared" si="61"/>
        <v xml:space="preserve"> </v>
      </c>
      <c r="W32" s="173">
        <v>4</v>
      </c>
      <c r="X32" s="225">
        <v>4</v>
      </c>
      <c r="Y32" s="174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5" t="str">
        <f t="shared" si="2"/>
        <v xml:space="preserve"> </v>
      </c>
      <c r="AE32" s="212" t="str">
        <f>IF(AA32=0," ",VLOOKUP(AA32,PROTOKOL!$A:$E,5,FALSE))</f>
        <v xml:space="preserve"> </v>
      </c>
      <c r="AF32" s="176"/>
      <c r="AG32" s="177" t="str">
        <f t="shared" si="62"/>
        <v xml:space="preserve"> </v>
      </c>
      <c r="AH32" s="217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5" t="str">
        <f t="shared" si="3"/>
        <v xml:space="preserve"> </v>
      </c>
      <c r="AN32" s="176" t="str">
        <f>IF(AJ32=0," ",VLOOKUP(AJ32,PROTOKOL!$A:$E,5,FALSE))</f>
        <v xml:space="preserve"> </v>
      </c>
      <c r="AO32" s="212" t="str">
        <f t="shared" si="174"/>
        <v xml:space="preserve"> </v>
      </c>
      <c r="AP32" s="176">
        <f t="shared" si="64"/>
        <v>0</v>
      </c>
      <c r="AQ32" s="177" t="str">
        <f t="shared" si="65"/>
        <v xml:space="preserve"> </v>
      </c>
      <c r="AS32" s="173">
        <v>4</v>
      </c>
      <c r="AT32" s="225">
        <v>4</v>
      </c>
      <c r="AU32" s="174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5" t="str">
        <f t="shared" si="4"/>
        <v xml:space="preserve"> </v>
      </c>
      <c r="BA32" s="212" t="str">
        <f>IF(AW32=0," ",VLOOKUP(AW32,PROTOKOL!$A:$E,5,FALSE))</f>
        <v xml:space="preserve"> </v>
      </c>
      <c r="BB32" s="176"/>
      <c r="BC32" s="177" t="str">
        <f t="shared" si="170"/>
        <v xml:space="preserve"> 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75"/>
        <v xml:space="preserve"> </v>
      </c>
      <c r="BL32" s="176">
        <f t="shared" si="67"/>
        <v>0</v>
      </c>
      <c r="BM32" s="177" t="str">
        <f t="shared" si="68"/>
        <v xml:space="preserve"> </v>
      </c>
      <c r="BO32" s="173">
        <v>4</v>
      </c>
      <c r="BP32" s="225">
        <v>4</v>
      </c>
      <c r="BQ32" s="174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5" t="str">
        <f t="shared" si="6"/>
        <v xml:space="preserve"> </v>
      </c>
      <c r="BW32" s="212" t="str">
        <f>IF(BS32=0," ",VLOOKUP(BS32,PROTOKOL!$A:$E,5,FALSE))</f>
        <v xml:space="preserve"> </v>
      </c>
      <c r="BX32" s="176"/>
      <c r="BY32" s="177" t="str">
        <f t="shared" si="69"/>
        <v xml:space="preserve"> 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76"/>
        <v xml:space="preserve"> </v>
      </c>
      <c r="CH32" s="176">
        <f t="shared" si="71"/>
        <v>0</v>
      </c>
      <c r="CI32" s="177" t="str">
        <f t="shared" si="72"/>
        <v xml:space="preserve"> </v>
      </c>
      <c r="CK32" s="173">
        <v>4</v>
      </c>
      <c r="CL32" s="225">
        <v>4</v>
      </c>
      <c r="CM32" s="174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5" t="str">
        <f t="shared" si="8"/>
        <v xml:space="preserve"> </v>
      </c>
      <c r="CS32" s="212" t="str">
        <f>IF(CO32=0," ",VLOOKUP(CO32,PROTOKOL!$A:$E,5,FALSE))</f>
        <v xml:space="preserve"> </v>
      </c>
      <c r="CT32" s="176"/>
      <c r="CU32" s="177" t="str">
        <f t="shared" si="73"/>
        <v xml:space="preserve"> 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77"/>
        <v xml:space="preserve"> </v>
      </c>
      <c r="DD32" s="176">
        <f t="shared" si="75"/>
        <v>0</v>
      </c>
      <c r="DE32" s="177" t="str">
        <f t="shared" si="76"/>
        <v xml:space="preserve"> </v>
      </c>
      <c r="DG32" s="173">
        <v>4</v>
      </c>
      <c r="DH32" s="225">
        <v>4</v>
      </c>
      <c r="DI32" s="174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5" t="str">
        <f t="shared" si="10"/>
        <v xml:space="preserve"> </v>
      </c>
      <c r="DO32" s="212" t="str">
        <f>IF(DK32=0," ",VLOOKUP(DK32,PROTOKOL!$A:$E,5,FALSE))</f>
        <v xml:space="preserve"> </v>
      </c>
      <c r="DP32" s="176"/>
      <c r="DQ32" s="177" t="str">
        <f t="shared" si="77"/>
        <v xml:space="preserve"> 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78"/>
        <v xml:space="preserve"> </v>
      </c>
      <c r="DZ32" s="176">
        <f t="shared" si="79"/>
        <v>0</v>
      </c>
      <c r="EA32" s="177" t="str">
        <f t="shared" si="80"/>
        <v xml:space="preserve"> </v>
      </c>
      <c r="EC32" s="173">
        <v>4</v>
      </c>
      <c r="ED32" s="225">
        <v>4</v>
      </c>
      <c r="EE32" s="174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5" t="str">
        <f t="shared" si="12"/>
        <v xml:space="preserve"> </v>
      </c>
      <c r="EK32" s="212" t="str">
        <f>IF(EG32=0," ",VLOOKUP(EG32,PROTOKOL!$A:$E,5,FALSE))</f>
        <v xml:space="preserve"> </v>
      </c>
      <c r="EL32" s="176"/>
      <c r="EM32" s="177" t="str">
        <f t="shared" si="81"/>
        <v xml:space="preserve"> 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79"/>
        <v xml:space="preserve"> </v>
      </c>
      <c r="EV32" s="176">
        <f t="shared" si="83"/>
        <v>0</v>
      </c>
      <c r="EW32" s="177" t="str">
        <f t="shared" si="84"/>
        <v xml:space="preserve"> </v>
      </c>
      <c r="EY32" s="173">
        <v>4</v>
      </c>
      <c r="EZ32" s="225">
        <v>4</v>
      </c>
      <c r="FA32" s="174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5" t="str">
        <f t="shared" si="14"/>
        <v xml:space="preserve"> </v>
      </c>
      <c r="FG32" s="212" t="str">
        <f>IF(FC32=0," ",VLOOKUP(FC32,PROTOKOL!$A:$E,5,FALSE))</f>
        <v xml:space="preserve"> </v>
      </c>
      <c r="FH32" s="176"/>
      <c r="FI32" s="177" t="str">
        <f t="shared" si="85"/>
        <v xml:space="preserve"> 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0"/>
        <v xml:space="preserve"> </v>
      </c>
      <c r="FR32" s="176">
        <f t="shared" si="87"/>
        <v>0</v>
      </c>
      <c r="FS32" s="177" t="str">
        <f t="shared" si="88"/>
        <v xml:space="preserve"> </v>
      </c>
      <c r="FU32" s="173">
        <v>4</v>
      </c>
      <c r="FV32" s="225">
        <v>4</v>
      </c>
      <c r="FW32" s="174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5" t="str">
        <f t="shared" si="16"/>
        <v xml:space="preserve"> </v>
      </c>
      <c r="GC32" s="212" t="str">
        <f>IF(FY32=0," ",VLOOKUP(FY32,PROTOKOL!$A:$E,5,FALSE))</f>
        <v xml:space="preserve"> </v>
      </c>
      <c r="GD32" s="176"/>
      <c r="GE32" s="177" t="str">
        <f t="shared" si="89"/>
        <v xml:space="preserve"> 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1"/>
        <v xml:space="preserve"> </v>
      </c>
      <c r="GN32" s="176">
        <f t="shared" si="91"/>
        <v>0</v>
      </c>
      <c r="GO32" s="177" t="str">
        <f t="shared" si="92"/>
        <v xml:space="preserve"> </v>
      </c>
      <c r="GQ32" s="173">
        <v>4</v>
      </c>
      <c r="GR32" s="225">
        <v>4</v>
      </c>
      <c r="GS32" s="174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5" t="str">
        <f t="shared" si="18"/>
        <v xml:space="preserve"> </v>
      </c>
      <c r="GY32" s="212" t="str">
        <f>IF(GU32=0," ",VLOOKUP(GU32,PROTOKOL!$A:$E,5,FALSE))</f>
        <v xml:space="preserve"> </v>
      </c>
      <c r="GZ32" s="176"/>
      <c r="HA32" s="177" t="str">
        <f t="shared" si="93"/>
        <v xml:space="preserve"> 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2"/>
        <v xml:space="preserve"> </v>
      </c>
      <c r="HJ32" s="176">
        <f t="shared" si="95"/>
        <v>0</v>
      </c>
      <c r="HK32" s="177" t="str">
        <f t="shared" si="96"/>
        <v xml:space="preserve"> </v>
      </c>
      <c r="HM32" s="173">
        <v>4</v>
      </c>
      <c r="HN32" s="225">
        <v>4</v>
      </c>
      <c r="HO32" s="174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5" t="str">
        <f t="shared" si="20"/>
        <v xml:space="preserve"> </v>
      </c>
      <c r="HU32" s="212" t="str">
        <f>IF(HQ32=0," ",VLOOKUP(HQ32,PROTOKOL!$A:$E,5,FALSE))</f>
        <v xml:space="preserve"> </v>
      </c>
      <c r="HV32" s="176"/>
      <c r="HW32" s="177" t="str">
        <f t="shared" si="97"/>
        <v xml:space="preserve"> 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3"/>
        <v xml:space="preserve"> </v>
      </c>
      <c r="IF32" s="176">
        <f t="shared" si="99"/>
        <v>0</v>
      </c>
      <c r="IG32" s="177" t="str">
        <f t="shared" si="100"/>
        <v xml:space="preserve"> </v>
      </c>
      <c r="II32" s="173">
        <v>4</v>
      </c>
      <c r="IJ32" s="225">
        <v>4</v>
      </c>
      <c r="IK32" s="174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5" t="str">
        <f t="shared" si="22"/>
        <v xml:space="preserve"> </v>
      </c>
      <c r="IQ32" s="212" t="str">
        <f>IF(IM32=0," ",VLOOKUP(IM32,PROTOKOL!$A:$E,5,FALSE))</f>
        <v xml:space="preserve"> </v>
      </c>
      <c r="IR32" s="176"/>
      <c r="IS32" s="177" t="str">
        <f t="shared" si="101"/>
        <v xml:space="preserve"> 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4"/>
        <v xml:space="preserve"> </v>
      </c>
      <c r="JB32" s="176">
        <f t="shared" si="103"/>
        <v>0</v>
      </c>
      <c r="JC32" s="177" t="str">
        <f t="shared" si="104"/>
        <v xml:space="preserve"> </v>
      </c>
      <c r="JE32" s="173">
        <v>4</v>
      </c>
      <c r="JF32" s="225">
        <v>4</v>
      </c>
      <c r="JG32" s="174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5" t="str">
        <f t="shared" si="24"/>
        <v xml:space="preserve"> </v>
      </c>
      <c r="JM32" s="212" t="str">
        <f>IF(JI32=0," ",VLOOKUP(JI32,PROTOKOL!$A:$E,5,FALSE))</f>
        <v xml:space="preserve"> </v>
      </c>
      <c r="JN32" s="176"/>
      <c r="JO32" s="177" t="str">
        <f t="shared" si="105"/>
        <v xml:space="preserve"> 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5"/>
        <v xml:space="preserve"> </v>
      </c>
      <c r="JX32" s="176">
        <f t="shared" si="107"/>
        <v>0</v>
      </c>
      <c r="JY32" s="177" t="str">
        <f t="shared" si="108"/>
        <v xml:space="preserve"> </v>
      </c>
      <c r="KA32" s="173">
        <v>4</v>
      </c>
      <c r="KB32" s="225">
        <v>4</v>
      </c>
      <c r="KC32" s="174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5" t="str">
        <f t="shared" si="26"/>
        <v xml:space="preserve"> </v>
      </c>
      <c r="KI32" s="212" t="str">
        <f>IF(KE32=0," ",VLOOKUP(KE32,PROTOKOL!$A:$E,5,FALSE))</f>
        <v xml:space="preserve"> </v>
      </c>
      <c r="KJ32" s="176"/>
      <c r="KK32" s="177" t="str">
        <f t="shared" si="109"/>
        <v xml:space="preserve"> 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86"/>
        <v xml:space="preserve"> </v>
      </c>
      <c r="KT32" s="176">
        <f t="shared" si="111"/>
        <v>0</v>
      </c>
      <c r="KU32" s="177" t="str">
        <f t="shared" si="112"/>
        <v xml:space="preserve"> </v>
      </c>
      <c r="KW32" s="173">
        <v>4</v>
      </c>
      <c r="KX32" s="225">
        <v>4</v>
      </c>
      <c r="KY32" s="174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5" t="str">
        <f t="shared" si="28"/>
        <v xml:space="preserve"> </v>
      </c>
      <c r="LE32" s="212" t="str">
        <f>IF(LA32=0," ",VLOOKUP(LA32,PROTOKOL!$A:$E,5,FALSE))</f>
        <v xml:space="preserve"> </v>
      </c>
      <c r="LF32" s="176"/>
      <c r="LG32" s="177" t="str">
        <f t="shared" si="113"/>
        <v xml:space="preserve"> 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87"/>
        <v xml:space="preserve"> </v>
      </c>
      <c r="LP32" s="176">
        <f t="shared" si="115"/>
        <v>0</v>
      </c>
      <c r="LQ32" s="177" t="str">
        <f t="shared" si="116"/>
        <v xml:space="preserve"> </v>
      </c>
      <c r="LS32" s="173">
        <v>4</v>
      </c>
      <c r="LT32" s="225">
        <v>4</v>
      </c>
      <c r="LU32" s="174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5" t="str">
        <f t="shared" si="30"/>
        <v xml:space="preserve"> </v>
      </c>
      <c r="MA32" s="212" t="str">
        <f>IF(LW32=0," ",VLOOKUP(LW32,PROTOKOL!$A:$E,5,FALSE))</f>
        <v xml:space="preserve"> </v>
      </c>
      <c r="MB32" s="176"/>
      <c r="MC32" s="177" t="str">
        <f t="shared" si="117"/>
        <v xml:space="preserve"> 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88"/>
        <v xml:space="preserve"> </v>
      </c>
      <c r="ML32" s="176">
        <f t="shared" si="118"/>
        <v>0</v>
      </c>
      <c r="MM32" s="177" t="str">
        <f t="shared" si="119"/>
        <v xml:space="preserve"> </v>
      </c>
      <c r="MO32" s="173">
        <v>4</v>
      </c>
      <c r="MP32" s="225">
        <v>4</v>
      </c>
      <c r="MQ32" s="174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5" t="str">
        <f t="shared" si="32"/>
        <v xml:space="preserve"> </v>
      </c>
      <c r="MW32" s="212" t="str">
        <f>IF(MS32=0," ",VLOOKUP(MS32,PROTOKOL!$A:$E,5,FALSE))</f>
        <v xml:space="preserve"> </v>
      </c>
      <c r="MX32" s="176"/>
      <c r="MY32" s="177" t="str">
        <f t="shared" si="120"/>
        <v xml:space="preserve"> 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89"/>
        <v xml:space="preserve"> </v>
      </c>
      <c r="NH32" s="176">
        <f t="shared" si="122"/>
        <v>0</v>
      </c>
      <c r="NI32" s="177" t="str">
        <f t="shared" si="123"/>
        <v xml:space="preserve"> </v>
      </c>
      <c r="NK32" s="173">
        <v>4</v>
      </c>
      <c r="NL32" s="225">
        <v>4</v>
      </c>
      <c r="NM32" s="174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5" t="str">
        <f t="shared" si="34"/>
        <v xml:space="preserve"> </v>
      </c>
      <c r="NS32" s="212" t="str">
        <f>IF(NO32=0," ",VLOOKUP(NO32,PROTOKOL!$A:$E,5,FALSE))</f>
        <v xml:space="preserve"> </v>
      </c>
      <c r="NT32" s="176"/>
      <c r="NU32" s="177" t="str">
        <f t="shared" si="124"/>
        <v xml:space="preserve"> 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0"/>
        <v xml:space="preserve"> </v>
      </c>
      <c r="OD32" s="176">
        <f t="shared" si="126"/>
        <v>0</v>
      </c>
      <c r="OE32" s="177" t="str">
        <f t="shared" si="127"/>
        <v xml:space="preserve"> </v>
      </c>
      <c r="OG32" s="173">
        <v>4</v>
      </c>
      <c r="OH32" s="225">
        <v>4</v>
      </c>
      <c r="OI32" s="174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5" t="str">
        <f t="shared" si="36"/>
        <v xml:space="preserve"> </v>
      </c>
      <c r="OO32" s="212" t="str">
        <f>IF(OK32=0," ",VLOOKUP(OK32,PROTOKOL!$A:$E,5,FALSE))</f>
        <v xml:space="preserve"> </v>
      </c>
      <c r="OP32" s="176"/>
      <c r="OQ32" s="177" t="str">
        <f t="shared" si="128"/>
        <v xml:space="preserve"> 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1"/>
        <v xml:space="preserve"> </v>
      </c>
      <c r="OZ32" s="176">
        <f t="shared" si="130"/>
        <v>0</v>
      </c>
      <c r="PA32" s="177" t="str">
        <f t="shared" si="131"/>
        <v xml:space="preserve"> </v>
      </c>
      <c r="PC32" s="173">
        <v>4</v>
      </c>
      <c r="PD32" s="225">
        <v>4</v>
      </c>
      <c r="PE32" s="174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5" t="str">
        <f t="shared" si="38"/>
        <v xml:space="preserve"> </v>
      </c>
      <c r="PK32" s="212" t="str">
        <f>IF(PG32=0," ",VLOOKUP(PG32,PROTOKOL!$A:$E,5,FALSE))</f>
        <v xml:space="preserve"> </v>
      </c>
      <c r="PL32" s="176"/>
      <c r="PM32" s="177" t="str">
        <f t="shared" si="172"/>
        <v xml:space="preserve"> 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2"/>
        <v xml:space="preserve"> </v>
      </c>
      <c r="PV32" s="176">
        <f t="shared" si="133"/>
        <v>0</v>
      </c>
      <c r="PW32" s="177" t="str">
        <f t="shared" si="134"/>
        <v xml:space="preserve"> </v>
      </c>
      <c r="PY32" s="173">
        <v>4</v>
      </c>
      <c r="PZ32" s="225">
        <v>4</v>
      </c>
      <c r="QA32" s="174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5" t="str">
        <f t="shared" si="40"/>
        <v xml:space="preserve"> </v>
      </c>
      <c r="QG32" s="212" t="str">
        <f>IF(QC32=0," ",VLOOKUP(QC32,PROTOKOL!$A:$E,5,FALSE))</f>
        <v xml:space="preserve"> </v>
      </c>
      <c r="QH32" s="176"/>
      <c r="QI32" s="177" t="str">
        <f t="shared" si="135"/>
        <v xml:space="preserve"> 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3"/>
        <v xml:space="preserve"> </v>
      </c>
      <c r="QR32" s="176">
        <f t="shared" si="137"/>
        <v>0</v>
      </c>
      <c r="QS32" s="177" t="str">
        <f t="shared" si="138"/>
        <v xml:space="preserve"> </v>
      </c>
      <c r="QU32" s="173">
        <v>4</v>
      </c>
      <c r="QV32" s="225">
        <v>4</v>
      </c>
      <c r="QW32" s="174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5" t="str">
        <f t="shared" si="42"/>
        <v xml:space="preserve"> </v>
      </c>
      <c r="RC32" s="212" t="str">
        <f>IF(QY32=0," ",VLOOKUP(QY32,PROTOKOL!$A:$E,5,FALSE))</f>
        <v xml:space="preserve"> </v>
      </c>
      <c r="RD32" s="176"/>
      <c r="RE32" s="177" t="str">
        <f t="shared" si="139"/>
        <v xml:space="preserve"> 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4"/>
        <v xml:space="preserve"> </v>
      </c>
      <c r="RN32" s="176">
        <f t="shared" si="141"/>
        <v>0</v>
      </c>
      <c r="RO32" s="177" t="str">
        <f t="shared" si="142"/>
        <v xml:space="preserve"> </v>
      </c>
      <c r="RQ32" s="173">
        <v>4</v>
      </c>
      <c r="RR32" s="225">
        <v>4</v>
      </c>
      <c r="RS32" s="174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5" t="str">
        <f t="shared" si="44"/>
        <v xml:space="preserve"> </v>
      </c>
      <c r="RY32" s="212" t="str">
        <f>IF(RU32=0," ",VLOOKUP(RU32,PROTOKOL!$A:$E,5,FALSE))</f>
        <v xml:space="preserve"> </v>
      </c>
      <c r="RZ32" s="176"/>
      <c r="SA32" s="177" t="str">
        <f t="shared" si="143"/>
        <v xml:space="preserve"> 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5"/>
        <v xml:space="preserve"> </v>
      </c>
      <c r="SJ32" s="176">
        <f t="shared" si="145"/>
        <v>0</v>
      </c>
      <c r="SK32" s="177" t="str">
        <f t="shared" si="146"/>
        <v xml:space="preserve"> </v>
      </c>
      <c r="SM32" s="173">
        <v>4</v>
      </c>
      <c r="SN32" s="225">
        <v>4</v>
      </c>
      <c r="SO32" s="174" t="str">
        <f>IF(SQ32=0," ",VLOOKUP(SQ32,PROTOKOL!$A:$F,6,FALSE))</f>
        <v xml:space="preserve"> 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75" t="str">
        <f t="shared" si="46"/>
        <v xml:space="preserve"> </v>
      </c>
      <c r="SU32" s="212" t="str">
        <f>IF(SQ32=0," ",VLOOKUP(SQ32,PROTOKOL!$A:$E,5,FALSE))</f>
        <v xml:space="preserve"> </v>
      </c>
      <c r="SV32" s="176"/>
      <c r="SW32" s="177" t="str">
        <f t="shared" si="147"/>
        <v xml:space="preserve"> 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196"/>
        <v xml:space="preserve"> </v>
      </c>
      <c r="TF32" s="176">
        <f t="shared" si="149"/>
        <v>0</v>
      </c>
      <c r="TG32" s="177" t="str">
        <f t="shared" si="150"/>
        <v xml:space="preserve"> </v>
      </c>
      <c r="TI32" s="173">
        <v>4</v>
      </c>
      <c r="TJ32" s="225">
        <v>4</v>
      </c>
      <c r="TK32" s="174" t="str">
        <f>IF(TM32=0," ",VLOOKUP(TM32,PROTOKOL!$A:$F,6,FALSE))</f>
        <v xml:space="preserve"> 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/>
      <c r="TS32" s="177" t="str">
        <f t="shared" si="151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197"/>
        <v xml:space="preserve"> </v>
      </c>
      <c r="UB32" s="176">
        <f t="shared" si="153"/>
        <v>0</v>
      </c>
      <c r="UC32" s="177" t="str">
        <f t="shared" si="154"/>
        <v xml:space="preserve"> </v>
      </c>
      <c r="UE32" s="173">
        <v>4</v>
      </c>
      <c r="UF32" s="225">
        <v>4</v>
      </c>
      <c r="UG32" s="174" t="str">
        <f>IF(UI32=0," ",VLOOKUP(UI32,PROTOKOL!$A:$F,6,FALSE))</f>
        <v xml:space="preserve"> </v>
      </c>
      <c r="UH32" s="43"/>
      <c r="UI32" s="43"/>
      <c r="UJ32" s="43"/>
      <c r="UK32" s="42" t="str">
        <f>IF(UI32=0," ",(VLOOKUP(UI32,PROTOKOL!$A$1:$E$29,2,FALSE))*UJ32)</f>
        <v xml:space="preserve"> </v>
      </c>
      <c r="UL32" s="175" t="str">
        <f t="shared" si="50"/>
        <v xml:space="preserve"> </v>
      </c>
      <c r="UM32" s="212" t="str">
        <f>IF(UI32=0," ",VLOOKUP(UI32,PROTOKOL!$A:$E,5,FALSE))</f>
        <v xml:space="preserve"> </v>
      </c>
      <c r="UN32" s="176"/>
      <c r="UO32" s="177" t="str">
        <f t="shared" si="173"/>
        <v xml:space="preserve"> 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198"/>
        <v xml:space="preserve"> </v>
      </c>
      <c r="UX32" s="176">
        <f t="shared" si="156"/>
        <v>0</v>
      </c>
      <c r="UY32" s="177" t="str">
        <f t="shared" si="157"/>
        <v xml:space="preserve"> </v>
      </c>
      <c r="VA32" s="173">
        <v>4</v>
      </c>
      <c r="VB32" s="225">
        <v>4</v>
      </c>
      <c r="VC32" s="174" t="str">
        <f>IF(VE32=0," ",VLOOKUP(VE32,PROTOKOL!$A:$F,6,FALSE))</f>
        <v xml:space="preserve"> </v>
      </c>
      <c r="VD32" s="43"/>
      <c r="VE32" s="43"/>
      <c r="VF32" s="43"/>
      <c r="VG32" s="42" t="str">
        <f>IF(VE32=0," ",(VLOOKUP(VE32,PROTOKOL!$A$1:$E$29,2,FALSE))*VF32)</f>
        <v xml:space="preserve"> </v>
      </c>
      <c r="VH32" s="175" t="str">
        <f t="shared" si="52"/>
        <v xml:space="preserve"> </v>
      </c>
      <c r="VI32" s="212" t="str">
        <f>IF(VE32=0," ",VLOOKUP(VE32,PROTOKOL!$A:$E,5,FALSE))</f>
        <v xml:space="preserve"> </v>
      </c>
      <c r="VJ32" s="176"/>
      <c r="VK32" s="177" t="str">
        <f t="shared" si="158"/>
        <v xml:space="preserve"> </v>
      </c>
      <c r="VL32" s="217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75" t="str">
        <f t="shared" si="53"/>
        <v xml:space="preserve"> </v>
      </c>
      <c r="VR32" s="176" t="str">
        <f>IF(VN32=0," ",VLOOKUP(VN32,PROTOKOL!$A:$E,5,FALSE))</f>
        <v xml:space="preserve"> </v>
      </c>
      <c r="VS32" s="212" t="str">
        <f t="shared" si="199"/>
        <v xml:space="preserve"> </v>
      </c>
      <c r="VT32" s="176">
        <f t="shared" si="160"/>
        <v>0</v>
      </c>
      <c r="VU32" s="177" t="str">
        <f t="shared" si="161"/>
        <v xml:space="preserve"> </v>
      </c>
      <c r="VW32" s="173">
        <v>4</v>
      </c>
      <c r="VX32" s="225">
        <v>4</v>
      </c>
      <c r="VY32" s="174" t="str">
        <f>IF(WA32=0," ",VLOOKUP(WA32,PROTOKOL!$A:$F,6,FALSE))</f>
        <v xml:space="preserve"> </v>
      </c>
      <c r="VZ32" s="43"/>
      <c r="WA32" s="43"/>
      <c r="WB32" s="43"/>
      <c r="WC32" s="42" t="str">
        <f>IF(WA32=0," ",(VLOOKUP(WA32,PROTOKOL!$A$1:$E$29,2,FALSE))*WB32)</f>
        <v xml:space="preserve"> </v>
      </c>
      <c r="WD32" s="175" t="str">
        <f t="shared" si="54"/>
        <v xml:space="preserve"> </v>
      </c>
      <c r="WE32" s="212" t="str">
        <f>IF(WA32=0," ",VLOOKUP(WA32,PROTOKOL!$A:$E,5,FALSE))</f>
        <v xml:space="preserve"> </v>
      </c>
      <c r="WF32" s="176"/>
      <c r="WG32" s="177" t="str">
        <f t="shared" si="162"/>
        <v xml:space="preserve"> 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0"/>
        <v xml:space="preserve"> </v>
      </c>
      <c r="WP32" s="176">
        <f t="shared" si="164"/>
        <v>0</v>
      </c>
      <c r="WQ32" s="177" t="str">
        <f t="shared" si="165"/>
        <v xml:space="preserve"> </v>
      </c>
      <c r="WS32" s="173">
        <v>4</v>
      </c>
      <c r="WT32" s="225">
        <v>4</v>
      </c>
      <c r="WU32" s="174" t="str">
        <f>IF(WW32=0," ",VLOOKUP(WW32,PROTOKOL!$A:$F,6,FALSE))</f>
        <v xml:space="preserve"> </v>
      </c>
      <c r="WV32" s="43"/>
      <c r="WW32" s="43"/>
      <c r="WX32" s="43"/>
      <c r="WY32" s="42" t="str">
        <f>IF(WW32=0," ",(VLOOKUP(WW32,PROTOKOL!$A$1:$E$29,2,FALSE))*WX32)</f>
        <v xml:space="preserve"> </v>
      </c>
      <c r="WZ32" s="175" t="str">
        <f t="shared" si="56"/>
        <v xml:space="preserve"> </v>
      </c>
      <c r="XA32" s="212" t="str">
        <f>IF(WW32=0," ",VLOOKUP(WW32,PROTOKOL!$A:$E,5,FALSE))</f>
        <v xml:space="preserve"> </v>
      </c>
      <c r="XB32" s="176"/>
      <c r="XC32" s="177" t="str">
        <f t="shared" si="166"/>
        <v xml:space="preserve"> 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1"/>
        <v xml:space="preserve"> </v>
      </c>
      <c r="XL32" s="176">
        <f t="shared" si="168"/>
        <v>0</v>
      </c>
      <c r="XM32" s="177" t="str">
        <f t="shared" si="169"/>
        <v xml:space="preserve"> </v>
      </c>
    </row>
    <row r="33" spans="1:637" ht="13.8">
      <c r="A33" s="173">
        <v>4</v>
      </c>
      <c r="B33" s="226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/>
      <c r="K33" s="177" t="str">
        <f t="shared" si="58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59"/>
        <v xml:space="preserve"> </v>
      </c>
      <c r="T33" s="176">
        <f t="shared" si="60"/>
        <v>0</v>
      </c>
      <c r="U33" s="177" t="str">
        <f t="shared" si="61"/>
        <v xml:space="preserve"> </v>
      </c>
      <c r="W33" s="173">
        <v>4</v>
      </c>
      <c r="X33" s="226"/>
      <c r="Y33" s="174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5" t="str">
        <f t="shared" si="2"/>
        <v xml:space="preserve"> </v>
      </c>
      <c r="AE33" s="212" t="str">
        <f>IF(AA33=0," ",VLOOKUP(AA33,PROTOKOL!$A:$E,5,FALSE))</f>
        <v xml:space="preserve"> </v>
      </c>
      <c r="AF33" s="176"/>
      <c r="AG33" s="177" t="str">
        <f t="shared" si="62"/>
        <v xml:space="preserve"> 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74"/>
        <v xml:space="preserve"> </v>
      </c>
      <c r="AP33" s="176">
        <f t="shared" si="64"/>
        <v>0</v>
      </c>
      <c r="AQ33" s="177" t="str">
        <f t="shared" si="65"/>
        <v xml:space="preserve"> </v>
      </c>
      <c r="AS33" s="173">
        <v>4</v>
      </c>
      <c r="AT33" s="226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/>
      <c r="BC33" s="177" t="str">
        <f t="shared" si="170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75"/>
        <v xml:space="preserve"> </v>
      </c>
      <c r="BL33" s="176">
        <f t="shared" si="67"/>
        <v>0</v>
      </c>
      <c r="BM33" s="177" t="str">
        <f t="shared" si="68"/>
        <v xml:space="preserve"> </v>
      </c>
      <c r="BO33" s="173">
        <v>4</v>
      </c>
      <c r="BP33" s="226"/>
      <c r="BQ33" s="174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5" t="str">
        <f t="shared" si="6"/>
        <v xml:space="preserve"> </v>
      </c>
      <c r="BW33" s="212" t="str">
        <f>IF(BS33=0," ",VLOOKUP(BS33,PROTOKOL!$A:$E,5,FALSE))</f>
        <v xml:space="preserve"> </v>
      </c>
      <c r="BX33" s="176"/>
      <c r="BY33" s="177" t="str">
        <f t="shared" si="69"/>
        <v xml:space="preserve"> 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76"/>
        <v xml:space="preserve"> </v>
      </c>
      <c r="CH33" s="176">
        <f t="shared" si="71"/>
        <v>0</v>
      </c>
      <c r="CI33" s="177" t="str">
        <f t="shared" si="72"/>
        <v xml:space="preserve"> </v>
      </c>
      <c r="CK33" s="173">
        <v>4</v>
      </c>
      <c r="CL33" s="226"/>
      <c r="CM33" s="174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5" t="str">
        <f t="shared" si="8"/>
        <v xml:space="preserve"> </v>
      </c>
      <c r="CS33" s="212" t="str">
        <f>IF(CO33=0," ",VLOOKUP(CO33,PROTOKOL!$A:$E,5,FALSE))</f>
        <v xml:space="preserve"> </v>
      </c>
      <c r="CT33" s="176"/>
      <c r="CU33" s="177" t="str">
        <f t="shared" si="73"/>
        <v xml:space="preserve"> 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77"/>
        <v xml:space="preserve"> </v>
      </c>
      <c r="DD33" s="176">
        <f t="shared" si="75"/>
        <v>0</v>
      </c>
      <c r="DE33" s="177" t="str">
        <f t="shared" si="76"/>
        <v xml:space="preserve"> </v>
      </c>
      <c r="DG33" s="173">
        <v>4</v>
      </c>
      <c r="DH33" s="226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/>
      <c r="DQ33" s="177" t="str">
        <f t="shared" si="77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78"/>
        <v xml:space="preserve"> </v>
      </c>
      <c r="DZ33" s="176">
        <f t="shared" si="79"/>
        <v>0</v>
      </c>
      <c r="EA33" s="177" t="str">
        <f t="shared" si="80"/>
        <v xml:space="preserve"> </v>
      </c>
      <c r="EC33" s="173">
        <v>4</v>
      </c>
      <c r="ED33" s="226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/>
      <c r="EM33" s="177" t="str">
        <f t="shared" si="81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79"/>
        <v xml:space="preserve"> </v>
      </c>
      <c r="EV33" s="176">
        <f t="shared" si="83"/>
        <v>0</v>
      </c>
      <c r="EW33" s="177" t="str">
        <f t="shared" si="84"/>
        <v xml:space="preserve"> </v>
      </c>
      <c r="EY33" s="173">
        <v>4</v>
      </c>
      <c r="EZ33" s="226"/>
      <c r="FA33" s="174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5" t="str">
        <f t="shared" si="14"/>
        <v xml:space="preserve"> </v>
      </c>
      <c r="FG33" s="212" t="str">
        <f>IF(FC33=0," ",VLOOKUP(FC33,PROTOKOL!$A:$E,5,FALSE))</f>
        <v xml:space="preserve"> </v>
      </c>
      <c r="FH33" s="176"/>
      <c r="FI33" s="177" t="str">
        <f t="shared" si="85"/>
        <v xml:space="preserve"> 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0"/>
        <v xml:space="preserve"> </v>
      </c>
      <c r="FR33" s="176">
        <f t="shared" si="87"/>
        <v>0</v>
      </c>
      <c r="FS33" s="177" t="str">
        <f t="shared" si="88"/>
        <v xml:space="preserve"> </v>
      </c>
      <c r="FU33" s="173">
        <v>4</v>
      </c>
      <c r="FV33" s="226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/>
      <c r="GE33" s="177" t="str">
        <f t="shared" si="89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1"/>
        <v xml:space="preserve"> </v>
      </c>
      <c r="GN33" s="176">
        <f t="shared" si="91"/>
        <v>0</v>
      </c>
      <c r="GO33" s="177" t="str">
        <f t="shared" si="92"/>
        <v xml:space="preserve"> </v>
      </c>
      <c r="GQ33" s="173">
        <v>4</v>
      </c>
      <c r="GR33" s="226"/>
      <c r="GS33" s="174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5" t="str">
        <f t="shared" si="18"/>
        <v xml:space="preserve"> </v>
      </c>
      <c r="GY33" s="212" t="str">
        <f>IF(GU33=0," ",VLOOKUP(GU33,PROTOKOL!$A:$E,5,FALSE))</f>
        <v xml:space="preserve"> </v>
      </c>
      <c r="GZ33" s="176"/>
      <c r="HA33" s="177" t="str">
        <f t="shared" si="93"/>
        <v xml:space="preserve"> 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2"/>
        <v xml:space="preserve"> </v>
      </c>
      <c r="HJ33" s="176">
        <f t="shared" si="95"/>
        <v>0</v>
      </c>
      <c r="HK33" s="177" t="str">
        <f t="shared" si="96"/>
        <v xml:space="preserve"> </v>
      </c>
      <c r="HM33" s="173">
        <v>4</v>
      </c>
      <c r="HN33" s="226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/>
      <c r="HW33" s="177" t="str">
        <f t="shared" si="97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3"/>
        <v xml:space="preserve"> </v>
      </c>
      <c r="IF33" s="176">
        <f t="shared" si="99"/>
        <v>0</v>
      </c>
      <c r="IG33" s="177" t="str">
        <f t="shared" si="100"/>
        <v xml:space="preserve"> </v>
      </c>
      <c r="II33" s="173">
        <v>4</v>
      </c>
      <c r="IJ33" s="226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/>
      <c r="IS33" s="177" t="str">
        <f t="shared" si="101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4"/>
        <v xml:space="preserve"> </v>
      </c>
      <c r="JB33" s="176">
        <f t="shared" si="103"/>
        <v>0</v>
      </c>
      <c r="JC33" s="177" t="str">
        <f t="shared" si="104"/>
        <v xml:space="preserve"> </v>
      </c>
      <c r="JE33" s="173">
        <v>4</v>
      </c>
      <c r="JF33" s="226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/>
      <c r="JO33" s="177" t="str">
        <f t="shared" si="105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5"/>
        <v xml:space="preserve"> </v>
      </c>
      <c r="JX33" s="176">
        <f t="shared" si="107"/>
        <v>0</v>
      </c>
      <c r="JY33" s="177" t="str">
        <f t="shared" si="108"/>
        <v xml:space="preserve"> </v>
      </c>
      <c r="KA33" s="173">
        <v>4</v>
      </c>
      <c r="KB33" s="226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/>
      <c r="KK33" s="177" t="str">
        <f t="shared" si="109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86"/>
        <v xml:space="preserve"> </v>
      </c>
      <c r="KT33" s="176">
        <f t="shared" si="111"/>
        <v>0</v>
      </c>
      <c r="KU33" s="177" t="str">
        <f t="shared" si="112"/>
        <v xml:space="preserve"> </v>
      </c>
      <c r="KW33" s="173">
        <v>4</v>
      </c>
      <c r="KX33" s="226"/>
      <c r="KY33" s="174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5" t="str">
        <f t="shared" si="28"/>
        <v xml:space="preserve"> </v>
      </c>
      <c r="LE33" s="212" t="str">
        <f>IF(LA33=0," ",VLOOKUP(LA33,PROTOKOL!$A:$E,5,FALSE))</f>
        <v xml:space="preserve"> </v>
      </c>
      <c r="LF33" s="176"/>
      <c r="LG33" s="177" t="str">
        <f t="shared" si="113"/>
        <v xml:space="preserve"> 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87"/>
        <v xml:space="preserve"> </v>
      </c>
      <c r="LP33" s="176">
        <f t="shared" si="115"/>
        <v>0</v>
      </c>
      <c r="LQ33" s="177" t="str">
        <f t="shared" si="116"/>
        <v xml:space="preserve"> </v>
      </c>
      <c r="LS33" s="173">
        <v>4</v>
      </c>
      <c r="LT33" s="226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/>
      <c r="MC33" s="177" t="str">
        <f t="shared" si="117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88"/>
        <v xml:space="preserve"> </v>
      </c>
      <c r="ML33" s="176">
        <f t="shared" si="118"/>
        <v>0</v>
      </c>
      <c r="MM33" s="177" t="str">
        <f t="shared" si="119"/>
        <v xml:space="preserve"> </v>
      </c>
      <c r="MO33" s="173">
        <v>4</v>
      </c>
      <c r="MP33" s="226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/>
      <c r="MY33" s="177" t="str">
        <f t="shared" si="120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89"/>
        <v xml:space="preserve"> </v>
      </c>
      <c r="NH33" s="176">
        <f t="shared" si="122"/>
        <v>0</v>
      </c>
      <c r="NI33" s="177" t="str">
        <f t="shared" si="123"/>
        <v xml:space="preserve"> </v>
      </c>
      <c r="NK33" s="173">
        <v>4</v>
      </c>
      <c r="NL33" s="226"/>
      <c r="NM33" s="174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5" t="str">
        <f t="shared" si="34"/>
        <v xml:space="preserve"> </v>
      </c>
      <c r="NS33" s="212" t="str">
        <f>IF(NO33=0," ",VLOOKUP(NO33,PROTOKOL!$A:$E,5,FALSE))</f>
        <v xml:space="preserve"> </v>
      </c>
      <c r="NT33" s="176"/>
      <c r="NU33" s="177" t="str">
        <f t="shared" si="124"/>
        <v xml:space="preserve"> 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0"/>
        <v xml:space="preserve"> </v>
      </c>
      <c r="OD33" s="176">
        <f t="shared" si="126"/>
        <v>0</v>
      </c>
      <c r="OE33" s="177" t="str">
        <f t="shared" si="127"/>
        <v xml:space="preserve"> </v>
      </c>
      <c r="OG33" s="173">
        <v>4</v>
      </c>
      <c r="OH33" s="226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/>
      <c r="OQ33" s="177" t="str">
        <f t="shared" si="128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1"/>
        <v xml:space="preserve"> </v>
      </c>
      <c r="OZ33" s="176">
        <f t="shared" si="130"/>
        <v>0</v>
      </c>
      <c r="PA33" s="177" t="str">
        <f t="shared" si="131"/>
        <v xml:space="preserve"> </v>
      </c>
      <c r="PC33" s="173">
        <v>4</v>
      </c>
      <c r="PD33" s="226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/>
      <c r="PM33" s="177" t="str">
        <f t="shared" si="172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2"/>
        <v xml:space="preserve"> </v>
      </c>
      <c r="PV33" s="176">
        <f t="shared" si="133"/>
        <v>0</v>
      </c>
      <c r="PW33" s="177" t="str">
        <f t="shared" si="134"/>
        <v xml:space="preserve"> </v>
      </c>
      <c r="PY33" s="173">
        <v>4</v>
      </c>
      <c r="PZ33" s="226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/>
      <c r="QI33" s="177" t="str">
        <f t="shared" si="135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3"/>
        <v xml:space="preserve"> </v>
      </c>
      <c r="QR33" s="176">
        <f t="shared" si="137"/>
        <v>0</v>
      </c>
      <c r="QS33" s="177" t="str">
        <f t="shared" si="138"/>
        <v xml:space="preserve"> </v>
      </c>
      <c r="QU33" s="173">
        <v>4</v>
      </c>
      <c r="QV33" s="226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/>
      <c r="RE33" s="177" t="str">
        <f t="shared" si="139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4"/>
        <v xml:space="preserve"> </v>
      </c>
      <c r="RN33" s="176">
        <f t="shared" si="141"/>
        <v>0</v>
      </c>
      <c r="RO33" s="177" t="str">
        <f t="shared" si="142"/>
        <v xml:space="preserve"> </v>
      </c>
      <c r="RQ33" s="173">
        <v>4</v>
      </c>
      <c r="RR33" s="226"/>
      <c r="RS33" s="174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5" t="str">
        <f t="shared" si="44"/>
        <v xml:space="preserve"> </v>
      </c>
      <c r="RY33" s="212" t="str">
        <f>IF(RU33=0," ",VLOOKUP(RU33,PROTOKOL!$A:$E,5,FALSE))</f>
        <v xml:space="preserve"> </v>
      </c>
      <c r="RZ33" s="176"/>
      <c r="SA33" s="177" t="str">
        <f t="shared" si="143"/>
        <v xml:space="preserve"> 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5"/>
        <v xml:space="preserve"> </v>
      </c>
      <c r="SJ33" s="176">
        <f t="shared" si="145"/>
        <v>0</v>
      </c>
      <c r="SK33" s="177" t="str">
        <f t="shared" si="146"/>
        <v xml:space="preserve"> </v>
      </c>
      <c r="SM33" s="173">
        <v>4</v>
      </c>
      <c r="SN33" s="226"/>
      <c r="SO33" s="174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75" t="str">
        <f t="shared" si="46"/>
        <v xml:space="preserve"> </v>
      </c>
      <c r="SU33" s="212" t="str">
        <f>IF(SQ33=0," ",VLOOKUP(SQ33,PROTOKOL!$A:$E,5,FALSE))</f>
        <v xml:space="preserve"> </v>
      </c>
      <c r="SV33" s="176"/>
      <c r="SW33" s="177" t="str">
        <f t="shared" si="147"/>
        <v xml:space="preserve"> 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196"/>
        <v xml:space="preserve"> </v>
      </c>
      <c r="TF33" s="176">
        <f t="shared" si="149"/>
        <v>0</v>
      </c>
      <c r="TG33" s="177" t="str">
        <f t="shared" si="150"/>
        <v xml:space="preserve"> </v>
      </c>
      <c r="TI33" s="173">
        <v>4</v>
      </c>
      <c r="TJ33" s="226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/>
      <c r="TS33" s="177" t="str">
        <f t="shared" si="151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197"/>
        <v xml:space="preserve"> </v>
      </c>
      <c r="UB33" s="176">
        <f t="shared" si="153"/>
        <v>0</v>
      </c>
      <c r="UC33" s="177" t="str">
        <f t="shared" si="154"/>
        <v xml:space="preserve"> </v>
      </c>
      <c r="UE33" s="173">
        <v>4</v>
      </c>
      <c r="UF33" s="226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/>
      <c r="UO33" s="177" t="str">
        <f t="shared" si="173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198"/>
        <v xml:space="preserve"> </v>
      </c>
      <c r="UX33" s="176">
        <f t="shared" si="156"/>
        <v>0</v>
      </c>
      <c r="UY33" s="177" t="str">
        <f t="shared" si="157"/>
        <v xml:space="preserve"> </v>
      </c>
      <c r="VA33" s="173">
        <v>4</v>
      </c>
      <c r="VB33" s="226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/>
      <c r="VK33" s="177" t="str">
        <f t="shared" si="158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199"/>
        <v xml:space="preserve"> </v>
      </c>
      <c r="VT33" s="176">
        <f t="shared" si="160"/>
        <v>0</v>
      </c>
      <c r="VU33" s="177" t="str">
        <f t="shared" si="161"/>
        <v xml:space="preserve"> </v>
      </c>
      <c r="VW33" s="173">
        <v>4</v>
      </c>
      <c r="VX33" s="226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/>
      <c r="WG33" s="177" t="str">
        <f t="shared" si="162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0"/>
        <v xml:space="preserve"> </v>
      </c>
      <c r="WP33" s="176">
        <f t="shared" si="164"/>
        <v>0</v>
      </c>
      <c r="WQ33" s="177" t="str">
        <f t="shared" si="165"/>
        <v xml:space="preserve"> </v>
      </c>
      <c r="WS33" s="173">
        <v>4</v>
      </c>
      <c r="WT33" s="226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/>
      <c r="XC33" s="177" t="str">
        <f t="shared" si="166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1"/>
        <v xml:space="preserve"> </v>
      </c>
      <c r="XL33" s="176">
        <f t="shared" si="168"/>
        <v>0</v>
      </c>
      <c r="XM33" s="177" t="str">
        <f t="shared" si="169"/>
        <v xml:space="preserve"> </v>
      </c>
    </row>
    <row r="34" spans="1:637" ht="13.8">
      <c r="A34" s="173">
        <v>4</v>
      </c>
      <c r="B34" s="227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/>
      <c r="K34" s="177" t="str">
        <f t="shared" si="58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59"/>
        <v xml:space="preserve"> </v>
      </c>
      <c r="T34" s="176">
        <f t="shared" si="60"/>
        <v>0</v>
      </c>
      <c r="U34" s="177" t="str">
        <f t="shared" si="61"/>
        <v xml:space="preserve"> </v>
      </c>
      <c r="W34" s="173">
        <v>4</v>
      </c>
      <c r="X34" s="227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/>
      <c r="AG34" s="177" t="str">
        <f t="shared" si="62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74"/>
        <v xml:space="preserve"> </v>
      </c>
      <c r="AP34" s="176">
        <f t="shared" si="64"/>
        <v>0</v>
      </c>
      <c r="AQ34" s="177" t="str">
        <f t="shared" si="65"/>
        <v xml:space="preserve"> </v>
      </c>
      <c r="AS34" s="173">
        <v>4</v>
      </c>
      <c r="AT34" s="227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/>
      <c r="BC34" s="177" t="str">
        <f t="shared" si="170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75"/>
        <v xml:space="preserve"> </v>
      </c>
      <c r="BL34" s="176">
        <f t="shared" si="67"/>
        <v>0</v>
      </c>
      <c r="BM34" s="177" t="str">
        <f t="shared" si="68"/>
        <v xml:space="preserve"> </v>
      </c>
      <c r="BO34" s="173">
        <v>4</v>
      </c>
      <c r="BP34" s="227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/>
      <c r="BY34" s="177" t="str">
        <f t="shared" si="69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76"/>
        <v xml:space="preserve"> </v>
      </c>
      <c r="CH34" s="176">
        <f t="shared" si="71"/>
        <v>0</v>
      </c>
      <c r="CI34" s="177" t="str">
        <f t="shared" si="72"/>
        <v xml:space="preserve"> </v>
      </c>
      <c r="CK34" s="173">
        <v>4</v>
      </c>
      <c r="CL34" s="227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/>
      <c r="CU34" s="177" t="str">
        <f t="shared" si="73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77"/>
        <v xml:space="preserve"> </v>
      </c>
      <c r="DD34" s="176">
        <f t="shared" si="75"/>
        <v>0</v>
      </c>
      <c r="DE34" s="177" t="str">
        <f t="shared" si="76"/>
        <v xml:space="preserve"> </v>
      </c>
      <c r="DG34" s="173">
        <v>4</v>
      </c>
      <c r="DH34" s="227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/>
      <c r="DQ34" s="177" t="str">
        <f t="shared" si="77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78"/>
        <v xml:space="preserve"> </v>
      </c>
      <c r="DZ34" s="176">
        <f t="shared" si="79"/>
        <v>0</v>
      </c>
      <c r="EA34" s="177" t="str">
        <f t="shared" si="80"/>
        <v xml:space="preserve"> </v>
      </c>
      <c r="EC34" s="173">
        <v>4</v>
      </c>
      <c r="ED34" s="227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/>
      <c r="EM34" s="177" t="str">
        <f t="shared" si="81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79"/>
        <v xml:space="preserve"> </v>
      </c>
      <c r="EV34" s="176">
        <f t="shared" si="83"/>
        <v>0</v>
      </c>
      <c r="EW34" s="177" t="str">
        <f t="shared" si="84"/>
        <v xml:space="preserve"> </v>
      </c>
      <c r="EY34" s="173">
        <v>4</v>
      </c>
      <c r="EZ34" s="227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/>
      <c r="FI34" s="177" t="str">
        <f t="shared" si="85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0"/>
        <v xml:space="preserve"> </v>
      </c>
      <c r="FR34" s="176">
        <f t="shared" si="87"/>
        <v>0</v>
      </c>
      <c r="FS34" s="177" t="str">
        <f t="shared" si="88"/>
        <v xml:space="preserve"> </v>
      </c>
      <c r="FU34" s="173">
        <v>4</v>
      </c>
      <c r="FV34" s="227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/>
      <c r="GE34" s="177" t="str">
        <f t="shared" si="89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1"/>
        <v xml:space="preserve"> </v>
      </c>
      <c r="GN34" s="176">
        <f t="shared" si="91"/>
        <v>0</v>
      </c>
      <c r="GO34" s="177" t="str">
        <f t="shared" si="92"/>
        <v xml:space="preserve"> </v>
      </c>
      <c r="GQ34" s="173">
        <v>4</v>
      </c>
      <c r="GR34" s="227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/>
      <c r="HA34" s="177" t="str">
        <f t="shared" si="93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2"/>
        <v xml:space="preserve"> </v>
      </c>
      <c r="HJ34" s="176">
        <f t="shared" si="95"/>
        <v>0</v>
      </c>
      <c r="HK34" s="177" t="str">
        <f t="shared" si="96"/>
        <v xml:space="preserve"> </v>
      </c>
      <c r="HM34" s="173">
        <v>4</v>
      </c>
      <c r="HN34" s="227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/>
      <c r="HW34" s="177" t="str">
        <f t="shared" si="97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3"/>
        <v xml:space="preserve"> </v>
      </c>
      <c r="IF34" s="176">
        <f t="shared" si="99"/>
        <v>0</v>
      </c>
      <c r="IG34" s="177" t="str">
        <f t="shared" si="100"/>
        <v xml:space="preserve"> </v>
      </c>
      <c r="II34" s="173">
        <v>4</v>
      </c>
      <c r="IJ34" s="227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/>
      <c r="IS34" s="177" t="str">
        <f t="shared" si="101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4"/>
        <v xml:space="preserve"> </v>
      </c>
      <c r="JB34" s="176">
        <f t="shared" si="103"/>
        <v>0</v>
      </c>
      <c r="JC34" s="177" t="str">
        <f t="shared" si="104"/>
        <v xml:space="preserve"> </v>
      </c>
      <c r="JE34" s="173">
        <v>4</v>
      </c>
      <c r="JF34" s="227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/>
      <c r="JO34" s="177" t="str">
        <f t="shared" si="105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5"/>
        <v xml:space="preserve"> </v>
      </c>
      <c r="JX34" s="176">
        <f t="shared" si="107"/>
        <v>0</v>
      </c>
      <c r="JY34" s="177" t="str">
        <f t="shared" si="108"/>
        <v xml:space="preserve"> </v>
      </c>
      <c r="KA34" s="173">
        <v>4</v>
      </c>
      <c r="KB34" s="227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/>
      <c r="KK34" s="177" t="str">
        <f t="shared" si="109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86"/>
        <v xml:space="preserve"> </v>
      </c>
      <c r="KT34" s="176">
        <f t="shared" si="111"/>
        <v>0</v>
      </c>
      <c r="KU34" s="177" t="str">
        <f t="shared" si="112"/>
        <v xml:space="preserve"> </v>
      </c>
      <c r="KW34" s="173">
        <v>4</v>
      </c>
      <c r="KX34" s="227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/>
      <c r="LG34" s="177" t="str">
        <f t="shared" si="113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87"/>
        <v xml:space="preserve"> </v>
      </c>
      <c r="LP34" s="176">
        <f t="shared" si="115"/>
        <v>0</v>
      </c>
      <c r="LQ34" s="177" t="str">
        <f t="shared" si="116"/>
        <v xml:space="preserve"> </v>
      </c>
      <c r="LS34" s="173">
        <v>4</v>
      </c>
      <c r="LT34" s="227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/>
      <c r="MC34" s="177" t="str">
        <f t="shared" si="117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88"/>
        <v xml:space="preserve"> </v>
      </c>
      <c r="ML34" s="176">
        <f t="shared" si="118"/>
        <v>0</v>
      </c>
      <c r="MM34" s="177" t="str">
        <f t="shared" si="119"/>
        <v xml:space="preserve"> </v>
      </c>
      <c r="MO34" s="173">
        <v>4</v>
      </c>
      <c r="MP34" s="227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/>
      <c r="MY34" s="177" t="str">
        <f t="shared" si="120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89"/>
        <v xml:space="preserve"> </v>
      </c>
      <c r="NH34" s="176">
        <f t="shared" si="122"/>
        <v>0</v>
      </c>
      <c r="NI34" s="177" t="str">
        <f t="shared" si="123"/>
        <v xml:space="preserve"> </v>
      </c>
      <c r="NK34" s="173">
        <v>4</v>
      </c>
      <c r="NL34" s="227"/>
      <c r="NM34" s="174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5" t="str">
        <f t="shared" si="34"/>
        <v xml:space="preserve"> </v>
      </c>
      <c r="NS34" s="212" t="str">
        <f>IF(NO34=0," ",VLOOKUP(NO34,PROTOKOL!$A:$E,5,FALSE))</f>
        <v xml:space="preserve"> </v>
      </c>
      <c r="NT34" s="176"/>
      <c r="NU34" s="177" t="str">
        <f t="shared" si="124"/>
        <v xml:space="preserve"> 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0"/>
        <v xml:space="preserve"> </v>
      </c>
      <c r="OD34" s="176">
        <f t="shared" si="126"/>
        <v>0</v>
      </c>
      <c r="OE34" s="177" t="str">
        <f t="shared" si="127"/>
        <v xml:space="preserve"> </v>
      </c>
      <c r="OG34" s="173">
        <v>4</v>
      </c>
      <c r="OH34" s="227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/>
      <c r="OQ34" s="177" t="str">
        <f t="shared" si="128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1"/>
        <v xml:space="preserve"> </v>
      </c>
      <c r="OZ34" s="176">
        <f t="shared" si="130"/>
        <v>0</v>
      </c>
      <c r="PA34" s="177" t="str">
        <f t="shared" si="131"/>
        <v xml:space="preserve"> </v>
      </c>
      <c r="PC34" s="173">
        <v>4</v>
      </c>
      <c r="PD34" s="227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/>
      <c r="PM34" s="177" t="str">
        <f t="shared" si="172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2"/>
        <v xml:space="preserve"> </v>
      </c>
      <c r="PV34" s="176">
        <f t="shared" si="133"/>
        <v>0</v>
      </c>
      <c r="PW34" s="177" t="str">
        <f t="shared" si="134"/>
        <v xml:space="preserve"> </v>
      </c>
      <c r="PY34" s="173">
        <v>4</v>
      </c>
      <c r="PZ34" s="227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/>
      <c r="QI34" s="177" t="str">
        <f t="shared" si="135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3"/>
        <v xml:space="preserve"> </v>
      </c>
      <c r="QR34" s="176">
        <f t="shared" si="137"/>
        <v>0</v>
      </c>
      <c r="QS34" s="177" t="str">
        <f t="shared" si="138"/>
        <v xml:space="preserve"> </v>
      </c>
      <c r="QU34" s="173">
        <v>4</v>
      </c>
      <c r="QV34" s="227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/>
      <c r="RE34" s="177" t="str">
        <f t="shared" si="139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4"/>
        <v xml:space="preserve"> </v>
      </c>
      <c r="RN34" s="176">
        <f t="shared" si="141"/>
        <v>0</v>
      </c>
      <c r="RO34" s="177" t="str">
        <f t="shared" si="142"/>
        <v xml:space="preserve"> </v>
      </c>
      <c r="RQ34" s="173">
        <v>4</v>
      </c>
      <c r="RR34" s="227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/>
      <c r="SA34" s="177" t="str">
        <f t="shared" si="143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5"/>
        <v xml:space="preserve"> </v>
      </c>
      <c r="SJ34" s="176">
        <f t="shared" si="145"/>
        <v>0</v>
      </c>
      <c r="SK34" s="177" t="str">
        <f t="shared" si="146"/>
        <v xml:space="preserve"> </v>
      </c>
      <c r="SM34" s="173">
        <v>4</v>
      </c>
      <c r="SN34" s="227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/>
      <c r="SW34" s="177" t="str">
        <f t="shared" si="147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196"/>
        <v xml:space="preserve"> </v>
      </c>
      <c r="TF34" s="176">
        <f t="shared" si="149"/>
        <v>0</v>
      </c>
      <c r="TG34" s="177" t="str">
        <f t="shared" si="150"/>
        <v xml:space="preserve"> </v>
      </c>
      <c r="TI34" s="173">
        <v>4</v>
      </c>
      <c r="TJ34" s="227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/>
      <c r="TS34" s="177" t="str">
        <f t="shared" si="151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197"/>
        <v xml:space="preserve"> </v>
      </c>
      <c r="UB34" s="176">
        <f t="shared" si="153"/>
        <v>0</v>
      </c>
      <c r="UC34" s="177" t="str">
        <f t="shared" si="154"/>
        <v xml:space="preserve"> </v>
      </c>
      <c r="UE34" s="173">
        <v>4</v>
      </c>
      <c r="UF34" s="227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/>
      <c r="UO34" s="177" t="str">
        <f t="shared" si="173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198"/>
        <v xml:space="preserve"> </v>
      </c>
      <c r="UX34" s="176">
        <f t="shared" si="156"/>
        <v>0</v>
      </c>
      <c r="UY34" s="177" t="str">
        <f t="shared" si="157"/>
        <v xml:space="preserve"> </v>
      </c>
      <c r="VA34" s="173">
        <v>4</v>
      </c>
      <c r="VB34" s="227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/>
      <c r="VK34" s="177" t="str">
        <f t="shared" si="158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199"/>
        <v xml:space="preserve"> </v>
      </c>
      <c r="VT34" s="176">
        <f t="shared" si="160"/>
        <v>0</v>
      </c>
      <c r="VU34" s="177" t="str">
        <f t="shared" si="161"/>
        <v xml:space="preserve"> </v>
      </c>
      <c r="VW34" s="173">
        <v>4</v>
      </c>
      <c r="VX34" s="227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/>
      <c r="WG34" s="177" t="str">
        <f t="shared" si="162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0"/>
        <v xml:space="preserve"> </v>
      </c>
      <c r="WP34" s="176">
        <f t="shared" si="164"/>
        <v>0</v>
      </c>
      <c r="WQ34" s="177" t="str">
        <f t="shared" si="165"/>
        <v xml:space="preserve"> </v>
      </c>
      <c r="WS34" s="173">
        <v>4</v>
      </c>
      <c r="WT34" s="227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/>
      <c r="XC34" s="177" t="str">
        <f t="shared" si="166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1"/>
        <v xml:space="preserve"> </v>
      </c>
      <c r="XL34" s="176">
        <f t="shared" si="168"/>
        <v>0</v>
      </c>
      <c r="XM34" s="177" t="str">
        <f t="shared" si="169"/>
        <v xml:space="preserve"> </v>
      </c>
    </row>
    <row r="35" spans="1:637" ht="13.8">
      <c r="A35" s="173">
        <v>5</v>
      </c>
      <c r="B35" s="225">
        <v>5</v>
      </c>
      <c r="C35" s="174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5" t="str">
        <f t="shared" si="0"/>
        <v xml:space="preserve"> </v>
      </c>
      <c r="I35" s="212" t="str">
        <f>IF(E35=0," ",VLOOKUP(E35,PROTOKOL!$A:$E,5,FALSE))</f>
        <v xml:space="preserve"> </v>
      </c>
      <c r="J35" s="176"/>
      <c r="K35" s="177" t="str">
        <f t="shared" si="58"/>
        <v xml:space="preserve"> 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59"/>
        <v xml:space="preserve"> </v>
      </c>
      <c r="T35" s="176">
        <f t="shared" si="60"/>
        <v>0</v>
      </c>
      <c r="U35" s="177" t="str">
        <f t="shared" si="61"/>
        <v xml:space="preserve"> </v>
      </c>
      <c r="W35" s="173">
        <v>5</v>
      </c>
      <c r="X35" s="225">
        <v>5</v>
      </c>
      <c r="Y35" s="174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5" t="str">
        <f t="shared" si="2"/>
        <v xml:space="preserve"> </v>
      </c>
      <c r="AE35" s="212" t="str">
        <f>IF(AA35=0," ",VLOOKUP(AA35,PROTOKOL!$A:$E,5,FALSE))</f>
        <v xml:space="preserve"> </v>
      </c>
      <c r="AF35" s="176"/>
      <c r="AG35" s="177" t="str">
        <f t="shared" si="62"/>
        <v xml:space="preserve"> 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74"/>
        <v xml:space="preserve"> </v>
      </c>
      <c r="AP35" s="176">
        <f t="shared" si="64"/>
        <v>0</v>
      </c>
      <c r="AQ35" s="177" t="str">
        <f t="shared" si="65"/>
        <v xml:space="preserve"> </v>
      </c>
      <c r="AS35" s="173">
        <v>5</v>
      </c>
      <c r="AT35" s="225">
        <v>5</v>
      </c>
      <c r="AU35" s="174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5" t="str">
        <f t="shared" si="4"/>
        <v xml:space="preserve"> </v>
      </c>
      <c r="BA35" s="212" t="str">
        <f>IF(AW35=0," ",VLOOKUP(AW35,PROTOKOL!$A:$E,5,FALSE))</f>
        <v xml:space="preserve"> </v>
      </c>
      <c r="BB35" s="176"/>
      <c r="BC35" s="177" t="str">
        <f t="shared" si="170"/>
        <v xml:space="preserve"> 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75"/>
        <v xml:space="preserve"> </v>
      </c>
      <c r="BL35" s="176">
        <f t="shared" si="67"/>
        <v>0</v>
      </c>
      <c r="BM35" s="177" t="str">
        <f t="shared" si="68"/>
        <v xml:space="preserve"> </v>
      </c>
      <c r="BO35" s="173">
        <v>5</v>
      </c>
      <c r="BP35" s="225">
        <v>5</v>
      </c>
      <c r="BQ35" s="174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/>
      <c r="BY35" s="177" t="str">
        <f t="shared" si="69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76"/>
        <v xml:space="preserve"> </v>
      </c>
      <c r="CH35" s="176">
        <f t="shared" si="71"/>
        <v>0</v>
      </c>
      <c r="CI35" s="177" t="str">
        <f t="shared" si="72"/>
        <v xml:space="preserve"> </v>
      </c>
      <c r="CK35" s="173">
        <v>5</v>
      </c>
      <c r="CL35" s="225">
        <v>5</v>
      </c>
      <c r="CM35" s="174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5" t="str">
        <f t="shared" si="8"/>
        <v xml:space="preserve"> </v>
      </c>
      <c r="CS35" s="212" t="str">
        <f>IF(CO35=0," ",VLOOKUP(CO35,PROTOKOL!$A:$E,5,FALSE))</f>
        <v xml:space="preserve"> </v>
      </c>
      <c r="CT35" s="176"/>
      <c r="CU35" s="177" t="str">
        <f t="shared" si="73"/>
        <v xml:space="preserve"> 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77"/>
        <v xml:space="preserve"> </v>
      </c>
      <c r="DD35" s="176">
        <f t="shared" si="75"/>
        <v>0</v>
      </c>
      <c r="DE35" s="177" t="str">
        <f t="shared" si="76"/>
        <v xml:space="preserve"> </v>
      </c>
      <c r="DG35" s="173">
        <v>5</v>
      </c>
      <c r="DH35" s="225">
        <v>5</v>
      </c>
      <c r="DI35" s="174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5" t="str">
        <f t="shared" si="10"/>
        <v xml:space="preserve"> </v>
      </c>
      <c r="DO35" s="212" t="str">
        <f>IF(DK35=0," ",VLOOKUP(DK35,PROTOKOL!$A:$E,5,FALSE))</f>
        <v xml:space="preserve"> </v>
      </c>
      <c r="DP35" s="176"/>
      <c r="DQ35" s="177" t="str">
        <f t="shared" si="77"/>
        <v xml:space="preserve"> 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78"/>
        <v xml:space="preserve"> </v>
      </c>
      <c r="DZ35" s="176">
        <f t="shared" si="79"/>
        <v>0</v>
      </c>
      <c r="EA35" s="177" t="str">
        <f t="shared" si="80"/>
        <v xml:space="preserve"> </v>
      </c>
      <c r="EC35" s="173">
        <v>5</v>
      </c>
      <c r="ED35" s="225">
        <v>5</v>
      </c>
      <c r="EE35" s="174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/>
      <c r="EM35" s="177" t="str">
        <f t="shared" si="81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79"/>
        <v xml:space="preserve"> </v>
      </c>
      <c r="EV35" s="176">
        <f t="shared" si="83"/>
        <v>0</v>
      </c>
      <c r="EW35" s="177" t="str">
        <f t="shared" si="84"/>
        <v xml:space="preserve"> </v>
      </c>
      <c r="EY35" s="173">
        <v>5</v>
      </c>
      <c r="EZ35" s="225">
        <v>5</v>
      </c>
      <c r="FA35" s="174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5" t="str">
        <f t="shared" si="14"/>
        <v xml:space="preserve"> </v>
      </c>
      <c r="FG35" s="212" t="str">
        <f>IF(FC35=0," ",VLOOKUP(FC35,PROTOKOL!$A:$E,5,FALSE))</f>
        <v xml:space="preserve"> </v>
      </c>
      <c r="FH35" s="176"/>
      <c r="FI35" s="177" t="str">
        <f t="shared" si="85"/>
        <v xml:space="preserve"> 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0"/>
        <v xml:space="preserve"> </v>
      </c>
      <c r="FR35" s="176">
        <f t="shared" si="87"/>
        <v>0</v>
      </c>
      <c r="FS35" s="177" t="str">
        <f t="shared" si="88"/>
        <v xml:space="preserve"> </v>
      </c>
      <c r="FU35" s="173">
        <v>5</v>
      </c>
      <c r="FV35" s="225">
        <v>5</v>
      </c>
      <c r="FW35" s="174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/>
      <c r="GE35" s="177" t="str">
        <f t="shared" si="89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1"/>
        <v xml:space="preserve"> </v>
      </c>
      <c r="GN35" s="176">
        <f t="shared" si="91"/>
        <v>0</v>
      </c>
      <c r="GO35" s="177" t="str">
        <f t="shared" si="92"/>
        <v xml:space="preserve"> </v>
      </c>
      <c r="GQ35" s="173">
        <v>5</v>
      </c>
      <c r="GR35" s="225">
        <v>5</v>
      </c>
      <c r="GS35" s="174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5" t="str">
        <f t="shared" si="18"/>
        <v xml:space="preserve"> </v>
      </c>
      <c r="GY35" s="212" t="str">
        <f>IF(GU35=0," ",VLOOKUP(GU35,PROTOKOL!$A:$E,5,FALSE))</f>
        <v xml:space="preserve"> </v>
      </c>
      <c r="GZ35" s="176"/>
      <c r="HA35" s="177" t="str">
        <f t="shared" si="93"/>
        <v xml:space="preserve"> 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2"/>
        <v xml:space="preserve"> </v>
      </c>
      <c r="HJ35" s="176">
        <f t="shared" si="95"/>
        <v>0</v>
      </c>
      <c r="HK35" s="177" t="str">
        <f t="shared" si="96"/>
        <v xml:space="preserve"> </v>
      </c>
      <c r="HM35" s="173">
        <v>5</v>
      </c>
      <c r="HN35" s="225">
        <v>5</v>
      </c>
      <c r="HO35" s="174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5" t="str">
        <f t="shared" si="20"/>
        <v xml:space="preserve"> </v>
      </c>
      <c r="HU35" s="212" t="str">
        <f>IF(HQ35=0," ",VLOOKUP(HQ35,PROTOKOL!$A:$E,5,FALSE))</f>
        <v xml:space="preserve"> </v>
      </c>
      <c r="HV35" s="176"/>
      <c r="HW35" s="177" t="str">
        <f t="shared" si="97"/>
        <v xml:space="preserve"> 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3"/>
        <v xml:space="preserve"> </v>
      </c>
      <c r="IF35" s="176">
        <f t="shared" si="99"/>
        <v>0</v>
      </c>
      <c r="IG35" s="177" t="str">
        <f t="shared" si="100"/>
        <v xml:space="preserve"> </v>
      </c>
      <c r="II35" s="173">
        <v>5</v>
      </c>
      <c r="IJ35" s="225">
        <v>5</v>
      </c>
      <c r="IK35" s="174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/>
      <c r="IS35" s="177" t="str">
        <f t="shared" si="101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4"/>
        <v xml:space="preserve"> </v>
      </c>
      <c r="JB35" s="176">
        <f t="shared" si="103"/>
        <v>0</v>
      </c>
      <c r="JC35" s="177" t="str">
        <f t="shared" si="104"/>
        <v xml:space="preserve"> </v>
      </c>
      <c r="JE35" s="173">
        <v>5</v>
      </c>
      <c r="JF35" s="225">
        <v>5</v>
      </c>
      <c r="JG35" s="174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/>
      <c r="JO35" s="177" t="str">
        <f t="shared" si="105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5"/>
        <v xml:space="preserve"> </v>
      </c>
      <c r="JX35" s="176">
        <f t="shared" si="107"/>
        <v>0</v>
      </c>
      <c r="JY35" s="177" t="str">
        <f t="shared" si="108"/>
        <v xml:space="preserve"> </v>
      </c>
      <c r="KA35" s="173">
        <v>5</v>
      </c>
      <c r="KB35" s="225">
        <v>5</v>
      </c>
      <c r="KC35" s="174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5" t="str">
        <f t="shared" si="26"/>
        <v xml:space="preserve"> </v>
      </c>
      <c r="KI35" s="212" t="str">
        <f>IF(KE35=0," ",VLOOKUP(KE35,PROTOKOL!$A:$E,5,FALSE))</f>
        <v xml:space="preserve"> </v>
      </c>
      <c r="KJ35" s="176"/>
      <c r="KK35" s="177" t="str">
        <f t="shared" si="109"/>
        <v xml:space="preserve"> 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86"/>
        <v xml:space="preserve"> </v>
      </c>
      <c r="KT35" s="176">
        <f t="shared" si="111"/>
        <v>0</v>
      </c>
      <c r="KU35" s="177" t="str">
        <f t="shared" si="112"/>
        <v xml:space="preserve"> </v>
      </c>
      <c r="KW35" s="173">
        <v>5</v>
      </c>
      <c r="KX35" s="225">
        <v>5</v>
      </c>
      <c r="KY35" s="174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5" t="str">
        <f t="shared" si="28"/>
        <v xml:space="preserve"> </v>
      </c>
      <c r="LE35" s="212" t="str">
        <f>IF(LA35=0," ",VLOOKUP(LA35,PROTOKOL!$A:$E,5,FALSE))</f>
        <v xml:space="preserve"> </v>
      </c>
      <c r="LF35" s="176"/>
      <c r="LG35" s="177" t="str">
        <f t="shared" si="113"/>
        <v xml:space="preserve"> 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87"/>
        <v xml:space="preserve"> </v>
      </c>
      <c r="LP35" s="176">
        <f t="shared" si="115"/>
        <v>0</v>
      </c>
      <c r="LQ35" s="177" t="str">
        <f t="shared" si="116"/>
        <v xml:space="preserve"> </v>
      </c>
      <c r="LS35" s="173">
        <v>5</v>
      </c>
      <c r="LT35" s="225">
        <v>5</v>
      </c>
      <c r="LU35" s="174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5" t="str">
        <f t="shared" si="30"/>
        <v xml:space="preserve"> </v>
      </c>
      <c r="MA35" s="212" t="str">
        <f>IF(LW35=0," ",VLOOKUP(LW35,PROTOKOL!$A:$E,5,FALSE))</f>
        <v xml:space="preserve"> </v>
      </c>
      <c r="MB35" s="176"/>
      <c r="MC35" s="177" t="str">
        <f t="shared" si="117"/>
        <v xml:space="preserve"> 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88"/>
        <v xml:space="preserve"> </v>
      </c>
      <c r="ML35" s="176">
        <f t="shared" si="118"/>
        <v>0</v>
      </c>
      <c r="MM35" s="177" t="str">
        <f t="shared" si="119"/>
        <v xml:space="preserve"> </v>
      </c>
      <c r="MO35" s="173">
        <v>5</v>
      </c>
      <c r="MP35" s="225">
        <v>5</v>
      </c>
      <c r="MQ35" s="174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/>
      <c r="MY35" s="177" t="str">
        <f t="shared" si="120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89"/>
        <v xml:space="preserve"> </v>
      </c>
      <c r="NH35" s="176">
        <f t="shared" si="122"/>
        <v>0</v>
      </c>
      <c r="NI35" s="177" t="str">
        <f t="shared" si="123"/>
        <v xml:space="preserve"> </v>
      </c>
      <c r="NK35" s="173">
        <v>5</v>
      </c>
      <c r="NL35" s="225">
        <v>5</v>
      </c>
      <c r="NM35" s="174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5" t="str">
        <f t="shared" si="34"/>
        <v xml:space="preserve"> </v>
      </c>
      <c r="NS35" s="212" t="str">
        <f>IF(NO35=0," ",VLOOKUP(NO35,PROTOKOL!$A:$E,5,FALSE))</f>
        <v xml:space="preserve"> </v>
      </c>
      <c r="NT35" s="176"/>
      <c r="NU35" s="177" t="str">
        <f t="shared" si="124"/>
        <v xml:space="preserve"> 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90"/>
        <v xml:space="preserve"> </v>
      </c>
      <c r="OD35" s="176">
        <f t="shared" si="126"/>
        <v>0</v>
      </c>
      <c r="OE35" s="177" t="str">
        <f t="shared" si="127"/>
        <v xml:space="preserve"> </v>
      </c>
      <c r="OG35" s="173">
        <v>5</v>
      </c>
      <c r="OH35" s="225">
        <v>5</v>
      </c>
      <c r="OI35" s="174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/>
      <c r="OQ35" s="177" t="str">
        <f t="shared" si="128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1"/>
        <v xml:space="preserve"> </v>
      </c>
      <c r="OZ35" s="176">
        <f t="shared" si="130"/>
        <v>0</v>
      </c>
      <c r="PA35" s="177" t="str">
        <f t="shared" si="131"/>
        <v xml:space="preserve"> </v>
      </c>
      <c r="PC35" s="173">
        <v>5</v>
      </c>
      <c r="PD35" s="225">
        <v>5</v>
      </c>
      <c r="PE35" s="174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5" t="str">
        <f t="shared" si="38"/>
        <v xml:space="preserve"> </v>
      </c>
      <c r="PK35" s="212" t="str">
        <f>IF(PG35=0," ",VLOOKUP(PG35,PROTOKOL!$A:$E,5,FALSE))</f>
        <v xml:space="preserve"> </v>
      </c>
      <c r="PL35" s="176"/>
      <c r="PM35" s="177" t="str">
        <f t="shared" si="172"/>
        <v xml:space="preserve"> 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2"/>
        <v xml:space="preserve"> </v>
      </c>
      <c r="PV35" s="176">
        <f t="shared" si="133"/>
        <v>0</v>
      </c>
      <c r="PW35" s="177" t="str">
        <f t="shared" si="134"/>
        <v xml:space="preserve"> </v>
      </c>
      <c r="PY35" s="173">
        <v>5</v>
      </c>
      <c r="PZ35" s="225">
        <v>5</v>
      </c>
      <c r="QA35" s="174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5" t="str">
        <f t="shared" si="40"/>
        <v xml:space="preserve"> </v>
      </c>
      <c r="QG35" s="212" t="str">
        <f>IF(QC35=0," ",VLOOKUP(QC35,PROTOKOL!$A:$E,5,FALSE))</f>
        <v xml:space="preserve"> </v>
      </c>
      <c r="QH35" s="176"/>
      <c r="QI35" s="177" t="str">
        <f t="shared" si="135"/>
        <v xml:space="preserve"> 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3"/>
        <v xml:space="preserve"> </v>
      </c>
      <c r="QR35" s="176">
        <f t="shared" si="137"/>
        <v>0</v>
      </c>
      <c r="QS35" s="177" t="str">
        <f t="shared" si="138"/>
        <v xml:space="preserve"> </v>
      </c>
      <c r="QU35" s="173">
        <v>5</v>
      </c>
      <c r="QV35" s="225">
        <v>5</v>
      </c>
      <c r="QW35" s="174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/>
      <c r="RE35" s="177" t="str">
        <f t="shared" si="139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4"/>
        <v xml:space="preserve"> </v>
      </c>
      <c r="RN35" s="176">
        <f t="shared" si="141"/>
        <v>0</v>
      </c>
      <c r="RO35" s="177" t="str">
        <f t="shared" si="142"/>
        <v xml:space="preserve"> </v>
      </c>
      <c r="RQ35" s="173">
        <v>5</v>
      </c>
      <c r="RR35" s="225">
        <v>5</v>
      </c>
      <c r="RS35" s="174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5" t="str">
        <f t="shared" si="44"/>
        <v xml:space="preserve"> </v>
      </c>
      <c r="RY35" s="212" t="str">
        <f>IF(RU35=0," ",VLOOKUP(RU35,PROTOKOL!$A:$E,5,FALSE))</f>
        <v xml:space="preserve"> </v>
      </c>
      <c r="RZ35" s="176"/>
      <c r="SA35" s="177" t="str">
        <f t="shared" si="143"/>
        <v xml:space="preserve"> 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5"/>
        <v xml:space="preserve"> </v>
      </c>
      <c r="SJ35" s="176">
        <f t="shared" si="145"/>
        <v>0</v>
      </c>
      <c r="SK35" s="177" t="str">
        <f t="shared" si="146"/>
        <v xml:space="preserve"> </v>
      </c>
      <c r="SM35" s="173">
        <v>5</v>
      </c>
      <c r="SN35" s="225">
        <v>5</v>
      </c>
      <c r="SO35" s="174" t="str">
        <f>IF(SQ35=0," ",VLOOKUP(SQ35,PROTOKOL!$A:$F,6,FALSE))</f>
        <v xml:space="preserve"> 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/>
      <c r="SW35" s="177" t="str">
        <f t="shared" si="147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196"/>
        <v xml:space="preserve"> </v>
      </c>
      <c r="TF35" s="176">
        <f t="shared" si="149"/>
        <v>0</v>
      </c>
      <c r="TG35" s="177" t="str">
        <f t="shared" si="150"/>
        <v xml:space="preserve"> </v>
      </c>
      <c r="TI35" s="173">
        <v>5</v>
      </c>
      <c r="TJ35" s="225">
        <v>5</v>
      </c>
      <c r="TK35" s="174" t="str">
        <f>IF(TM35=0," ",VLOOKUP(TM35,PROTOKOL!$A:$F,6,FALSE))</f>
        <v xml:space="preserve"> 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/>
      <c r="TS35" s="177" t="str">
        <f t="shared" si="151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197"/>
        <v xml:space="preserve"> </v>
      </c>
      <c r="UB35" s="176">
        <f t="shared" si="153"/>
        <v>0</v>
      </c>
      <c r="UC35" s="177" t="str">
        <f t="shared" si="154"/>
        <v xml:space="preserve"> </v>
      </c>
      <c r="UE35" s="173">
        <v>5</v>
      </c>
      <c r="UF35" s="225">
        <v>5</v>
      </c>
      <c r="UG35" s="174" t="str">
        <f>IF(UI35=0," ",VLOOKUP(UI35,PROTOKOL!$A:$F,6,FALSE))</f>
        <v xml:space="preserve"> </v>
      </c>
      <c r="UH35" s="43"/>
      <c r="UI35" s="43"/>
      <c r="UJ35" s="43"/>
      <c r="UK35" s="42" t="str">
        <f>IF(UI35=0," ",(VLOOKUP(UI35,PROTOKOL!$A$1:$E$29,2,FALSE))*UJ35)</f>
        <v xml:space="preserve"> </v>
      </c>
      <c r="UL35" s="175" t="str">
        <f t="shared" si="50"/>
        <v xml:space="preserve"> </v>
      </c>
      <c r="UM35" s="212" t="str">
        <f>IF(UI35=0," ",VLOOKUP(UI35,PROTOKOL!$A:$E,5,FALSE))</f>
        <v xml:space="preserve"> </v>
      </c>
      <c r="UN35" s="176"/>
      <c r="UO35" s="177" t="str">
        <f t="shared" si="173"/>
        <v xml:space="preserve"> 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198"/>
        <v xml:space="preserve"> </v>
      </c>
      <c r="UX35" s="176">
        <f t="shared" si="156"/>
        <v>0</v>
      </c>
      <c r="UY35" s="177" t="str">
        <f t="shared" si="157"/>
        <v xml:space="preserve"> </v>
      </c>
      <c r="VA35" s="173">
        <v>5</v>
      </c>
      <c r="VB35" s="225">
        <v>5</v>
      </c>
      <c r="VC35" s="174" t="str">
        <f>IF(VE35=0," ",VLOOKUP(VE35,PROTOKOL!$A:$F,6,FALSE))</f>
        <v xml:space="preserve"> </v>
      </c>
      <c r="VD35" s="43"/>
      <c r="VE35" s="43"/>
      <c r="VF35" s="43"/>
      <c r="VG35" s="42" t="str">
        <f>IF(VE35=0," ",(VLOOKUP(VE35,PROTOKOL!$A$1:$E$29,2,FALSE))*VF35)</f>
        <v xml:space="preserve"> </v>
      </c>
      <c r="VH35" s="175" t="str">
        <f t="shared" si="52"/>
        <v xml:space="preserve"> </v>
      </c>
      <c r="VI35" s="212" t="str">
        <f>IF(VE35=0," ",VLOOKUP(VE35,PROTOKOL!$A:$E,5,FALSE))</f>
        <v xml:space="preserve"> </v>
      </c>
      <c r="VJ35" s="176"/>
      <c r="VK35" s="177" t="str">
        <f t="shared" si="158"/>
        <v xml:space="preserve"> 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199"/>
        <v xml:space="preserve"> </v>
      </c>
      <c r="VT35" s="176">
        <f t="shared" si="160"/>
        <v>0</v>
      </c>
      <c r="VU35" s="177" t="str">
        <f t="shared" si="161"/>
        <v xml:space="preserve"> </v>
      </c>
      <c r="VW35" s="173">
        <v>5</v>
      </c>
      <c r="VX35" s="225">
        <v>5</v>
      </c>
      <c r="VY35" s="174" t="str">
        <f>IF(WA35=0," ",VLOOKUP(WA35,PROTOKOL!$A:$F,6,FALSE))</f>
        <v xml:space="preserve"> 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75" t="str">
        <f t="shared" si="54"/>
        <v xml:space="preserve"> </v>
      </c>
      <c r="WE35" s="212" t="str">
        <f>IF(WA35=0," ",VLOOKUP(WA35,PROTOKOL!$A:$E,5,FALSE))</f>
        <v xml:space="preserve"> </v>
      </c>
      <c r="WF35" s="176"/>
      <c r="WG35" s="177" t="str">
        <f t="shared" si="162"/>
        <v xml:space="preserve"> 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0"/>
        <v xml:space="preserve"> </v>
      </c>
      <c r="WP35" s="176">
        <f t="shared" si="164"/>
        <v>0</v>
      </c>
      <c r="WQ35" s="177" t="str">
        <f t="shared" si="165"/>
        <v xml:space="preserve"> </v>
      </c>
      <c r="WS35" s="173">
        <v>5</v>
      </c>
      <c r="WT35" s="225">
        <v>5</v>
      </c>
      <c r="WU35" s="174" t="str">
        <f>IF(WW35=0," ",VLOOKUP(WW35,PROTOKOL!$A:$F,6,FALSE))</f>
        <v xml:space="preserve"> 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/>
      <c r="XC35" s="177" t="str">
        <f t="shared" si="166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1"/>
        <v xml:space="preserve"> </v>
      </c>
      <c r="XL35" s="176">
        <f t="shared" si="168"/>
        <v>0</v>
      </c>
      <c r="XM35" s="177" t="str">
        <f t="shared" si="169"/>
        <v xml:space="preserve"> </v>
      </c>
    </row>
    <row r="36" spans="1:637" ht="13.8">
      <c r="A36" s="173">
        <v>5</v>
      </c>
      <c r="B36" s="226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/>
      <c r="K36" s="177" t="str">
        <f t="shared" si="58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59"/>
        <v xml:space="preserve"> </v>
      </c>
      <c r="T36" s="176">
        <f t="shared" si="60"/>
        <v>0</v>
      </c>
      <c r="U36" s="177" t="str">
        <f t="shared" si="61"/>
        <v xml:space="preserve"> </v>
      </c>
      <c r="W36" s="173">
        <v>5</v>
      </c>
      <c r="X36" s="226"/>
      <c r="Y36" s="174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5" t="str">
        <f t="shared" si="2"/>
        <v xml:space="preserve"> </v>
      </c>
      <c r="AE36" s="212" t="str">
        <f>IF(AA36=0," ",VLOOKUP(AA36,PROTOKOL!$A:$E,5,FALSE))</f>
        <v xml:space="preserve"> </v>
      </c>
      <c r="AF36" s="176"/>
      <c r="AG36" s="177" t="str">
        <f t="shared" si="62"/>
        <v xml:space="preserve"> 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74"/>
        <v xml:space="preserve"> </v>
      </c>
      <c r="AP36" s="176">
        <f t="shared" si="64"/>
        <v>0</v>
      </c>
      <c r="AQ36" s="177" t="str">
        <f t="shared" si="65"/>
        <v xml:space="preserve"> </v>
      </c>
      <c r="AS36" s="173">
        <v>5</v>
      </c>
      <c r="AT36" s="226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/>
      <c r="BC36" s="177" t="str">
        <f t="shared" si="170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75"/>
        <v xml:space="preserve"> </v>
      </c>
      <c r="BL36" s="176">
        <f t="shared" si="67"/>
        <v>0</v>
      </c>
      <c r="BM36" s="177" t="str">
        <f t="shared" si="68"/>
        <v xml:space="preserve"> </v>
      </c>
      <c r="BO36" s="173">
        <v>5</v>
      </c>
      <c r="BP36" s="226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/>
      <c r="BY36" s="177" t="str">
        <f t="shared" si="69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76"/>
        <v xml:space="preserve"> </v>
      </c>
      <c r="CH36" s="176">
        <f t="shared" si="71"/>
        <v>0</v>
      </c>
      <c r="CI36" s="177" t="str">
        <f t="shared" si="72"/>
        <v xml:space="preserve"> </v>
      </c>
      <c r="CK36" s="173">
        <v>5</v>
      </c>
      <c r="CL36" s="226"/>
      <c r="CM36" s="174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5" t="str">
        <f t="shared" si="8"/>
        <v xml:space="preserve"> </v>
      </c>
      <c r="CS36" s="212" t="str">
        <f>IF(CO36=0," ",VLOOKUP(CO36,PROTOKOL!$A:$E,5,FALSE))</f>
        <v xml:space="preserve"> </v>
      </c>
      <c r="CT36" s="176"/>
      <c r="CU36" s="177" t="str">
        <f t="shared" si="73"/>
        <v xml:space="preserve"> 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77"/>
        <v xml:space="preserve"> </v>
      </c>
      <c r="DD36" s="176">
        <f t="shared" si="75"/>
        <v>0</v>
      </c>
      <c r="DE36" s="177" t="str">
        <f t="shared" si="76"/>
        <v xml:space="preserve"> </v>
      </c>
      <c r="DG36" s="173">
        <v>5</v>
      </c>
      <c r="DH36" s="226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/>
      <c r="DQ36" s="177" t="str">
        <f t="shared" si="77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78"/>
        <v xml:space="preserve"> </v>
      </c>
      <c r="DZ36" s="176">
        <f t="shared" si="79"/>
        <v>0</v>
      </c>
      <c r="EA36" s="177" t="str">
        <f t="shared" si="80"/>
        <v xml:space="preserve"> </v>
      </c>
      <c r="EC36" s="173">
        <v>5</v>
      </c>
      <c r="ED36" s="226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/>
      <c r="EM36" s="177" t="str">
        <f t="shared" si="81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79"/>
        <v xml:space="preserve"> </v>
      </c>
      <c r="EV36" s="176">
        <f t="shared" si="83"/>
        <v>0</v>
      </c>
      <c r="EW36" s="177" t="str">
        <f t="shared" si="84"/>
        <v xml:space="preserve"> </v>
      </c>
      <c r="EY36" s="173">
        <v>5</v>
      </c>
      <c r="EZ36" s="226"/>
      <c r="FA36" s="174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5" t="str">
        <f t="shared" si="14"/>
        <v xml:space="preserve"> </v>
      </c>
      <c r="FG36" s="212" t="str">
        <f>IF(FC36=0," ",VLOOKUP(FC36,PROTOKOL!$A:$E,5,FALSE))</f>
        <v xml:space="preserve"> </v>
      </c>
      <c r="FH36" s="176"/>
      <c r="FI36" s="177" t="str">
        <f t="shared" si="85"/>
        <v xml:space="preserve"> 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0"/>
        <v xml:space="preserve"> </v>
      </c>
      <c r="FR36" s="176">
        <f t="shared" si="87"/>
        <v>0</v>
      </c>
      <c r="FS36" s="177" t="str">
        <f t="shared" si="88"/>
        <v xml:space="preserve"> </v>
      </c>
      <c r="FU36" s="173">
        <v>5</v>
      </c>
      <c r="FV36" s="226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/>
      <c r="GE36" s="177" t="str">
        <f t="shared" si="89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1"/>
        <v xml:space="preserve"> </v>
      </c>
      <c r="GN36" s="176">
        <f t="shared" si="91"/>
        <v>0</v>
      </c>
      <c r="GO36" s="177" t="str">
        <f t="shared" si="92"/>
        <v xml:space="preserve"> </v>
      </c>
      <c r="GQ36" s="173">
        <v>5</v>
      </c>
      <c r="GR36" s="226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/>
      <c r="HA36" s="177" t="str">
        <f t="shared" si="93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2"/>
        <v xml:space="preserve"> </v>
      </c>
      <c r="HJ36" s="176">
        <f t="shared" si="95"/>
        <v>0</v>
      </c>
      <c r="HK36" s="177" t="str">
        <f t="shared" si="96"/>
        <v xml:space="preserve"> </v>
      </c>
      <c r="HM36" s="173">
        <v>5</v>
      </c>
      <c r="HN36" s="226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/>
      <c r="HW36" s="177" t="str">
        <f t="shared" si="97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3"/>
        <v xml:space="preserve"> </v>
      </c>
      <c r="IF36" s="176">
        <f t="shared" si="99"/>
        <v>0</v>
      </c>
      <c r="IG36" s="177" t="str">
        <f t="shared" si="100"/>
        <v xml:space="preserve"> </v>
      </c>
      <c r="II36" s="173">
        <v>5</v>
      </c>
      <c r="IJ36" s="226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/>
      <c r="IS36" s="177" t="str">
        <f t="shared" si="101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4"/>
        <v xml:space="preserve"> </v>
      </c>
      <c r="JB36" s="176">
        <f t="shared" si="103"/>
        <v>0</v>
      </c>
      <c r="JC36" s="177" t="str">
        <f t="shared" si="104"/>
        <v xml:space="preserve"> </v>
      </c>
      <c r="JE36" s="173">
        <v>5</v>
      </c>
      <c r="JF36" s="226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/>
      <c r="JO36" s="177" t="str">
        <f t="shared" si="105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5"/>
        <v xml:space="preserve"> </v>
      </c>
      <c r="JX36" s="176">
        <f t="shared" si="107"/>
        <v>0</v>
      </c>
      <c r="JY36" s="177" t="str">
        <f t="shared" si="108"/>
        <v xml:space="preserve"> </v>
      </c>
      <c r="KA36" s="173">
        <v>5</v>
      </c>
      <c r="KB36" s="226"/>
      <c r="KC36" s="174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5" t="str">
        <f t="shared" si="26"/>
        <v xml:space="preserve"> </v>
      </c>
      <c r="KI36" s="212" t="str">
        <f>IF(KE36=0," ",VLOOKUP(KE36,PROTOKOL!$A:$E,5,FALSE))</f>
        <v xml:space="preserve"> </v>
      </c>
      <c r="KJ36" s="176"/>
      <c r="KK36" s="177" t="str">
        <f t="shared" si="109"/>
        <v xml:space="preserve"> 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86"/>
        <v xml:space="preserve"> </v>
      </c>
      <c r="KT36" s="176">
        <f t="shared" si="111"/>
        <v>0</v>
      </c>
      <c r="KU36" s="177" t="str">
        <f t="shared" si="112"/>
        <v xml:space="preserve"> </v>
      </c>
      <c r="KW36" s="173">
        <v>5</v>
      </c>
      <c r="KX36" s="226"/>
      <c r="KY36" s="174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5" t="str">
        <f t="shared" si="28"/>
        <v xml:space="preserve"> </v>
      </c>
      <c r="LE36" s="212" t="str">
        <f>IF(LA36=0," ",VLOOKUP(LA36,PROTOKOL!$A:$E,5,FALSE))</f>
        <v xml:space="preserve"> </v>
      </c>
      <c r="LF36" s="176"/>
      <c r="LG36" s="177" t="str">
        <f t="shared" si="113"/>
        <v xml:space="preserve"> 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87"/>
        <v xml:space="preserve"> </v>
      </c>
      <c r="LP36" s="176">
        <f t="shared" si="115"/>
        <v>0</v>
      </c>
      <c r="LQ36" s="177" t="str">
        <f t="shared" si="116"/>
        <v xml:space="preserve"> </v>
      </c>
      <c r="LS36" s="173">
        <v>5</v>
      </c>
      <c r="LT36" s="226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/>
      <c r="MC36" s="177" t="str">
        <f t="shared" si="117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88"/>
        <v xml:space="preserve"> </v>
      </c>
      <c r="ML36" s="176">
        <f t="shared" si="118"/>
        <v>0</v>
      </c>
      <c r="MM36" s="177" t="str">
        <f t="shared" si="119"/>
        <v xml:space="preserve"> </v>
      </c>
      <c r="MO36" s="173">
        <v>5</v>
      </c>
      <c r="MP36" s="226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/>
      <c r="MY36" s="177" t="str">
        <f t="shared" si="120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89"/>
        <v xml:space="preserve"> </v>
      </c>
      <c r="NH36" s="176">
        <f t="shared" si="122"/>
        <v>0</v>
      </c>
      <c r="NI36" s="177" t="str">
        <f t="shared" si="123"/>
        <v xml:space="preserve"> </v>
      </c>
      <c r="NK36" s="173">
        <v>5</v>
      </c>
      <c r="NL36" s="226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/>
      <c r="NU36" s="177" t="str">
        <f t="shared" si="124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0"/>
        <v xml:space="preserve"> </v>
      </c>
      <c r="OD36" s="176">
        <f t="shared" si="126"/>
        <v>0</v>
      </c>
      <c r="OE36" s="177" t="str">
        <f t="shared" si="127"/>
        <v xml:space="preserve"> </v>
      </c>
      <c r="OG36" s="173">
        <v>5</v>
      </c>
      <c r="OH36" s="226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/>
      <c r="OQ36" s="177" t="str">
        <f t="shared" si="128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1"/>
        <v xml:space="preserve"> </v>
      </c>
      <c r="OZ36" s="176">
        <f t="shared" si="130"/>
        <v>0</v>
      </c>
      <c r="PA36" s="177" t="str">
        <f t="shared" si="131"/>
        <v xml:space="preserve"> </v>
      </c>
      <c r="PC36" s="173">
        <v>5</v>
      </c>
      <c r="PD36" s="226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/>
      <c r="PM36" s="177" t="str">
        <f t="shared" si="172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2"/>
        <v xml:space="preserve"> </v>
      </c>
      <c r="PV36" s="176">
        <f t="shared" si="133"/>
        <v>0</v>
      </c>
      <c r="PW36" s="177" t="str">
        <f t="shared" si="134"/>
        <v xml:space="preserve"> </v>
      </c>
      <c r="PY36" s="173">
        <v>5</v>
      </c>
      <c r="PZ36" s="226"/>
      <c r="QA36" s="174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5" t="str">
        <f t="shared" si="40"/>
        <v xml:space="preserve"> </v>
      </c>
      <c r="QG36" s="212" t="str">
        <f>IF(QC36=0," ",VLOOKUP(QC36,PROTOKOL!$A:$E,5,FALSE))</f>
        <v xml:space="preserve"> </v>
      </c>
      <c r="QH36" s="176"/>
      <c r="QI36" s="177" t="str">
        <f t="shared" si="135"/>
        <v xml:space="preserve"> 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3"/>
        <v xml:space="preserve"> </v>
      </c>
      <c r="QR36" s="176">
        <f t="shared" si="137"/>
        <v>0</v>
      </c>
      <c r="QS36" s="177" t="str">
        <f t="shared" si="138"/>
        <v xml:space="preserve"> </v>
      </c>
      <c r="QU36" s="173">
        <v>5</v>
      </c>
      <c r="QV36" s="226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/>
      <c r="RE36" s="177" t="str">
        <f t="shared" si="139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4"/>
        <v xml:space="preserve"> </v>
      </c>
      <c r="RN36" s="176">
        <f t="shared" si="141"/>
        <v>0</v>
      </c>
      <c r="RO36" s="177" t="str">
        <f t="shared" si="142"/>
        <v xml:space="preserve"> </v>
      </c>
      <c r="RQ36" s="173">
        <v>5</v>
      </c>
      <c r="RR36" s="226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/>
      <c r="SA36" s="177" t="str">
        <f t="shared" si="143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5"/>
        <v xml:space="preserve"> </v>
      </c>
      <c r="SJ36" s="176">
        <f t="shared" si="145"/>
        <v>0</v>
      </c>
      <c r="SK36" s="177" t="str">
        <f t="shared" si="146"/>
        <v xml:space="preserve"> </v>
      </c>
      <c r="SM36" s="173">
        <v>5</v>
      </c>
      <c r="SN36" s="226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/>
      <c r="SW36" s="177" t="str">
        <f t="shared" si="147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196"/>
        <v xml:space="preserve"> </v>
      </c>
      <c r="TF36" s="176">
        <f t="shared" si="149"/>
        <v>0</v>
      </c>
      <c r="TG36" s="177" t="str">
        <f t="shared" si="150"/>
        <v xml:space="preserve"> </v>
      </c>
      <c r="TI36" s="173">
        <v>5</v>
      </c>
      <c r="TJ36" s="226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/>
      <c r="TS36" s="177" t="str">
        <f t="shared" si="151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197"/>
        <v xml:space="preserve"> </v>
      </c>
      <c r="UB36" s="176">
        <f t="shared" si="153"/>
        <v>0</v>
      </c>
      <c r="UC36" s="177" t="str">
        <f t="shared" si="154"/>
        <v xml:space="preserve"> </v>
      </c>
      <c r="UE36" s="173">
        <v>5</v>
      </c>
      <c r="UF36" s="226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/>
      <c r="UO36" s="177" t="str">
        <f t="shared" si="173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198"/>
        <v xml:space="preserve"> </v>
      </c>
      <c r="UX36" s="176">
        <f t="shared" si="156"/>
        <v>0</v>
      </c>
      <c r="UY36" s="177" t="str">
        <f t="shared" si="157"/>
        <v xml:space="preserve"> </v>
      </c>
      <c r="VA36" s="173">
        <v>5</v>
      </c>
      <c r="VB36" s="226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/>
      <c r="VK36" s="177" t="str">
        <f t="shared" si="158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199"/>
        <v xml:space="preserve"> </v>
      </c>
      <c r="VT36" s="176">
        <f t="shared" si="160"/>
        <v>0</v>
      </c>
      <c r="VU36" s="177" t="str">
        <f t="shared" si="161"/>
        <v xml:space="preserve"> </v>
      </c>
      <c r="VW36" s="173">
        <v>5</v>
      </c>
      <c r="VX36" s="226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/>
      <c r="WG36" s="177" t="str">
        <f t="shared" si="162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0"/>
        <v xml:space="preserve"> </v>
      </c>
      <c r="WP36" s="176">
        <f t="shared" si="164"/>
        <v>0</v>
      </c>
      <c r="WQ36" s="177" t="str">
        <f t="shared" si="165"/>
        <v xml:space="preserve"> </v>
      </c>
      <c r="WS36" s="173">
        <v>5</v>
      </c>
      <c r="WT36" s="226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/>
      <c r="XC36" s="177" t="str">
        <f t="shared" si="166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1"/>
        <v xml:space="preserve"> </v>
      </c>
      <c r="XL36" s="176">
        <f t="shared" si="168"/>
        <v>0</v>
      </c>
      <c r="XM36" s="177" t="str">
        <f t="shared" si="169"/>
        <v xml:space="preserve"> </v>
      </c>
    </row>
    <row r="37" spans="1:637" ht="13.8">
      <c r="A37" s="173">
        <v>5</v>
      </c>
      <c r="B37" s="227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/>
      <c r="K37" s="177" t="str">
        <f t="shared" si="58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59"/>
        <v xml:space="preserve"> </v>
      </c>
      <c r="T37" s="176">
        <f t="shared" si="60"/>
        <v>0</v>
      </c>
      <c r="U37" s="177" t="str">
        <f t="shared" si="61"/>
        <v xml:space="preserve"> </v>
      </c>
      <c r="W37" s="173">
        <v>5</v>
      </c>
      <c r="X37" s="227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/>
      <c r="AG37" s="177" t="str">
        <f t="shared" si="62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74"/>
        <v xml:space="preserve"> </v>
      </c>
      <c r="AP37" s="176">
        <f t="shared" si="64"/>
        <v>0</v>
      </c>
      <c r="AQ37" s="177" t="str">
        <f t="shared" si="65"/>
        <v xml:space="preserve"> </v>
      </c>
      <c r="AS37" s="173">
        <v>5</v>
      </c>
      <c r="AT37" s="227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/>
      <c r="BC37" s="177" t="str">
        <f t="shared" si="170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75"/>
        <v xml:space="preserve"> </v>
      </c>
      <c r="BL37" s="176">
        <f t="shared" si="67"/>
        <v>0</v>
      </c>
      <c r="BM37" s="177" t="str">
        <f t="shared" si="68"/>
        <v xml:space="preserve"> </v>
      </c>
      <c r="BO37" s="173">
        <v>5</v>
      </c>
      <c r="BP37" s="227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/>
      <c r="BY37" s="177" t="str">
        <f t="shared" si="69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76"/>
        <v xml:space="preserve"> </v>
      </c>
      <c r="CH37" s="176">
        <f t="shared" si="71"/>
        <v>0</v>
      </c>
      <c r="CI37" s="177" t="str">
        <f t="shared" si="72"/>
        <v xml:space="preserve"> </v>
      </c>
      <c r="CK37" s="173">
        <v>5</v>
      </c>
      <c r="CL37" s="227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/>
      <c r="CU37" s="177" t="str">
        <f t="shared" si="73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77"/>
        <v xml:space="preserve"> </v>
      </c>
      <c r="DD37" s="176">
        <f t="shared" si="75"/>
        <v>0</v>
      </c>
      <c r="DE37" s="177" t="str">
        <f t="shared" si="76"/>
        <v xml:space="preserve"> </v>
      </c>
      <c r="DG37" s="173">
        <v>5</v>
      </c>
      <c r="DH37" s="227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/>
      <c r="DQ37" s="177" t="str">
        <f t="shared" si="77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78"/>
        <v xml:space="preserve"> </v>
      </c>
      <c r="DZ37" s="176">
        <f t="shared" si="79"/>
        <v>0</v>
      </c>
      <c r="EA37" s="177" t="str">
        <f t="shared" si="80"/>
        <v xml:space="preserve"> </v>
      </c>
      <c r="EC37" s="173">
        <v>5</v>
      </c>
      <c r="ED37" s="227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/>
      <c r="EM37" s="177" t="str">
        <f t="shared" si="81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79"/>
        <v xml:space="preserve"> </v>
      </c>
      <c r="EV37" s="176">
        <f t="shared" si="83"/>
        <v>0</v>
      </c>
      <c r="EW37" s="177" t="str">
        <f t="shared" si="84"/>
        <v xml:space="preserve"> </v>
      </c>
      <c r="EY37" s="173">
        <v>5</v>
      </c>
      <c r="EZ37" s="227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/>
      <c r="FI37" s="177" t="str">
        <f t="shared" si="85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0"/>
        <v xml:space="preserve"> </v>
      </c>
      <c r="FR37" s="176">
        <f t="shared" si="87"/>
        <v>0</v>
      </c>
      <c r="FS37" s="177" t="str">
        <f t="shared" si="88"/>
        <v xml:space="preserve"> </v>
      </c>
      <c r="FU37" s="173">
        <v>5</v>
      </c>
      <c r="FV37" s="227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/>
      <c r="GE37" s="177" t="str">
        <f t="shared" si="89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1"/>
        <v xml:space="preserve"> </v>
      </c>
      <c r="GN37" s="176">
        <f t="shared" si="91"/>
        <v>0</v>
      </c>
      <c r="GO37" s="177" t="str">
        <f t="shared" si="92"/>
        <v xml:space="preserve"> </v>
      </c>
      <c r="GQ37" s="173">
        <v>5</v>
      </c>
      <c r="GR37" s="227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/>
      <c r="HA37" s="177" t="str">
        <f t="shared" si="93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2"/>
        <v xml:space="preserve"> </v>
      </c>
      <c r="HJ37" s="176">
        <f t="shared" si="95"/>
        <v>0</v>
      </c>
      <c r="HK37" s="177" t="str">
        <f t="shared" si="96"/>
        <v xml:space="preserve"> </v>
      </c>
      <c r="HM37" s="173">
        <v>5</v>
      </c>
      <c r="HN37" s="227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/>
      <c r="HW37" s="177" t="str">
        <f t="shared" si="97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3"/>
        <v xml:space="preserve"> </v>
      </c>
      <c r="IF37" s="176">
        <f t="shared" si="99"/>
        <v>0</v>
      </c>
      <c r="IG37" s="177" t="str">
        <f t="shared" si="100"/>
        <v xml:space="preserve"> </v>
      </c>
      <c r="II37" s="173">
        <v>5</v>
      </c>
      <c r="IJ37" s="227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/>
      <c r="IS37" s="177" t="str">
        <f t="shared" si="101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4"/>
        <v xml:space="preserve"> </v>
      </c>
      <c r="JB37" s="176">
        <f t="shared" si="103"/>
        <v>0</v>
      </c>
      <c r="JC37" s="177" t="str">
        <f t="shared" si="104"/>
        <v xml:space="preserve"> </v>
      </c>
      <c r="JE37" s="173">
        <v>5</v>
      </c>
      <c r="JF37" s="227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/>
      <c r="JO37" s="177" t="str">
        <f t="shared" si="105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5"/>
        <v xml:space="preserve"> </v>
      </c>
      <c r="JX37" s="176">
        <f t="shared" si="107"/>
        <v>0</v>
      </c>
      <c r="JY37" s="177" t="str">
        <f t="shared" si="108"/>
        <v xml:space="preserve"> </v>
      </c>
      <c r="KA37" s="173">
        <v>5</v>
      </c>
      <c r="KB37" s="227"/>
      <c r="KC37" s="174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5" t="str">
        <f t="shared" si="26"/>
        <v xml:space="preserve"> </v>
      </c>
      <c r="KI37" s="212" t="str">
        <f>IF(KE37=0," ",VLOOKUP(KE37,PROTOKOL!$A:$E,5,FALSE))</f>
        <v xml:space="preserve"> </v>
      </c>
      <c r="KJ37" s="176"/>
      <c r="KK37" s="177" t="str">
        <f t="shared" si="109"/>
        <v xml:space="preserve"> 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86"/>
        <v xml:space="preserve"> </v>
      </c>
      <c r="KT37" s="176">
        <f t="shared" si="111"/>
        <v>0</v>
      </c>
      <c r="KU37" s="177" t="str">
        <f t="shared" si="112"/>
        <v xml:space="preserve"> </v>
      </c>
      <c r="KW37" s="173">
        <v>5</v>
      </c>
      <c r="KX37" s="227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/>
      <c r="LG37" s="177" t="str">
        <f t="shared" si="113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87"/>
        <v xml:space="preserve"> </v>
      </c>
      <c r="LP37" s="176">
        <f t="shared" si="115"/>
        <v>0</v>
      </c>
      <c r="LQ37" s="177" t="str">
        <f t="shared" si="116"/>
        <v xml:space="preserve"> </v>
      </c>
      <c r="LS37" s="173">
        <v>5</v>
      </c>
      <c r="LT37" s="227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/>
      <c r="MC37" s="177" t="str">
        <f t="shared" si="117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88"/>
        <v xml:space="preserve"> </v>
      </c>
      <c r="ML37" s="176">
        <f t="shared" si="118"/>
        <v>0</v>
      </c>
      <c r="MM37" s="177" t="str">
        <f t="shared" si="119"/>
        <v xml:space="preserve"> </v>
      </c>
      <c r="MO37" s="173">
        <v>5</v>
      </c>
      <c r="MP37" s="227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/>
      <c r="MY37" s="177" t="str">
        <f t="shared" si="120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89"/>
        <v xml:space="preserve"> </v>
      </c>
      <c r="NH37" s="176">
        <f t="shared" si="122"/>
        <v>0</v>
      </c>
      <c r="NI37" s="177" t="str">
        <f t="shared" si="123"/>
        <v xml:space="preserve"> </v>
      </c>
      <c r="NK37" s="173">
        <v>5</v>
      </c>
      <c r="NL37" s="227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/>
      <c r="NU37" s="177" t="str">
        <f t="shared" si="124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0"/>
        <v xml:space="preserve"> </v>
      </c>
      <c r="OD37" s="176">
        <f t="shared" si="126"/>
        <v>0</v>
      </c>
      <c r="OE37" s="177" t="str">
        <f t="shared" si="127"/>
        <v xml:space="preserve"> </v>
      </c>
      <c r="OG37" s="173">
        <v>5</v>
      </c>
      <c r="OH37" s="227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/>
      <c r="OQ37" s="177" t="str">
        <f t="shared" si="128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1"/>
        <v xml:space="preserve"> </v>
      </c>
      <c r="OZ37" s="176">
        <f t="shared" si="130"/>
        <v>0</v>
      </c>
      <c r="PA37" s="177" t="str">
        <f t="shared" si="131"/>
        <v xml:space="preserve"> </v>
      </c>
      <c r="PC37" s="173">
        <v>5</v>
      </c>
      <c r="PD37" s="227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/>
      <c r="PM37" s="177" t="str">
        <f t="shared" si="172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2"/>
        <v xml:space="preserve"> </v>
      </c>
      <c r="PV37" s="176">
        <f t="shared" si="133"/>
        <v>0</v>
      </c>
      <c r="PW37" s="177" t="str">
        <f t="shared" si="134"/>
        <v xml:space="preserve"> </v>
      </c>
      <c r="PY37" s="173">
        <v>5</v>
      </c>
      <c r="PZ37" s="227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/>
      <c r="QI37" s="177" t="str">
        <f t="shared" si="135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3"/>
        <v xml:space="preserve"> </v>
      </c>
      <c r="QR37" s="176">
        <f t="shared" si="137"/>
        <v>0</v>
      </c>
      <c r="QS37" s="177" t="str">
        <f t="shared" si="138"/>
        <v xml:space="preserve"> </v>
      </c>
      <c r="QU37" s="173">
        <v>5</v>
      </c>
      <c r="QV37" s="227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/>
      <c r="RE37" s="177" t="str">
        <f t="shared" si="139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4"/>
        <v xml:space="preserve"> </v>
      </c>
      <c r="RN37" s="176">
        <f t="shared" si="141"/>
        <v>0</v>
      </c>
      <c r="RO37" s="177" t="str">
        <f t="shared" si="142"/>
        <v xml:space="preserve"> </v>
      </c>
      <c r="RQ37" s="173">
        <v>5</v>
      </c>
      <c r="RR37" s="227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/>
      <c r="SA37" s="177" t="str">
        <f t="shared" si="143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5"/>
        <v xml:space="preserve"> </v>
      </c>
      <c r="SJ37" s="176">
        <f t="shared" si="145"/>
        <v>0</v>
      </c>
      <c r="SK37" s="177" t="str">
        <f t="shared" si="146"/>
        <v xml:space="preserve"> </v>
      </c>
      <c r="SM37" s="173">
        <v>5</v>
      </c>
      <c r="SN37" s="227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/>
      <c r="SW37" s="177" t="str">
        <f t="shared" si="147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196"/>
        <v xml:space="preserve"> </v>
      </c>
      <c r="TF37" s="176">
        <f t="shared" si="149"/>
        <v>0</v>
      </c>
      <c r="TG37" s="177" t="str">
        <f t="shared" si="150"/>
        <v xml:space="preserve"> </v>
      </c>
      <c r="TI37" s="173">
        <v>5</v>
      </c>
      <c r="TJ37" s="227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/>
      <c r="TS37" s="177" t="str">
        <f t="shared" si="151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197"/>
        <v xml:space="preserve"> </v>
      </c>
      <c r="UB37" s="176">
        <f t="shared" si="153"/>
        <v>0</v>
      </c>
      <c r="UC37" s="177" t="str">
        <f t="shared" si="154"/>
        <v xml:space="preserve"> </v>
      </c>
      <c r="UE37" s="173">
        <v>5</v>
      </c>
      <c r="UF37" s="227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/>
      <c r="UO37" s="177" t="str">
        <f t="shared" si="173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198"/>
        <v xml:space="preserve"> </v>
      </c>
      <c r="UX37" s="176">
        <f t="shared" si="156"/>
        <v>0</v>
      </c>
      <c r="UY37" s="177" t="str">
        <f t="shared" si="157"/>
        <v xml:space="preserve"> </v>
      </c>
      <c r="VA37" s="173">
        <v>5</v>
      </c>
      <c r="VB37" s="227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/>
      <c r="VK37" s="177" t="str">
        <f t="shared" si="158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199"/>
        <v xml:space="preserve"> </v>
      </c>
      <c r="VT37" s="176">
        <f t="shared" si="160"/>
        <v>0</v>
      </c>
      <c r="VU37" s="177" t="str">
        <f t="shared" si="161"/>
        <v xml:space="preserve"> </v>
      </c>
      <c r="VW37" s="173">
        <v>5</v>
      </c>
      <c r="VX37" s="227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/>
      <c r="WG37" s="177" t="str">
        <f t="shared" si="162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0"/>
        <v xml:space="preserve"> </v>
      </c>
      <c r="WP37" s="176">
        <f t="shared" si="164"/>
        <v>0</v>
      </c>
      <c r="WQ37" s="177" t="str">
        <f t="shared" si="165"/>
        <v xml:space="preserve"> </v>
      </c>
      <c r="WS37" s="173">
        <v>5</v>
      </c>
      <c r="WT37" s="227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/>
      <c r="XC37" s="177" t="str">
        <f t="shared" si="166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1"/>
        <v xml:space="preserve"> </v>
      </c>
      <c r="XL37" s="176">
        <f t="shared" si="168"/>
        <v>0</v>
      </c>
      <c r="XM37" s="177" t="str">
        <f t="shared" si="169"/>
        <v xml:space="preserve"> </v>
      </c>
    </row>
    <row r="38" spans="1:637" ht="13.8">
      <c r="A38" s="173">
        <v>6</v>
      </c>
      <c r="B38" s="225">
        <v>6</v>
      </c>
      <c r="C38" s="174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/>
      <c r="K38" s="177" t="str">
        <f t="shared" si="58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59"/>
        <v xml:space="preserve"> </v>
      </c>
      <c r="T38" s="176">
        <f t="shared" si="60"/>
        <v>0</v>
      </c>
      <c r="U38" s="177" t="str">
        <f t="shared" si="61"/>
        <v xml:space="preserve"> </v>
      </c>
      <c r="W38" s="173">
        <v>6</v>
      </c>
      <c r="X38" s="225">
        <v>6</v>
      </c>
      <c r="Y38" s="174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/>
      <c r="AG38" s="177" t="str">
        <f t="shared" si="62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74"/>
        <v xml:space="preserve"> </v>
      </c>
      <c r="AP38" s="176">
        <f t="shared" si="64"/>
        <v>0</v>
      </c>
      <c r="AQ38" s="177" t="str">
        <f t="shared" si="65"/>
        <v xml:space="preserve"> </v>
      </c>
      <c r="AS38" s="173">
        <v>6</v>
      </c>
      <c r="AT38" s="225">
        <v>6</v>
      </c>
      <c r="AU38" s="174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/>
      <c r="BC38" s="177" t="str">
        <f t="shared" si="170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75"/>
        <v xml:space="preserve"> </v>
      </c>
      <c r="BL38" s="176">
        <f t="shared" si="67"/>
        <v>0</v>
      </c>
      <c r="BM38" s="177" t="str">
        <f t="shared" si="68"/>
        <v xml:space="preserve"> </v>
      </c>
      <c r="BO38" s="173">
        <v>6</v>
      </c>
      <c r="BP38" s="225">
        <v>6</v>
      </c>
      <c r="BQ38" s="174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5" t="str">
        <f t="shared" si="6"/>
        <v xml:space="preserve"> </v>
      </c>
      <c r="BW38" s="212" t="str">
        <f>IF(BS38=0," ",VLOOKUP(BS38,PROTOKOL!$A:$E,5,FALSE))</f>
        <v xml:space="preserve"> </v>
      </c>
      <c r="BX38" s="176"/>
      <c r="BY38" s="177" t="str">
        <f t="shared" si="69"/>
        <v xml:space="preserve"> 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76"/>
        <v xml:space="preserve"> </v>
      </c>
      <c r="CH38" s="176">
        <f t="shared" si="71"/>
        <v>0</v>
      </c>
      <c r="CI38" s="177" t="str">
        <f t="shared" si="72"/>
        <v xml:space="preserve"> </v>
      </c>
      <c r="CK38" s="173">
        <v>6</v>
      </c>
      <c r="CL38" s="225">
        <v>6</v>
      </c>
      <c r="CM38" s="174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/>
      <c r="CU38" s="177" t="str">
        <f t="shared" si="73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77"/>
        <v xml:space="preserve"> </v>
      </c>
      <c r="DD38" s="176">
        <f t="shared" si="75"/>
        <v>0</v>
      </c>
      <c r="DE38" s="177" t="str">
        <f t="shared" si="76"/>
        <v xml:space="preserve"> </v>
      </c>
      <c r="DG38" s="173">
        <v>6</v>
      </c>
      <c r="DH38" s="225">
        <v>6</v>
      </c>
      <c r="DI38" s="174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/>
      <c r="DQ38" s="177" t="str">
        <f t="shared" si="77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78"/>
        <v xml:space="preserve"> </v>
      </c>
      <c r="DZ38" s="176">
        <f t="shared" si="79"/>
        <v>0</v>
      </c>
      <c r="EA38" s="177" t="str">
        <f t="shared" si="80"/>
        <v xml:space="preserve"> </v>
      </c>
      <c r="EC38" s="173">
        <v>6</v>
      </c>
      <c r="ED38" s="225">
        <v>6</v>
      </c>
      <c r="EE38" s="174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5" t="str">
        <f t="shared" si="12"/>
        <v xml:space="preserve"> </v>
      </c>
      <c r="EK38" s="212" t="str">
        <f>IF(EG38=0," ",VLOOKUP(EG38,PROTOKOL!$A:$E,5,FALSE))</f>
        <v xml:space="preserve"> </v>
      </c>
      <c r="EL38" s="176"/>
      <c r="EM38" s="177" t="str">
        <f t="shared" si="81"/>
        <v xml:space="preserve"> 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79"/>
        <v xml:space="preserve"> </v>
      </c>
      <c r="EV38" s="176">
        <f t="shared" si="83"/>
        <v>0</v>
      </c>
      <c r="EW38" s="177" t="str">
        <f t="shared" si="84"/>
        <v xml:space="preserve"> </v>
      </c>
      <c r="EY38" s="173">
        <v>6</v>
      </c>
      <c r="EZ38" s="225">
        <v>6</v>
      </c>
      <c r="FA38" s="174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/>
      <c r="FI38" s="177" t="str">
        <f t="shared" si="85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0"/>
        <v xml:space="preserve"> </v>
      </c>
      <c r="FR38" s="176">
        <f t="shared" si="87"/>
        <v>0</v>
      </c>
      <c r="FS38" s="177" t="str">
        <f t="shared" si="88"/>
        <v xml:space="preserve"> </v>
      </c>
      <c r="FU38" s="173">
        <v>6</v>
      </c>
      <c r="FV38" s="225">
        <v>6</v>
      </c>
      <c r="FW38" s="174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5" t="str">
        <f t="shared" si="16"/>
        <v xml:space="preserve"> </v>
      </c>
      <c r="GC38" s="212" t="str">
        <f>IF(FY38=0," ",VLOOKUP(FY38,PROTOKOL!$A:$E,5,FALSE))</f>
        <v xml:space="preserve"> </v>
      </c>
      <c r="GD38" s="176"/>
      <c r="GE38" s="177" t="str">
        <f t="shared" si="89"/>
        <v xml:space="preserve"> 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1"/>
        <v xml:space="preserve"> </v>
      </c>
      <c r="GN38" s="176">
        <f t="shared" si="91"/>
        <v>0</v>
      </c>
      <c r="GO38" s="177" t="str">
        <f t="shared" si="92"/>
        <v xml:space="preserve"> </v>
      </c>
      <c r="GQ38" s="173">
        <v>6</v>
      </c>
      <c r="GR38" s="225">
        <v>6</v>
      </c>
      <c r="GS38" s="174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/>
      <c r="HA38" s="177" t="str">
        <f t="shared" si="93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2"/>
        <v xml:space="preserve"> </v>
      </c>
      <c r="HJ38" s="176">
        <f t="shared" si="95"/>
        <v>0</v>
      </c>
      <c r="HK38" s="177" t="str">
        <f t="shared" si="96"/>
        <v xml:space="preserve"> </v>
      </c>
      <c r="HM38" s="173">
        <v>6</v>
      </c>
      <c r="HN38" s="225">
        <v>6</v>
      </c>
      <c r="HO38" s="174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5" t="str">
        <f t="shared" si="20"/>
        <v xml:space="preserve"> </v>
      </c>
      <c r="HU38" s="212" t="str">
        <f>IF(HQ38=0," ",VLOOKUP(HQ38,PROTOKOL!$A:$E,5,FALSE))</f>
        <v xml:space="preserve"> </v>
      </c>
      <c r="HV38" s="176"/>
      <c r="HW38" s="177" t="str">
        <f t="shared" si="97"/>
        <v xml:space="preserve"> 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3"/>
        <v xml:space="preserve"> </v>
      </c>
      <c r="IF38" s="176">
        <f t="shared" si="99"/>
        <v>0</v>
      </c>
      <c r="IG38" s="177" t="str">
        <f t="shared" si="100"/>
        <v xml:space="preserve"> </v>
      </c>
      <c r="II38" s="173">
        <v>6</v>
      </c>
      <c r="IJ38" s="225">
        <v>6</v>
      </c>
      <c r="IK38" s="174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5" t="str">
        <f t="shared" si="22"/>
        <v xml:space="preserve"> </v>
      </c>
      <c r="IQ38" s="212" t="str">
        <f>IF(IM38=0," ",VLOOKUP(IM38,PROTOKOL!$A:$E,5,FALSE))</f>
        <v xml:space="preserve"> </v>
      </c>
      <c r="IR38" s="176"/>
      <c r="IS38" s="177" t="str">
        <f t="shared" si="101"/>
        <v xml:space="preserve"> 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4"/>
        <v xml:space="preserve"> </v>
      </c>
      <c r="JB38" s="176">
        <f t="shared" si="103"/>
        <v>0</v>
      </c>
      <c r="JC38" s="177" t="str">
        <f t="shared" si="104"/>
        <v xml:space="preserve"> </v>
      </c>
      <c r="JE38" s="173">
        <v>6</v>
      </c>
      <c r="JF38" s="225">
        <v>6</v>
      </c>
      <c r="JG38" s="174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5" t="str">
        <f t="shared" si="24"/>
        <v xml:space="preserve"> </v>
      </c>
      <c r="JM38" s="212" t="str">
        <f>IF(JI38=0," ",VLOOKUP(JI38,PROTOKOL!$A:$E,5,FALSE))</f>
        <v xml:space="preserve"> </v>
      </c>
      <c r="JN38" s="176"/>
      <c r="JO38" s="177" t="str">
        <f t="shared" si="105"/>
        <v xml:space="preserve"> 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5"/>
        <v xml:space="preserve"> </v>
      </c>
      <c r="JX38" s="176">
        <f t="shared" si="107"/>
        <v>0</v>
      </c>
      <c r="JY38" s="177" t="str">
        <f t="shared" si="108"/>
        <v xml:space="preserve"> </v>
      </c>
      <c r="KA38" s="173">
        <v>6</v>
      </c>
      <c r="KB38" s="225">
        <v>6</v>
      </c>
      <c r="KC38" s="174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/>
      <c r="KK38" s="177" t="str">
        <f t="shared" si="109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86"/>
        <v xml:space="preserve"> </v>
      </c>
      <c r="KT38" s="176">
        <f t="shared" si="111"/>
        <v>0</v>
      </c>
      <c r="KU38" s="177" t="str">
        <f t="shared" si="112"/>
        <v xml:space="preserve"> </v>
      </c>
      <c r="KW38" s="173">
        <v>6</v>
      </c>
      <c r="KX38" s="225">
        <v>6</v>
      </c>
      <c r="KY38" s="174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/>
      <c r="LG38" s="177" t="str">
        <f t="shared" si="113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87"/>
        <v xml:space="preserve"> </v>
      </c>
      <c r="LP38" s="176">
        <f t="shared" si="115"/>
        <v>0</v>
      </c>
      <c r="LQ38" s="177" t="str">
        <f t="shared" si="116"/>
        <v xml:space="preserve"> </v>
      </c>
      <c r="LS38" s="173">
        <v>6</v>
      </c>
      <c r="LT38" s="225">
        <v>6</v>
      </c>
      <c r="LU38" s="174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/>
      <c r="MC38" s="177" t="str">
        <f t="shared" si="117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88"/>
        <v xml:space="preserve"> </v>
      </c>
      <c r="ML38" s="176">
        <f t="shared" si="118"/>
        <v>0</v>
      </c>
      <c r="MM38" s="177" t="str">
        <f t="shared" si="119"/>
        <v xml:space="preserve"> </v>
      </c>
      <c r="MO38" s="173">
        <v>6</v>
      </c>
      <c r="MP38" s="225">
        <v>6</v>
      </c>
      <c r="MQ38" s="174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5" t="str">
        <f t="shared" si="32"/>
        <v xml:space="preserve"> </v>
      </c>
      <c r="MW38" s="212" t="str">
        <f>IF(MS38=0," ",VLOOKUP(MS38,PROTOKOL!$A:$E,5,FALSE))</f>
        <v xml:space="preserve"> </v>
      </c>
      <c r="MX38" s="176"/>
      <c r="MY38" s="177" t="str">
        <f t="shared" si="120"/>
        <v xml:space="preserve"> 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89"/>
        <v xml:space="preserve"> </v>
      </c>
      <c r="NH38" s="176">
        <f t="shared" si="122"/>
        <v>0</v>
      </c>
      <c r="NI38" s="177" t="str">
        <f t="shared" si="123"/>
        <v xml:space="preserve"> </v>
      </c>
      <c r="NK38" s="173">
        <v>6</v>
      </c>
      <c r="NL38" s="225">
        <v>6</v>
      </c>
      <c r="NM38" s="174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/>
      <c r="NU38" s="177" t="str">
        <f t="shared" si="124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0"/>
        <v xml:space="preserve"> </v>
      </c>
      <c r="OD38" s="176">
        <f t="shared" si="126"/>
        <v>0</v>
      </c>
      <c r="OE38" s="177" t="str">
        <f t="shared" si="127"/>
        <v xml:space="preserve"> </v>
      </c>
      <c r="OG38" s="173">
        <v>6</v>
      </c>
      <c r="OH38" s="225">
        <v>6</v>
      </c>
      <c r="OI38" s="174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5" t="str">
        <f t="shared" si="36"/>
        <v xml:space="preserve"> </v>
      </c>
      <c r="OO38" s="212" t="str">
        <f>IF(OK38=0," ",VLOOKUP(OK38,PROTOKOL!$A:$E,5,FALSE))</f>
        <v xml:space="preserve"> </v>
      </c>
      <c r="OP38" s="176"/>
      <c r="OQ38" s="177" t="str">
        <f t="shared" si="128"/>
        <v xml:space="preserve"> 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1"/>
        <v xml:space="preserve"> </v>
      </c>
      <c r="OZ38" s="176">
        <f t="shared" si="130"/>
        <v>0</v>
      </c>
      <c r="PA38" s="177" t="str">
        <f t="shared" si="131"/>
        <v xml:space="preserve"> </v>
      </c>
      <c r="PC38" s="173">
        <v>6</v>
      </c>
      <c r="PD38" s="225">
        <v>6</v>
      </c>
      <c r="PE38" s="174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/>
      <c r="PM38" s="177" t="str">
        <f t="shared" si="172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2"/>
        <v xml:space="preserve"> </v>
      </c>
      <c r="PV38" s="176">
        <f t="shared" si="133"/>
        <v>0</v>
      </c>
      <c r="PW38" s="177" t="str">
        <f t="shared" si="134"/>
        <v xml:space="preserve"> </v>
      </c>
      <c r="PY38" s="173">
        <v>6</v>
      </c>
      <c r="PZ38" s="225">
        <v>6</v>
      </c>
      <c r="QA38" s="174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/>
      <c r="QI38" s="177" t="str">
        <f t="shared" si="135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3"/>
        <v xml:space="preserve"> </v>
      </c>
      <c r="QR38" s="176">
        <f t="shared" si="137"/>
        <v>0</v>
      </c>
      <c r="QS38" s="177" t="str">
        <f t="shared" si="138"/>
        <v xml:space="preserve"> </v>
      </c>
      <c r="QU38" s="173">
        <v>6</v>
      </c>
      <c r="QV38" s="225">
        <v>6</v>
      </c>
      <c r="QW38" s="174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5" t="str">
        <f t="shared" si="42"/>
        <v xml:space="preserve"> </v>
      </c>
      <c r="RC38" s="212" t="str">
        <f>IF(QY38=0," ",VLOOKUP(QY38,PROTOKOL!$A:$E,5,FALSE))</f>
        <v xml:space="preserve"> </v>
      </c>
      <c r="RD38" s="176"/>
      <c r="RE38" s="177" t="str">
        <f t="shared" si="139"/>
        <v xml:space="preserve"> 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4"/>
        <v xml:space="preserve"> </v>
      </c>
      <c r="RN38" s="176">
        <f t="shared" si="141"/>
        <v>0</v>
      </c>
      <c r="RO38" s="177" t="str">
        <f t="shared" si="142"/>
        <v xml:space="preserve"> </v>
      </c>
      <c r="RQ38" s="173">
        <v>6</v>
      </c>
      <c r="RR38" s="225">
        <v>6</v>
      </c>
      <c r="RS38" s="174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/>
      <c r="SA38" s="177" t="str">
        <f t="shared" si="143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5"/>
        <v xml:space="preserve"> </v>
      </c>
      <c r="SJ38" s="176">
        <f t="shared" si="145"/>
        <v>0</v>
      </c>
      <c r="SK38" s="177" t="str">
        <f t="shared" si="146"/>
        <v xml:space="preserve"> </v>
      </c>
      <c r="SM38" s="173">
        <v>6</v>
      </c>
      <c r="SN38" s="225">
        <v>6</v>
      </c>
      <c r="SO38" s="174" t="str">
        <f>IF(SQ38=0," ",VLOOKUP(SQ38,PROTOKOL!$A:$F,6,FALSE))</f>
        <v xml:space="preserve"> 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75" t="str">
        <f t="shared" si="46"/>
        <v xml:space="preserve"> </v>
      </c>
      <c r="SU38" s="212" t="str">
        <f>IF(SQ38=0," ",VLOOKUP(SQ38,PROTOKOL!$A:$E,5,FALSE))</f>
        <v xml:space="preserve"> </v>
      </c>
      <c r="SV38" s="176"/>
      <c r="SW38" s="177" t="str">
        <f t="shared" si="147"/>
        <v xml:space="preserve"> 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196"/>
        <v xml:space="preserve"> </v>
      </c>
      <c r="TF38" s="176">
        <f t="shared" si="149"/>
        <v>0</v>
      </c>
      <c r="TG38" s="177" t="str">
        <f t="shared" si="150"/>
        <v xml:space="preserve"> </v>
      </c>
      <c r="TI38" s="173">
        <v>6</v>
      </c>
      <c r="TJ38" s="225">
        <v>6</v>
      </c>
      <c r="TK38" s="174" t="str">
        <f>IF(TM38=0," ",VLOOKUP(TM38,PROTOKOL!$A:$F,6,FALSE))</f>
        <v xml:space="preserve"> 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/>
      <c r="TS38" s="177" t="str">
        <f t="shared" si="151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197"/>
        <v xml:space="preserve"> </v>
      </c>
      <c r="UB38" s="176">
        <f t="shared" si="153"/>
        <v>0</v>
      </c>
      <c r="UC38" s="177" t="str">
        <f t="shared" si="154"/>
        <v xml:space="preserve"> </v>
      </c>
      <c r="UE38" s="173">
        <v>6</v>
      </c>
      <c r="UF38" s="225">
        <v>6</v>
      </c>
      <c r="UG38" s="174" t="str">
        <f>IF(UI38=0," ",VLOOKUP(UI38,PROTOKOL!$A:$F,6,FALSE))</f>
        <v xml:space="preserve"> 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/>
      <c r="UO38" s="177" t="str">
        <f t="shared" si="173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198"/>
        <v xml:space="preserve"> </v>
      </c>
      <c r="UX38" s="176">
        <f t="shared" si="156"/>
        <v>0</v>
      </c>
      <c r="UY38" s="177" t="str">
        <f t="shared" si="157"/>
        <v xml:space="preserve"> </v>
      </c>
      <c r="VA38" s="173">
        <v>6</v>
      </c>
      <c r="VB38" s="225">
        <v>6</v>
      </c>
      <c r="VC38" s="174" t="str">
        <f>IF(VE38=0," ",VLOOKUP(VE38,PROTOKOL!$A:$F,6,FALSE))</f>
        <v xml:space="preserve"> 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/>
      <c r="VK38" s="177" t="str">
        <f t="shared" si="158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199"/>
        <v xml:space="preserve"> </v>
      </c>
      <c r="VT38" s="176">
        <f t="shared" si="160"/>
        <v>0</v>
      </c>
      <c r="VU38" s="177" t="str">
        <f t="shared" si="161"/>
        <v xml:space="preserve"> </v>
      </c>
      <c r="VW38" s="173">
        <v>6</v>
      </c>
      <c r="VX38" s="225">
        <v>6</v>
      </c>
      <c r="VY38" s="174" t="str">
        <f>IF(WA38=0," ",VLOOKUP(WA38,PROTOKOL!$A:$F,6,FALSE))</f>
        <v xml:space="preserve"> 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/>
      <c r="WG38" s="177" t="str">
        <f t="shared" si="162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0"/>
        <v xml:space="preserve"> </v>
      </c>
      <c r="WP38" s="176">
        <f t="shared" si="164"/>
        <v>0</v>
      </c>
      <c r="WQ38" s="177" t="str">
        <f t="shared" si="165"/>
        <v xml:space="preserve"> </v>
      </c>
      <c r="WS38" s="173">
        <v>6</v>
      </c>
      <c r="WT38" s="225">
        <v>6</v>
      </c>
      <c r="WU38" s="174" t="str">
        <f>IF(WW38=0," ",VLOOKUP(WW38,PROTOKOL!$A:$F,6,FALSE))</f>
        <v xml:space="preserve"> </v>
      </c>
      <c r="WV38" s="43"/>
      <c r="WW38" s="43"/>
      <c r="WX38" s="43"/>
      <c r="WY38" s="42" t="str">
        <f>IF(WW38=0," ",(VLOOKUP(WW38,PROTOKOL!$A$1:$E$29,2,FALSE))*WX38)</f>
        <v xml:space="preserve"> </v>
      </c>
      <c r="WZ38" s="175" t="str">
        <f t="shared" si="56"/>
        <v xml:space="preserve"> </v>
      </c>
      <c r="XA38" s="212" t="str">
        <f>IF(WW38=0," ",VLOOKUP(WW38,PROTOKOL!$A:$E,5,FALSE))</f>
        <v xml:space="preserve"> </v>
      </c>
      <c r="XB38" s="176"/>
      <c r="XC38" s="177" t="str">
        <f t="shared" si="166"/>
        <v xml:space="preserve"> 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1"/>
        <v xml:space="preserve"> </v>
      </c>
      <c r="XL38" s="176">
        <f t="shared" si="168"/>
        <v>0</v>
      </c>
      <c r="XM38" s="177" t="str">
        <f t="shared" si="169"/>
        <v xml:space="preserve"> </v>
      </c>
    </row>
    <row r="39" spans="1:637" ht="13.8">
      <c r="A39" s="173">
        <v>6</v>
      </c>
      <c r="B39" s="226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/>
      <c r="K39" s="177" t="str">
        <f t="shared" si="58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59"/>
        <v xml:space="preserve"> </v>
      </c>
      <c r="T39" s="176">
        <f t="shared" si="60"/>
        <v>0</v>
      </c>
      <c r="U39" s="177" t="str">
        <f t="shared" si="61"/>
        <v xml:space="preserve"> </v>
      </c>
      <c r="W39" s="173">
        <v>6</v>
      </c>
      <c r="X39" s="226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/>
      <c r="AG39" s="177" t="str">
        <f t="shared" si="62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74"/>
        <v xml:space="preserve"> </v>
      </c>
      <c r="AP39" s="176">
        <f t="shared" si="64"/>
        <v>0</v>
      </c>
      <c r="AQ39" s="177" t="str">
        <f t="shared" si="65"/>
        <v xml:space="preserve"> </v>
      </c>
      <c r="AS39" s="173">
        <v>6</v>
      </c>
      <c r="AT39" s="226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/>
      <c r="BC39" s="177" t="str">
        <f t="shared" si="170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75"/>
        <v xml:space="preserve"> </v>
      </c>
      <c r="BL39" s="176">
        <f t="shared" si="67"/>
        <v>0</v>
      </c>
      <c r="BM39" s="177" t="str">
        <f t="shared" si="68"/>
        <v xml:space="preserve"> </v>
      </c>
      <c r="BO39" s="173">
        <v>6</v>
      </c>
      <c r="BP39" s="226"/>
      <c r="BQ39" s="174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5" t="str">
        <f t="shared" si="6"/>
        <v xml:space="preserve"> </v>
      </c>
      <c r="BW39" s="212" t="str">
        <f>IF(BS39=0," ",VLOOKUP(BS39,PROTOKOL!$A:$E,5,FALSE))</f>
        <v xml:space="preserve"> </v>
      </c>
      <c r="BX39" s="176"/>
      <c r="BY39" s="177" t="str">
        <f t="shared" si="69"/>
        <v xml:space="preserve"> 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76"/>
        <v xml:space="preserve"> </v>
      </c>
      <c r="CH39" s="176">
        <f t="shared" si="71"/>
        <v>0</v>
      </c>
      <c r="CI39" s="177" t="str">
        <f t="shared" si="72"/>
        <v xml:space="preserve"> </v>
      </c>
      <c r="CK39" s="173">
        <v>6</v>
      </c>
      <c r="CL39" s="226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/>
      <c r="CU39" s="177" t="str">
        <f t="shared" si="73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77"/>
        <v xml:space="preserve"> </v>
      </c>
      <c r="DD39" s="176">
        <f t="shared" si="75"/>
        <v>0</v>
      </c>
      <c r="DE39" s="177" t="str">
        <f t="shared" si="76"/>
        <v xml:space="preserve"> </v>
      </c>
      <c r="DG39" s="173">
        <v>6</v>
      </c>
      <c r="DH39" s="226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/>
      <c r="DQ39" s="177" t="str">
        <f t="shared" si="77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78"/>
        <v xml:space="preserve"> </v>
      </c>
      <c r="DZ39" s="176">
        <f t="shared" si="79"/>
        <v>0</v>
      </c>
      <c r="EA39" s="177" t="str">
        <f t="shared" si="80"/>
        <v xml:space="preserve"> </v>
      </c>
      <c r="EC39" s="173">
        <v>6</v>
      </c>
      <c r="ED39" s="226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/>
      <c r="EM39" s="177" t="str">
        <f t="shared" si="81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79"/>
        <v xml:space="preserve"> </v>
      </c>
      <c r="EV39" s="176">
        <f t="shared" si="83"/>
        <v>0</v>
      </c>
      <c r="EW39" s="177" t="str">
        <f t="shared" si="84"/>
        <v xml:space="preserve"> </v>
      </c>
      <c r="EY39" s="173">
        <v>6</v>
      </c>
      <c r="EZ39" s="226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/>
      <c r="FI39" s="177" t="str">
        <f t="shared" si="85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0"/>
        <v xml:space="preserve"> </v>
      </c>
      <c r="FR39" s="176">
        <f t="shared" si="87"/>
        <v>0</v>
      </c>
      <c r="FS39" s="177" t="str">
        <f t="shared" si="88"/>
        <v xml:space="preserve"> </v>
      </c>
      <c r="FU39" s="173">
        <v>6</v>
      </c>
      <c r="FV39" s="226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/>
      <c r="GE39" s="177" t="str">
        <f t="shared" si="89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1"/>
        <v xml:space="preserve"> </v>
      </c>
      <c r="GN39" s="176">
        <f t="shared" si="91"/>
        <v>0</v>
      </c>
      <c r="GO39" s="177" t="str">
        <f t="shared" si="92"/>
        <v xml:space="preserve"> </v>
      </c>
      <c r="GQ39" s="173">
        <v>6</v>
      </c>
      <c r="GR39" s="226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/>
      <c r="HA39" s="177" t="str">
        <f t="shared" si="93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2"/>
        <v xml:space="preserve"> </v>
      </c>
      <c r="HJ39" s="176">
        <f t="shared" si="95"/>
        <v>0</v>
      </c>
      <c r="HK39" s="177" t="str">
        <f t="shared" si="96"/>
        <v xml:space="preserve"> </v>
      </c>
      <c r="HM39" s="173">
        <v>6</v>
      </c>
      <c r="HN39" s="226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/>
      <c r="HW39" s="177" t="str">
        <f t="shared" si="97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3"/>
        <v xml:space="preserve"> </v>
      </c>
      <c r="IF39" s="176">
        <f t="shared" si="99"/>
        <v>0</v>
      </c>
      <c r="IG39" s="177" t="str">
        <f t="shared" si="100"/>
        <v xml:space="preserve"> </v>
      </c>
      <c r="II39" s="173">
        <v>6</v>
      </c>
      <c r="IJ39" s="226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/>
      <c r="IS39" s="177" t="str">
        <f t="shared" si="101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4"/>
        <v xml:space="preserve"> </v>
      </c>
      <c r="JB39" s="176">
        <f t="shared" si="103"/>
        <v>0</v>
      </c>
      <c r="JC39" s="177" t="str">
        <f t="shared" si="104"/>
        <v xml:space="preserve"> </v>
      </c>
      <c r="JE39" s="173">
        <v>6</v>
      </c>
      <c r="JF39" s="226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/>
      <c r="JO39" s="177" t="str">
        <f t="shared" si="105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5"/>
        <v xml:space="preserve"> </v>
      </c>
      <c r="JX39" s="176">
        <f t="shared" si="107"/>
        <v>0</v>
      </c>
      <c r="JY39" s="177" t="str">
        <f t="shared" si="108"/>
        <v xml:space="preserve"> </v>
      </c>
      <c r="KA39" s="173">
        <v>6</v>
      </c>
      <c r="KB39" s="226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/>
      <c r="KK39" s="177" t="str">
        <f t="shared" si="109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86"/>
        <v xml:space="preserve"> </v>
      </c>
      <c r="KT39" s="176">
        <f t="shared" si="111"/>
        <v>0</v>
      </c>
      <c r="KU39" s="177" t="str">
        <f t="shared" si="112"/>
        <v xml:space="preserve"> </v>
      </c>
      <c r="KW39" s="173">
        <v>6</v>
      </c>
      <c r="KX39" s="226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/>
      <c r="LG39" s="177" t="str">
        <f t="shared" si="113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87"/>
        <v xml:space="preserve"> </v>
      </c>
      <c r="LP39" s="176">
        <f t="shared" si="115"/>
        <v>0</v>
      </c>
      <c r="LQ39" s="177" t="str">
        <f t="shared" si="116"/>
        <v xml:space="preserve"> </v>
      </c>
      <c r="LS39" s="173">
        <v>6</v>
      </c>
      <c r="LT39" s="226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/>
      <c r="MC39" s="177" t="str">
        <f t="shared" si="117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88"/>
        <v xml:space="preserve"> </v>
      </c>
      <c r="ML39" s="176">
        <f t="shared" si="118"/>
        <v>0</v>
      </c>
      <c r="MM39" s="177" t="str">
        <f t="shared" si="119"/>
        <v xml:space="preserve"> </v>
      </c>
      <c r="MO39" s="173">
        <v>6</v>
      </c>
      <c r="MP39" s="226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/>
      <c r="MY39" s="177" t="str">
        <f t="shared" si="120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89"/>
        <v xml:space="preserve"> </v>
      </c>
      <c r="NH39" s="176">
        <f t="shared" si="122"/>
        <v>0</v>
      </c>
      <c r="NI39" s="177" t="str">
        <f t="shared" si="123"/>
        <v xml:space="preserve"> </v>
      </c>
      <c r="NK39" s="173">
        <v>6</v>
      </c>
      <c r="NL39" s="226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/>
      <c r="NU39" s="177" t="str">
        <f t="shared" si="124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0"/>
        <v xml:space="preserve"> </v>
      </c>
      <c r="OD39" s="176">
        <f t="shared" si="126"/>
        <v>0</v>
      </c>
      <c r="OE39" s="177" t="str">
        <f t="shared" si="127"/>
        <v xml:space="preserve"> </v>
      </c>
      <c r="OG39" s="173">
        <v>6</v>
      </c>
      <c r="OH39" s="226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/>
      <c r="OQ39" s="177" t="str">
        <f t="shared" si="128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1"/>
        <v xml:space="preserve"> </v>
      </c>
      <c r="OZ39" s="176">
        <f t="shared" si="130"/>
        <v>0</v>
      </c>
      <c r="PA39" s="177" t="str">
        <f t="shared" si="131"/>
        <v xml:space="preserve"> </v>
      </c>
      <c r="PC39" s="173">
        <v>6</v>
      </c>
      <c r="PD39" s="226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/>
      <c r="PM39" s="177" t="str">
        <f t="shared" si="172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2"/>
        <v xml:space="preserve"> </v>
      </c>
      <c r="PV39" s="176">
        <f t="shared" si="133"/>
        <v>0</v>
      </c>
      <c r="PW39" s="177" t="str">
        <f t="shared" si="134"/>
        <v xml:space="preserve"> </v>
      </c>
      <c r="PY39" s="173">
        <v>6</v>
      </c>
      <c r="PZ39" s="226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/>
      <c r="QI39" s="177" t="str">
        <f t="shared" si="135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3"/>
        <v xml:space="preserve"> </v>
      </c>
      <c r="QR39" s="176">
        <f t="shared" si="137"/>
        <v>0</v>
      </c>
      <c r="QS39" s="177" t="str">
        <f t="shared" si="138"/>
        <v xml:space="preserve"> </v>
      </c>
      <c r="QU39" s="173">
        <v>6</v>
      </c>
      <c r="QV39" s="226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/>
      <c r="RE39" s="177" t="str">
        <f t="shared" si="139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4"/>
        <v xml:space="preserve"> </v>
      </c>
      <c r="RN39" s="176">
        <f t="shared" si="141"/>
        <v>0</v>
      </c>
      <c r="RO39" s="177" t="str">
        <f t="shared" si="142"/>
        <v xml:space="preserve"> </v>
      </c>
      <c r="RQ39" s="173">
        <v>6</v>
      </c>
      <c r="RR39" s="226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/>
      <c r="SA39" s="177" t="str">
        <f t="shared" si="143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5"/>
        <v xml:space="preserve"> </v>
      </c>
      <c r="SJ39" s="176">
        <f t="shared" si="145"/>
        <v>0</v>
      </c>
      <c r="SK39" s="177" t="str">
        <f t="shared" si="146"/>
        <v xml:space="preserve"> </v>
      </c>
      <c r="SM39" s="173">
        <v>6</v>
      </c>
      <c r="SN39" s="226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/>
      <c r="SW39" s="177" t="str">
        <f t="shared" si="147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196"/>
        <v xml:space="preserve"> </v>
      </c>
      <c r="TF39" s="176">
        <f t="shared" si="149"/>
        <v>0</v>
      </c>
      <c r="TG39" s="177" t="str">
        <f t="shared" si="150"/>
        <v xml:space="preserve"> </v>
      </c>
      <c r="TI39" s="173">
        <v>6</v>
      </c>
      <c r="TJ39" s="226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/>
      <c r="TS39" s="177" t="str">
        <f t="shared" si="151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197"/>
        <v xml:space="preserve"> </v>
      </c>
      <c r="UB39" s="176">
        <f t="shared" si="153"/>
        <v>0</v>
      </c>
      <c r="UC39" s="177" t="str">
        <f t="shared" si="154"/>
        <v xml:space="preserve"> </v>
      </c>
      <c r="UE39" s="173">
        <v>6</v>
      </c>
      <c r="UF39" s="226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/>
      <c r="UO39" s="177" t="str">
        <f t="shared" si="173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198"/>
        <v xml:space="preserve"> </v>
      </c>
      <c r="UX39" s="176">
        <f t="shared" si="156"/>
        <v>0</v>
      </c>
      <c r="UY39" s="177" t="str">
        <f t="shared" si="157"/>
        <v xml:space="preserve"> </v>
      </c>
      <c r="VA39" s="173">
        <v>6</v>
      </c>
      <c r="VB39" s="226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/>
      <c r="VK39" s="177" t="str">
        <f t="shared" si="158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199"/>
        <v xml:space="preserve"> </v>
      </c>
      <c r="VT39" s="176">
        <f t="shared" si="160"/>
        <v>0</v>
      </c>
      <c r="VU39" s="177" t="str">
        <f t="shared" si="161"/>
        <v xml:space="preserve"> </v>
      </c>
      <c r="VW39" s="173">
        <v>6</v>
      </c>
      <c r="VX39" s="226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/>
      <c r="WG39" s="177" t="str">
        <f t="shared" si="162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0"/>
        <v xml:space="preserve"> </v>
      </c>
      <c r="WP39" s="176">
        <f t="shared" si="164"/>
        <v>0</v>
      </c>
      <c r="WQ39" s="177" t="str">
        <f t="shared" si="165"/>
        <v xml:space="preserve"> </v>
      </c>
      <c r="WS39" s="173">
        <v>6</v>
      </c>
      <c r="WT39" s="226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/>
      <c r="XC39" s="177" t="str">
        <f t="shared" si="166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1"/>
        <v xml:space="preserve"> </v>
      </c>
      <c r="XL39" s="176">
        <f t="shared" si="168"/>
        <v>0</v>
      </c>
      <c r="XM39" s="177" t="str">
        <f t="shared" si="169"/>
        <v xml:space="preserve"> </v>
      </c>
    </row>
    <row r="40" spans="1:637" ht="13.8">
      <c r="A40" s="173">
        <v>6</v>
      </c>
      <c r="B40" s="227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/>
      <c r="K40" s="177" t="str">
        <f t="shared" si="58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59"/>
        <v xml:space="preserve"> </v>
      </c>
      <c r="T40" s="176">
        <f t="shared" si="60"/>
        <v>0</v>
      </c>
      <c r="U40" s="177" t="str">
        <f t="shared" si="61"/>
        <v xml:space="preserve"> </v>
      </c>
      <c r="W40" s="173">
        <v>6</v>
      </c>
      <c r="X40" s="227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/>
      <c r="AG40" s="177" t="str">
        <f t="shared" si="62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74"/>
        <v xml:space="preserve"> </v>
      </c>
      <c r="AP40" s="176">
        <f t="shared" si="64"/>
        <v>0</v>
      </c>
      <c r="AQ40" s="177" t="str">
        <f t="shared" si="65"/>
        <v xml:space="preserve"> </v>
      </c>
      <c r="AS40" s="173">
        <v>6</v>
      </c>
      <c r="AT40" s="227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/>
      <c r="BC40" s="177" t="str">
        <f t="shared" si="170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75"/>
        <v xml:space="preserve"> </v>
      </c>
      <c r="BL40" s="176">
        <f t="shared" si="67"/>
        <v>0</v>
      </c>
      <c r="BM40" s="177" t="str">
        <f t="shared" si="68"/>
        <v xml:space="preserve"> </v>
      </c>
      <c r="BO40" s="173">
        <v>6</v>
      </c>
      <c r="BP40" s="227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/>
      <c r="BY40" s="177" t="str">
        <f t="shared" si="69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76"/>
        <v xml:space="preserve"> </v>
      </c>
      <c r="CH40" s="176">
        <f t="shared" si="71"/>
        <v>0</v>
      </c>
      <c r="CI40" s="177" t="str">
        <f t="shared" si="72"/>
        <v xml:space="preserve"> </v>
      </c>
      <c r="CK40" s="173">
        <v>6</v>
      </c>
      <c r="CL40" s="227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/>
      <c r="CU40" s="177" t="str">
        <f t="shared" si="73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77"/>
        <v xml:space="preserve"> </v>
      </c>
      <c r="DD40" s="176">
        <f t="shared" si="75"/>
        <v>0</v>
      </c>
      <c r="DE40" s="177" t="str">
        <f t="shared" si="76"/>
        <v xml:space="preserve"> </v>
      </c>
      <c r="DG40" s="173">
        <v>6</v>
      </c>
      <c r="DH40" s="227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/>
      <c r="DQ40" s="177" t="str">
        <f t="shared" si="77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78"/>
        <v xml:space="preserve"> </v>
      </c>
      <c r="DZ40" s="176">
        <f t="shared" si="79"/>
        <v>0</v>
      </c>
      <c r="EA40" s="177" t="str">
        <f t="shared" si="80"/>
        <v xml:space="preserve"> </v>
      </c>
      <c r="EC40" s="173">
        <v>6</v>
      </c>
      <c r="ED40" s="227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/>
      <c r="EM40" s="177" t="str">
        <f t="shared" si="81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79"/>
        <v xml:space="preserve"> </v>
      </c>
      <c r="EV40" s="176">
        <f t="shared" si="83"/>
        <v>0</v>
      </c>
      <c r="EW40" s="177" t="str">
        <f t="shared" si="84"/>
        <v xml:space="preserve"> </v>
      </c>
      <c r="EY40" s="173">
        <v>6</v>
      </c>
      <c r="EZ40" s="227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/>
      <c r="FI40" s="177" t="str">
        <f t="shared" si="85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0"/>
        <v xml:space="preserve"> </v>
      </c>
      <c r="FR40" s="176">
        <f t="shared" si="87"/>
        <v>0</v>
      </c>
      <c r="FS40" s="177" t="str">
        <f t="shared" si="88"/>
        <v xml:space="preserve"> </v>
      </c>
      <c r="FU40" s="173">
        <v>6</v>
      </c>
      <c r="FV40" s="227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/>
      <c r="GE40" s="177" t="str">
        <f t="shared" si="89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1"/>
        <v xml:space="preserve"> </v>
      </c>
      <c r="GN40" s="176">
        <f t="shared" si="91"/>
        <v>0</v>
      </c>
      <c r="GO40" s="177" t="str">
        <f t="shared" si="92"/>
        <v xml:space="preserve"> </v>
      </c>
      <c r="GQ40" s="173">
        <v>6</v>
      </c>
      <c r="GR40" s="227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/>
      <c r="HA40" s="177" t="str">
        <f t="shared" si="93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2"/>
        <v xml:space="preserve"> </v>
      </c>
      <c r="HJ40" s="176">
        <f t="shared" si="95"/>
        <v>0</v>
      </c>
      <c r="HK40" s="177" t="str">
        <f t="shared" si="96"/>
        <v xml:space="preserve"> </v>
      </c>
      <c r="HM40" s="173">
        <v>6</v>
      </c>
      <c r="HN40" s="227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/>
      <c r="HW40" s="177" t="str">
        <f t="shared" si="97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3"/>
        <v xml:space="preserve"> </v>
      </c>
      <c r="IF40" s="176">
        <f t="shared" si="99"/>
        <v>0</v>
      </c>
      <c r="IG40" s="177" t="str">
        <f t="shared" si="100"/>
        <v xml:space="preserve"> </v>
      </c>
      <c r="II40" s="173">
        <v>6</v>
      </c>
      <c r="IJ40" s="227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/>
      <c r="IS40" s="177" t="str">
        <f t="shared" si="101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4"/>
        <v xml:space="preserve"> </v>
      </c>
      <c r="JB40" s="176">
        <f t="shared" si="103"/>
        <v>0</v>
      </c>
      <c r="JC40" s="177" t="str">
        <f t="shared" si="104"/>
        <v xml:space="preserve"> </v>
      </c>
      <c r="JE40" s="173">
        <v>6</v>
      </c>
      <c r="JF40" s="227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/>
      <c r="JO40" s="177" t="str">
        <f t="shared" si="105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5"/>
        <v xml:space="preserve"> </v>
      </c>
      <c r="JX40" s="176">
        <f t="shared" si="107"/>
        <v>0</v>
      </c>
      <c r="JY40" s="177" t="str">
        <f t="shared" si="108"/>
        <v xml:space="preserve"> </v>
      </c>
      <c r="KA40" s="173">
        <v>6</v>
      </c>
      <c r="KB40" s="227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/>
      <c r="KK40" s="177" t="str">
        <f t="shared" si="109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86"/>
        <v xml:space="preserve"> </v>
      </c>
      <c r="KT40" s="176">
        <f t="shared" si="111"/>
        <v>0</v>
      </c>
      <c r="KU40" s="177" t="str">
        <f t="shared" si="112"/>
        <v xml:space="preserve"> </v>
      </c>
      <c r="KW40" s="173">
        <v>6</v>
      </c>
      <c r="KX40" s="227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/>
      <c r="LG40" s="177" t="str">
        <f t="shared" si="113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87"/>
        <v xml:space="preserve"> </v>
      </c>
      <c r="LP40" s="176">
        <f t="shared" si="115"/>
        <v>0</v>
      </c>
      <c r="LQ40" s="177" t="str">
        <f t="shared" si="116"/>
        <v xml:space="preserve"> </v>
      </c>
      <c r="LS40" s="173">
        <v>6</v>
      </c>
      <c r="LT40" s="227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/>
      <c r="MC40" s="177" t="str">
        <f t="shared" si="117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88"/>
        <v xml:space="preserve"> </v>
      </c>
      <c r="ML40" s="176">
        <f t="shared" si="118"/>
        <v>0</v>
      </c>
      <c r="MM40" s="177" t="str">
        <f t="shared" si="119"/>
        <v xml:space="preserve"> </v>
      </c>
      <c r="MO40" s="173">
        <v>6</v>
      </c>
      <c r="MP40" s="227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/>
      <c r="MY40" s="177" t="str">
        <f t="shared" si="120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89"/>
        <v xml:space="preserve"> </v>
      </c>
      <c r="NH40" s="176">
        <f t="shared" si="122"/>
        <v>0</v>
      </c>
      <c r="NI40" s="177" t="str">
        <f t="shared" si="123"/>
        <v xml:space="preserve"> </v>
      </c>
      <c r="NK40" s="173">
        <v>6</v>
      </c>
      <c r="NL40" s="227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/>
      <c r="NU40" s="177" t="str">
        <f t="shared" si="124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0"/>
        <v xml:space="preserve"> </v>
      </c>
      <c r="OD40" s="176">
        <f t="shared" si="126"/>
        <v>0</v>
      </c>
      <c r="OE40" s="177" t="str">
        <f t="shared" si="127"/>
        <v xml:space="preserve"> </v>
      </c>
      <c r="OG40" s="173">
        <v>6</v>
      </c>
      <c r="OH40" s="227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/>
      <c r="OQ40" s="177" t="str">
        <f t="shared" si="128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1"/>
        <v xml:space="preserve"> </v>
      </c>
      <c r="OZ40" s="176">
        <f t="shared" si="130"/>
        <v>0</v>
      </c>
      <c r="PA40" s="177" t="str">
        <f t="shared" si="131"/>
        <v xml:space="preserve"> </v>
      </c>
      <c r="PC40" s="173">
        <v>6</v>
      </c>
      <c r="PD40" s="227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/>
      <c r="PM40" s="177" t="str">
        <f t="shared" si="172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2"/>
        <v xml:space="preserve"> </v>
      </c>
      <c r="PV40" s="176">
        <f t="shared" si="133"/>
        <v>0</v>
      </c>
      <c r="PW40" s="177" t="str">
        <f t="shared" si="134"/>
        <v xml:space="preserve"> </v>
      </c>
      <c r="PY40" s="173">
        <v>6</v>
      </c>
      <c r="PZ40" s="227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/>
      <c r="QI40" s="177" t="str">
        <f t="shared" si="135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3"/>
        <v xml:space="preserve"> </v>
      </c>
      <c r="QR40" s="176">
        <f t="shared" si="137"/>
        <v>0</v>
      </c>
      <c r="QS40" s="177" t="str">
        <f t="shared" si="138"/>
        <v xml:space="preserve"> </v>
      </c>
      <c r="QU40" s="173">
        <v>6</v>
      </c>
      <c r="QV40" s="227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/>
      <c r="RE40" s="177" t="str">
        <f t="shared" si="139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4"/>
        <v xml:space="preserve"> </v>
      </c>
      <c r="RN40" s="176">
        <f t="shared" si="141"/>
        <v>0</v>
      </c>
      <c r="RO40" s="177" t="str">
        <f t="shared" si="142"/>
        <v xml:space="preserve"> </v>
      </c>
      <c r="RQ40" s="173">
        <v>6</v>
      </c>
      <c r="RR40" s="227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/>
      <c r="SA40" s="177" t="str">
        <f t="shared" si="143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5"/>
        <v xml:space="preserve"> </v>
      </c>
      <c r="SJ40" s="176">
        <f t="shared" si="145"/>
        <v>0</v>
      </c>
      <c r="SK40" s="177" t="str">
        <f t="shared" si="146"/>
        <v xml:space="preserve"> </v>
      </c>
      <c r="SM40" s="173">
        <v>6</v>
      </c>
      <c r="SN40" s="227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/>
      <c r="SW40" s="177" t="str">
        <f t="shared" si="147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196"/>
        <v xml:space="preserve"> </v>
      </c>
      <c r="TF40" s="176">
        <f t="shared" si="149"/>
        <v>0</v>
      </c>
      <c r="TG40" s="177" t="str">
        <f t="shared" si="150"/>
        <v xml:space="preserve"> </v>
      </c>
      <c r="TI40" s="173">
        <v>6</v>
      </c>
      <c r="TJ40" s="227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/>
      <c r="TS40" s="177" t="str">
        <f t="shared" si="151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197"/>
        <v xml:space="preserve"> </v>
      </c>
      <c r="UB40" s="176">
        <f t="shared" si="153"/>
        <v>0</v>
      </c>
      <c r="UC40" s="177" t="str">
        <f t="shared" si="154"/>
        <v xml:space="preserve"> </v>
      </c>
      <c r="UE40" s="173">
        <v>6</v>
      </c>
      <c r="UF40" s="227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/>
      <c r="UO40" s="177" t="str">
        <f t="shared" si="173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198"/>
        <v xml:space="preserve"> </v>
      </c>
      <c r="UX40" s="176">
        <f t="shared" si="156"/>
        <v>0</v>
      </c>
      <c r="UY40" s="177" t="str">
        <f t="shared" si="157"/>
        <v xml:space="preserve"> </v>
      </c>
      <c r="VA40" s="173">
        <v>6</v>
      </c>
      <c r="VB40" s="227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/>
      <c r="VK40" s="177" t="str">
        <f t="shared" si="158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199"/>
        <v xml:space="preserve"> </v>
      </c>
      <c r="VT40" s="176">
        <f t="shared" si="160"/>
        <v>0</v>
      </c>
      <c r="VU40" s="177" t="str">
        <f t="shared" si="161"/>
        <v xml:space="preserve"> </v>
      </c>
      <c r="VW40" s="173">
        <v>6</v>
      </c>
      <c r="VX40" s="227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/>
      <c r="WG40" s="177" t="str">
        <f t="shared" si="162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0"/>
        <v xml:space="preserve"> </v>
      </c>
      <c r="WP40" s="176">
        <f t="shared" si="164"/>
        <v>0</v>
      </c>
      <c r="WQ40" s="177" t="str">
        <f t="shared" si="165"/>
        <v xml:space="preserve"> </v>
      </c>
      <c r="WS40" s="173">
        <v>6</v>
      </c>
      <c r="WT40" s="227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/>
      <c r="XC40" s="177" t="str">
        <f t="shared" si="166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1"/>
        <v xml:space="preserve"> </v>
      </c>
      <c r="XL40" s="176">
        <f t="shared" si="168"/>
        <v>0</v>
      </c>
      <c r="XM40" s="177" t="str">
        <f t="shared" si="169"/>
        <v xml:space="preserve"> </v>
      </c>
    </row>
    <row r="41" spans="1:637" ht="13.8">
      <c r="A41" s="173">
        <v>7</v>
      </c>
      <c r="B41" s="225">
        <v>7</v>
      </c>
      <c r="C41" s="174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5" t="str">
        <f t="shared" si="0"/>
        <v xml:space="preserve"> </v>
      </c>
      <c r="I41" s="212" t="str">
        <f>IF(E41=0," ",VLOOKUP(E41,PROTOKOL!$A:$E,5,FALSE))</f>
        <v xml:space="preserve"> </v>
      </c>
      <c r="J41" s="176"/>
      <c r="K41" s="177" t="str">
        <f t="shared" si="58"/>
        <v xml:space="preserve"> 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59"/>
        <v xml:space="preserve"> </v>
      </c>
      <c r="T41" s="176">
        <f t="shared" si="60"/>
        <v>0</v>
      </c>
      <c r="U41" s="177" t="str">
        <f t="shared" si="61"/>
        <v xml:space="preserve"> </v>
      </c>
      <c r="W41" s="173">
        <v>7</v>
      </c>
      <c r="X41" s="225">
        <v>7</v>
      </c>
      <c r="Y41" s="174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5" t="str">
        <f t="shared" si="2"/>
        <v xml:space="preserve"> </v>
      </c>
      <c r="AE41" s="212" t="str">
        <f>IF(AA41=0," ",VLOOKUP(AA41,PROTOKOL!$A:$E,5,FALSE))</f>
        <v xml:space="preserve"> </v>
      </c>
      <c r="AF41" s="176"/>
      <c r="AG41" s="177" t="str">
        <f t="shared" si="62"/>
        <v xml:space="preserve"> 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74"/>
        <v xml:space="preserve"> </v>
      </c>
      <c r="AP41" s="176">
        <f t="shared" si="64"/>
        <v>0</v>
      </c>
      <c r="AQ41" s="177" t="str">
        <f t="shared" si="65"/>
        <v xml:space="preserve"> </v>
      </c>
      <c r="AS41" s="173">
        <v>7</v>
      </c>
      <c r="AT41" s="225">
        <v>7</v>
      </c>
      <c r="AU41" s="174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5" t="str">
        <f t="shared" si="4"/>
        <v xml:space="preserve"> </v>
      </c>
      <c r="BA41" s="212" t="str">
        <f>IF(AW41=0," ",VLOOKUP(AW41,PROTOKOL!$A:$E,5,FALSE))</f>
        <v xml:space="preserve"> </v>
      </c>
      <c r="BB41" s="176"/>
      <c r="BC41" s="177" t="str">
        <f t="shared" si="170"/>
        <v xml:space="preserve"> 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75"/>
        <v xml:space="preserve"> </v>
      </c>
      <c r="BL41" s="176">
        <f t="shared" si="67"/>
        <v>0</v>
      </c>
      <c r="BM41" s="177" t="str">
        <f t="shared" si="68"/>
        <v xml:space="preserve"> </v>
      </c>
      <c r="BO41" s="173">
        <v>7</v>
      </c>
      <c r="BP41" s="225">
        <v>7</v>
      </c>
      <c r="BQ41" s="174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5" t="str">
        <f t="shared" si="6"/>
        <v xml:space="preserve"> </v>
      </c>
      <c r="BW41" s="212" t="str">
        <f>IF(BS41=0," ",VLOOKUP(BS41,PROTOKOL!$A:$E,5,FALSE))</f>
        <v xml:space="preserve"> </v>
      </c>
      <c r="BX41" s="176"/>
      <c r="BY41" s="177" t="str">
        <f t="shared" si="69"/>
        <v xml:space="preserve"> 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76"/>
        <v xml:space="preserve"> </v>
      </c>
      <c r="CH41" s="176">
        <f t="shared" si="71"/>
        <v>0</v>
      </c>
      <c r="CI41" s="177" t="str">
        <f t="shared" si="72"/>
        <v xml:space="preserve"> </v>
      </c>
      <c r="CK41" s="173">
        <v>7</v>
      </c>
      <c r="CL41" s="225">
        <v>7</v>
      </c>
      <c r="CM41" s="174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5" t="str">
        <f t="shared" si="8"/>
        <v xml:space="preserve"> </v>
      </c>
      <c r="CS41" s="212" t="str">
        <f>IF(CO41=0," ",VLOOKUP(CO41,PROTOKOL!$A:$E,5,FALSE))</f>
        <v xml:space="preserve"> </v>
      </c>
      <c r="CT41" s="176"/>
      <c r="CU41" s="177" t="str">
        <f t="shared" si="73"/>
        <v xml:space="preserve"> 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77"/>
        <v xml:space="preserve"> </v>
      </c>
      <c r="DD41" s="176">
        <f t="shared" si="75"/>
        <v>0</v>
      </c>
      <c r="DE41" s="177" t="str">
        <f t="shared" si="76"/>
        <v xml:space="preserve"> </v>
      </c>
      <c r="DG41" s="173">
        <v>7</v>
      </c>
      <c r="DH41" s="225">
        <v>7</v>
      </c>
      <c r="DI41" s="174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5" t="str">
        <f t="shared" si="10"/>
        <v xml:space="preserve"> </v>
      </c>
      <c r="DO41" s="212" t="str">
        <f>IF(DK41=0," ",VLOOKUP(DK41,PROTOKOL!$A:$E,5,FALSE))</f>
        <v xml:space="preserve"> </v>
      </c>
      <c r="DP41" s="176"/>
      <c r="DQ41" s="177" t="str">
        <f t="shared" si="77"/>
        <v xml:space="preserve"> 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78"/>
        <v xml:space="preserve"> </v>
      </c>
      <c r="DZ41" s="176">
        <f t="shared" si="79"/>
        <v>0</v>
      </c>
      <c r="EA41" s="177" t="str">
        <f t="shared" si="80"/>
        <v xml:space="preserve"> </v>
      </c>
      <c r="EC41" s="173">
        <v>7</v>
      </c>
      <c r="ED41" s="225">
        <v>7</v>
      </c>
      <c r="EE41" s="174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5" t="str">
        <f t="shared" si="12"/>
        <v xml:space="preserve"> </v>
      </c>
      <c r="EK41" s="212" t="str">
        <f>IF(EG41=0," ",VLOOKUP(EG41,PROTOKOL!$A:$E,5,FALSE))</f>
        <v xml:space="preserve"> </v>
      </c>
      <c r="EL41" s="176"/>
      <c r="EM41" s="177" t="str">
        <f t="shared" si="81"/>
        <v xml:space="preserve"> 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79"/>
        <v xml:space="preserve"> </v>
      </c>
      <c r="EV41" s="176">
        <f t="shared" si="83"/>
        <v>0</v>
      </c>
      <c r="EW41" s="177" t="str">
        <f t="shared" si="84"/>
        <v xml:space="preserve"> </v>
      </c>
      <c r="EY41" s="173">
        <v>7</v>
      </c>
      <c r="EZ41" s="225">
        <v>7</v>
      </c>
      <c r="FA41" s="174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5" t="str">
        <f t="shared" si="14"/>
        <v xml:space="preserve"> </v>
      </c>
      <c r="FG41" s="212" t="str">
        <f>IF(FC41=0," ",VLOOKUP(FC41,PROTOKOL!$A:$E,5,FALSE))</f>
        <v xml:space="preserve"> </v>
      </c>
      <c r="FH41" s="176"/>
      <c r="FI41" s="177" t="str">
        <f t="shared" si="85"/>
        <v xml:space="preserve"> 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0"/>
        <v xml:space="preserve"> </v>
      </c>
      <c r="FR41" s="176">
        <f t="shared" si="87"/>
        <v>0</v>
      </c>
      <c r="FS41" s="177" t="str">
        <f t="shared" si="88"/>
        <v xml:space="preserve"> </v>
      </c>
      <c r="FU41" s="173">
        <v>7</v>
      </c>
      <c r="FV41" s="225">
        <v>7</v>
      </c>
      <c r="FW41" s="174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5" t="str">
        <f t="shared" si="16"/>
        <v xml:space="preserve"> </v>
      </c>
      <c r="GC41" s="212" t="str">
        <f>IF(FY41=0," ",VLOOKUP(FY41,PROTOKOL!$A:$E,5,FALSE))</f>
        <v xml:space="preserve"> </v>
      </c>
      <c r="GD41" s="176"/>
      <c r="GE41" s="177" t="str">
        <f t="shared" si="89"/>
        <v xml:space="preserve"> 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1"/>
        <v xml:space="preserve"> </v>
      </c>
      <c r="GN41" s="176">
        <f t="shared" si="91"/>
        <v>0</v>
      </c>
      <c r="GO41" s="177" t="str">
        <f t="shared" si="92"/>
        <v xml:space="preserve"> </v>
      </c>
      <c r="GQ41" s="173">
        <v>7</v>
      </c>
      <c r="GR41" s="225">
        <v>7</v>
      </c>
      <c r="GS41" s="174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/>
      <c r="HA41" s="177" t="str">
        <f t="shared" si="93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2"/>
        <v xml:space="preserve"> </v>
      </c>
      <c r="HJ41" s="176">
        <f t="shared" si="95"/>
        <v>0</v>
      </c>
      <c r="HK41" s="177" t="str">
        <f t="shared" si="96"/>
        <v xml:space="preserve"> </v>
      </c>
      <c r="HM41" s="173">
        <v>7</v>
      </c>
      <c r="HN41" s="225">
        <v>7</v>
      </c>
      <c r="HO41" s="174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5" t="str">
        <f t="shared" si="20"/>
        <v xml:space="preserve"> </v>
      </c>
      <c r="HU41" s="212" t="str">
        <f>IF(HQ41=0," ",VLOOKUP(HQ41,PROTOKOL!$A:$E,5,FALSE))</f>
        <v xml:space="preserve"> </v>
      </c>
      <c r="HV41" s="176"/>
      <c r="HW41" s="177" t="str">
        <f t="shared" si="97"/>
        <v xml:space="preserve"> 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3"/>
        <v xml:space="preserve"> </v>
      </c>
      <c r="IF41" s="176">
        <f t="shared" si="99"/>
        <v>0</v>
      </c>
      <c r="IG41" s="177" t="str">
        <f t="shared" si="100"/>
        <v xml:space="preserve"> </v>
      </c>
      <c r="II41" s="173">
        <v>7</v>
      </c>
      <c r="IJ41" s="225">
        <v>7</v>
      </c>
      <c r="IK41" s="174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5" t="str">
        <f t="shared" si="22"/>
        <v xml:space="preserve"> </v>
      </c>
      <c r="IQ41" s="212" t="str">
        <f>IF(IM41=0," ",VLOOKUP(IM41,PROTOKOL!$A:$E,5,FALSE))</f>
        <v xml:space="preserve"> </v>
      </c>
      <c r="IR41" s="176"/>
      <c r="IS41" s="177" t="str">
        <f t="shared" si="101"/>
        <v xml:space="preserve"> 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4"/>
        <v xml:space="preserve"> </v>
      </c>
      <c r="JB41" s="176">
        <f t="shared" si="103"/>
        <v>0</v>
      </c>
      <c r="JC41" s="177" t="str">
        <f t="shared" si="104"/>
        <v xml:space="preserve"> </v>
      </c>
      <c r="JE41" s="173">
        <v>7</v>
      </c>
      <c r="JF41" s="225">
        <v>7</v>
      </c>
      <c r="JG41" s="174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5" t="str">
        <f t="shared" si="24"/>
        <v xml:space="preserve"> </v>
      </c>
      <c r="JM41" s="212" t="str">
        <f>IF(JI41=0," ",VLOOKUP(JI41,PROTOKOL!$A:$E,5,FALSE))</f>
        <v xml:space="preserve"> </v>
      </c>
      <c r="JN41" s="176"/>
      <c r="JO41" s="177" t="str">
        <f t="shared" si="105"/>
        <v xml:space="preserve"> </v>
      </c>
      <c r="JP41" s="217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5" t="str">
        <f t="shared" si="25"/>
        <v xml:space="preserve"> </v>
      </c>
      <c r="JV41" s="176" t="str">
        <f>IF(JR41=0," ",VLOOKUP(JR41,PROTOKOL!$A:$E,5,FALSE))</f>
        <v xml:space="preserve"> </v>
      </c>
      <c r="JW41" s="212" t="str">
        <f t="shared" si="185"/>
        <v xml:space="preserve"> </v>
      </c>
      <c r="JX41" s="176">
        <f t="shared" si="107"/>
        <v>0</v>
      </c>
      <c r="JY41" s="177" t="str">
        <f t="shared" si="108"/>
        <v xml:space="preserve"> </v>
      </c>
      <c r="KA41" s="173">
        <v>7</v>
      </c>
      <c r="KB41" s="225">
        <v>7</v>
      </c>
      <c r="KC41" s="174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5" t="str">
        <f t="shared" si="26"/>
        <v xml:space="preserve"> </v>
      </c>
      <c r="KI41" s="212" t="str">
        <f>IF(KE41=0," ",VLOOKUP(KE41,PROTOKOL!$A:$E,5,FALSE))</f>
        <v xml:space="preserve"> </v>
      </c>
      <c r="KJ41" s="176"/>
      <c r="KK41" s="177" t="str">
        <f t="shared" si="109"/>
        <v xml:space="preserve"> 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86"/>
        <v xml:space="preserve"> </v>
      </c>
      <c r="KT41" s="176">
        <f t="shared" si="111"/>
        <v>0</v>
      </c>
      <c r="KU41" s="177" t="str">
        <f t="shared" si="112"/>
        <v xml:space="preserve"> </v>
      </c>
      <c r="KW41" s="173">
        <v>7</v>
      </c>
      <c r="KX41" s="225">
        <v>7</v>
      </c>
      <c r="KY41" s="174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5" t="str">
        <f t="shared" si="28"/>
        <v xml:space="preserve"> </v>
      </c>
      <c r="LE41" s="212" t="str">
        <f>IF(LA41=0," ",VLOOKUP(LA41,PROTOKOL!$A:$E,5,FALSE))</f>
        <v xml:space="preserve"> </v>
      </c>
      <c r="LF41" s="176"/>
      <c r="LG41" s="177" t="str">
        <f t="shared" si="113"/>
        <v xml:space="preserve"> 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87"/>
        <v xml:space="preserve"> </v>
      </c>
      <c r="LP41" s="176">
        <f t="shared" si="115"/>
        <v>0</v>
      </c>
      <c r="LQ41" s="177" t="str">
        <f t="shared" si="116"/>
        <v xml:space="preserve"> </v>
      </c>
      <c r="LS41" s="173">
        <v>7</v>
      </c>
      <c r="LT41" s="225">
        <v>7</v>
      </c>
      <c r="LU41" s="174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5" t="str">
        <f t="shared" si="30"/>
        <v xml:space="preserve"> </v>
      </c>
      <c r="MA41" s="212" t="str">
        <f>IF(LW41=0," ",VLOOKUP(LW41,PROTOKOL!$A:$E,5,FALSE))</f>
        <v xml:space="preserve"> </v>
      </c>
      <c r="MB41" s="176"/>
      <c r="MC41" s="177" t="str">
        <f t="shared" si="117"/>
        <v xml:space="preserve"> 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88"/>
        <v xml:space="preserve"> </v>
      </c>
      <c r="ML41" s="176">
        <f t="shared" si="118"/>
        <v>0</v>
      </c>
      <c r="MM41" s="177" t="str">
        <f t="shared" si="119"/>
        <v xml:space="preserve"> </v>
      </c>
      <c r="MO41" s="173">
        <v>7</v>
      </c>
      <c r="MP41" s="225">
        <v>7</v>
      </c>
      <c r="MQ41" s="174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5" t="str">
        <f t="shared" si="32"/>
        <v xml:space="preserve"> </v>
      </c>
      <c r="MW41" s="212" t="str">
        <f>IF(MS41=0," ",VLOOKUP(MS41,PROTOKOL!$A:$E,5,FALSE))</f>
        <v xml:space="preserve"> </v>
      </c>
      <c r="MX41" s="176"/>
      <c r="MY41" s="177" t="str">
        <f t="shared" si="120"/>
        <v xml:space="preserve"> 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89"/>
        <v xml:space="preserve"> </v>
      </c>
      <c r="NH41" s="176">
        <f t="shared" si="122"/>
        <v>0</v>
      </c>
      <c r="NI41" s="177" t="str">
        <f t="shared" si="123"/>
        <v xml:space="preserve"> </v>
      </c>
      <c r="NK41" s="173">
        <v>7</v>
      </c>
      <c r="NL41" s="225">
        <v>7</v>
      </c>
      <c r="NM41" s="174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5" t="str">
        <f t="shared" si="34"/>
        <v xml:space="preserve"> </v>
      </c>
      <c r="NS41" s="212" t="str">
        <f>IF(NO41=0," ",VLOOKUP(NO41,PROTOKOL!$A:$E,5,FALSE))</f>
        <v xml:space="preserve"> </v>
      </c>
      <c r="NT41" s="176"/>
      <c r="NU41" s="177" t="str">
        <f t="shared" si="124"/>
        <v xml:space="preserve"> 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0"/>
        <v xml:space="preserve"> </v>
      </c>
      <c r="OD41" s="176">
        <f t="shared" si="126"/>
        <v>0</v>
      </c>
      <c r="OE41" s="177" t="str">
        <f t="shared" si="127"/>
        <v xml:space="preserve"> </v>
      </c>
      <c r="OG41" s="173">
        <v>7</v>
      </c>
      <c r="OH41" s="225">
        <v>7</v>
      </c>
      <c r="OI41" s="174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5" t="str">
        <f t="shared" si="36"/>
        <v xml:space="preserve"> </v>
      </c>
      <c r="OO41" s="212" t="str">
        <f>IF(OK41=0," ",VLOOKUP(OK41,PROTOKOL!$A:$E,5,FALSE))</f>
        <v xml:space="preserve"> </v>
      </c>
      <c r="OP41" s="176"/>
      <c r="OQ41" s="177" t="str">
        <f t="shared" si="128"/>
        <v xml:space="preserve"> 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1"/>
        <v xml:space="preserve"> </v>
      </c>
      <c r="OZ41" s="176">
        <f t="shared" si="130"/>
        <v>0</v>
      </c>
      <c r="PA41" s="177" t="str">
        <f t="shared" si="131"/>
        <v xml:space="preserve"> </v>
      </c>
      <c r="PC41" s="173">
        <v>7</v>
      </c>
      <c r="PD41" s="225">
        <v>7</v>
      </c>
      <c r="PE41" s="174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5" t="str">
        <f t="shared" si="38"/>
        <v xml:space="preserve"> </v>
      </c>
      <c r="PK41" s="212" t="str">
        <f>IF(PG41=0," ",VLOOKUP(PG41,PROTOKOL!$A:$E,5,FALSE))</f>
        <v xml:space="preserve"> </v>
      </c>
      <c r="PL41" s="176"/>
      <c r="PM41" s="177" t="str">
        <f t="shared" si="172"/>
        <v xml:space="preserve"> 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2"/>
        <v xml:space="preserve"> </v>
      </c>
      <c r="PV41" s="176">
        <f t="shared" si="133"/>
        <v>0</v>
      </c>
      <c r="PW41" s="177" t="str">
        <f t="shared" si="134"/>
        <v xml:space="preserve"> </v>
      </c>
      <c r="PY41" s="173">
        <v>7</v>
      </c>
      <c r="PZ41" s="225">
        <v>7</v>
      </c>
      <c r="QA41" s="174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5" t="str">
        <f t="shared" si="40"/>
        <v xml:space="preserve"> </v>
      </c>
      <c r="QG41" s="212" t="str">
        <f>IF(QC41=0," ",VLOOKUP(QC41,PROTOKOL!$A:$E,5,FALSE))</f>
        <v xml:space="preserve"> </v>
      </c>
      <c r="QH41" s="176"/>
      <c r="QI41" s="177" t="str">
        <f t="shared" si="135"/>
        <v xml:space="preserve"> 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3"/>
        <v xml:space="preserve"> </v>
      </c>
      <c r="QR41" s="176">
        <f t="shared" si="137"/>
        <v>0</v>
      </c>
      <c r="QS41" s="177" t="str">
        <f t="shared" si="138"/>
        <v xml:space="preserve"> </v>
      </c>
      <c r="QU41" s="173">
        <v>7</v>
      </c>
      <c r="QV41" s="225">
        <v>7</v>
      </c>
      <c r="QW41" s="174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5" t="str">
        <f t="shared" si="42"/>
        <v xml:space="preserve"> </v>
      </c>
      <c r="RC41" s="212" t="str">
        <f>IF(QY41=0," ",VLOOKUP(QY41,PROTOKOL!$A:$E,5,FALSE))</f>
        <v xml:space="preserve"> </v>
      </c>
      <c r="RD41" s="176"/>
      <c r="RE41" s="177" t="str">
        <f t="shared" si="139"/>
        <v xml:space="preserve"> </v>
      </c>
      <c r="RF41" s="217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5" t="str">
        <f t="shared" si="43"/>
        <v xml:space="preserve"> </v>
      </c>
      <c r="RL41" s="176" t="str">
        <f>IF(RH41=0," ",VLOOKUP(RH41,PROTOKOL!$A:$E,5,FALSE))</f>
        <v xml:space="preserve"> </v>
      </c>
      <c r="RM41" s="212" t="str">
        <f t="shared" si="194"/>
        <v xml:space="preserve"> </v>
      </c>
      <c r="RN41" s="176">
        <f t="shared" si="141"/>
        <v>0</v>
      </c>
      <c r="RO41" s="177" t="str">
        <f t="shared" si="142"/>
        <v xml:space="preserve"> </v>
      </c>
      <c r="RQ41" s="173">
        <v>7</v>
      </c>
      <c r="RR41" s="225">
        <v>7</v>
      </c>
      <c r="RS41" s="174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5" t="str">
        <f t="shared" si="44"/>
        <v xml:space="preserve"> </v>
      </c>
      <c r="RY41" s="212" t="str">
        <f>IF(RU41=0," ",VLOOKUP(RU41,PROTOKOL!$A:$E,5,FALSE))</f>
        <v xml:space="preserve"> </v>
      </c>
      <c r="RZ41" s="176"/>
      <c r="SA41" s="177" t="str">
        <f t="shared" si="143"/>
        <v xml:space="preserve"> 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5"/>
        <v xml:space="preserve"> </v>
      </c>
      <c r="SJ41" s="176">
        <f t="shared" si="145"/>
        <v>0</v>
      </c>
      <c r="SK41" s="177" t="str">
        <f t="shared" si="146"/>
        <v xml:space="preserve"> </v>
      </c>
      <c r="SM41" s="173">
        <v>7</v>
      </c>
      <c r="SN41" s="225">
        <v>7</v>
      </c>
      <c r="SO41" s="174" t="str">
        <f>IF(SQ41=0," ",VLOOKUP(SQ41,PROTOKOL!$A:$F,6,FALSE))</f>
        <v xml:space="preserve"> 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75" t="str">
        <f t="shared" si="46"/>
        <v xml:space="preserve"> </v>
      </c>
      <c r="SU41" s="212" t="str">
        <f>IF(SQ41=0," ",VLOOKUP(SQ41,PROTOKOL!$A:$E,5,FALSE))</f>
        <v xml:space="preserve"> </v>
      </c>
      <c r="SV41" s="176"/>
      <c r="SW41" s="177" t="str">
        <f t="shared" si="147"/>
        <v xml:space="preserve"> 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196"/>
        <v xml:space="preserve"> </v>
      </c>
      <c r="TF41" s="176">
        <f t="shared" si="149"/>
        <v>0</v>
      </c>
      <c r="TG41" s="177" t="str">
        <f t="shared" si="150"/>
        <v xml:space="preserve"> </v>
      </c>
      <c r="TI41" s="173">
        <v>7</v>
      </c>
      <c r="TJ41" s="225">
        <v>7</v>
      </c>
      <c r="TK41" s="174" t="str">
        <f>IF(TM41=0," ",VLOOKUP(TM41,PROTOKOL!$A:$F,6,FALSE))</f>
        <v xml:space="preserve"> 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/>
      <c r="TS41" s="177" t="str">
        <f t="shared" si="151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197"/>
        <v xml:space="preserve"> </v>
      </c>
      <c r="UB41" s="176">
        <f t="shared" si="153"/>
        <v>0</v>
      </c>
      <c r="UC41" s="177" t="str">
        <f t="shared" si="154"/>
        <v xml:space="preserve"> </v>
      </c>
      <c r="UE41" s="173">
        <v>7</v>
      </c>
      <c r="UF41" s="225">
        <v>7</v>
      </c>
      <c r="UG41" s="174" t="str">
        <f>IF(UI41=0," ",VLOOKUP(UI41,PROTOKOL!$A:$F,6,FALSE))</f>
        <v xml:space="preserve"> </v>
      </c>
      <c r="UH41" s="43"/>
      <c r="UI41" s="43"/>
      <c r="UJ41" s="43"/>
      <c r="UK41" s="42" t="str">
        <f>IF(UI41=0," ",(VLOOKUP(UI41,PROTOKOL!$A$1:$E$29,2,FALSE))*UJ41)</f>
        <v xml:space="preserve"> </v>
      </c>
      <c r="UL41" s="175" t="str">
        <f t="shared" si="50"/>
        <v xml:space="preserve"> </v>
      </c>
      <c r="UM41" s="212" t="str">
        <f>IF(UI41=0," ",VLOOKUP(UI41,PROTOKOL!$A:$E,5,FALSE))</f>
        <v xml:space="preserve"> </v>
      </c>
      <c r="UN41" s="176"/>
      <c r="UO41" s="177" t="str">
        <f t="shared" si="173"/>
        <v xml:space="preserve"> 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198"/>
        <v xml:space="preserve"> </v>
      </c>
      <c r="UX41" s="176">
        <f t="shared" si="156"/>
        <v>0</v>
      </c>
      <c r="UY41" s="177" t="str">
        <f t="shared" si="157"/>
        <v xml:space="preserve"> </v>
      </c>
      <c r="VA41" s="173">
        <v>7</v>
      </c>
      <c r="VB41" s="225">
        <v>7</v>
      </c>
      <c r="VC41" s="174" t="str">
        <f>IF(VE41=0," ",VLOOKUP(VE41,PROTOKOL!$A:$F,6,FALSE))</f>
        <v xml:space="preserve"> </v>
      </c>
      <c r="VD41" s="43"/>
      <c r="VE41" s="43"/>
      <c r="VF41" s="43"/>
      <c r="VG41" s="42" t="str">
        <f>IF(VE41=0," ",(VLOOKUP(VE41,PROTOKOL!$A$1:$E$29,2,FALSE))*VF41)</f>
        <v xml:space="preserve"> </v>
      </c>
      <c r="VH41" s="175" t="str">
        <f t="shared" si="52"/>
        <v xml:space="preserve"> </v>
      </c>
      <c r="VI41" s="212" t="str">
        <f>IF(VE41=0," ",VLOOKUP(VE41,PROTOKOL!$A:$E,5,FALSE))</f>
        <v xml:space="preserve"> </v>
      </c>
      <c r="VJ41" s="176"/>
      <c r="VK41" s="177" t="str">
        <f t="shared" si="158"/>
        <v xml:space="preserve"> 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199"/>
        <v xml:space="preserve"> </v>
      </c>
      <c r="VT41" s="176">
        <f t="shared" si="160"/>
        <v>0</v>
      </c>
      <c r="VU41" s="177" t="str">
        <f t="shared" si="161"/>
        <v xml:space="preserve"> </v>
      </c>
      <c r="VW41" s="173">
        <v>7</v>
      </c>
      <c r="VX41" s="225">
        <v>7</v>
      </c>
      <c r="VY41" s="174" t="str">
        <f>IF(WA41=0," ",VLOOKUP(WA41,PROTOKOL!$A:$F,6,FALSE))</f>
        <v xml:space="preserve"> </v>
      </c>
      <c r="VZ41" s="43"/>
      <c r="WA41" s="43"/>
      <c r="WB41" s="43"/>
      <c r="WC41" s="42" t="str">
        <f>IF(WA41=0," ",(VLOOKUP(WA41,PROTOKOL!$A$1:$E$29,2,FALSE))*WB41)</f>
        <v xml:space="preserve"> </v>
      </c>
      <c r="WD41" s="175" t="str">
        <f t="shared" si="54"/>
        <v xml:space="preserve"> </v>
      </c>
      <c r="WE41" s="212" t="str">
        <f>IF(WA41=0," ",VLOOKUP(WA41,PROTOKOL!$A:$E,5,FALSE))</f>
        <v xml:space="preserve"> </v>
      </c>
      <c r="WF41" s="176"/>
      <c r="WG41" s="177" t="str">
        <f t="shared" si="162"/>
        <v xml:space="preserve"> 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0"/>
        <v xml:space="preserve"> </v>
      </c>
      <c r="WP41" s="176">
        <f t="shared" si="164"/>
        <v>0</v>
      </c>
      <c r="WQ41" s="177" t="str">
        <f t="shared" si="165"/>
        <v xml:space="preserve"> </v>
      </c>
      <c r="WS41" s="173">
        <v>7</v>
      </c>
      <c r="WT41" s="225">
        <v>7</v>
      </c>
      <c r="WU41" s="174" t="str">
        <f>IF(WW41=0," ",VLOOKUP(WW41,PROTOKOL!$A:$F,6,FALSE))</f>
        <v xml:space="preserve"> </v>
      </c>
      <c r="WV41" s="43"/>
      <c r="WW41" s="43"/>
      <c r="WX41" s="43"/>
      <c r="WY41" s="42" t="str">
        <f>IF(WW41=0," ",(VLOOKUP(WW41,PROTOKOL!$A$1:$E$29,2,FALSE))*WX41)</f>
        <v xml:space="preserve"> </v>
      </c>
      <c r="WZ41" s="175" t="str">
        <f t="shared" si="56"/>
        <v xml:space="preserve"> </v>
      </c>
      <c r="XA41" s="212" t="str">
        <f>IF(WW41=0," ",VLOOKUP(WW41,PROTOKOL!$A:$E,5,FALSE))</f>
        <v xml:space="preserve"> </v>
      </c>
      <c r="XB41" s="176"/>
      <c r="XC41" s="177" t="str">
        <f t="shared" si="166"/>
        <v xml:space="preserve"> 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1"/>
        <v xml:space="preserve"> </v>
      </c>
      <c r="XL41" s="176">
        <f t="shared" si="168"/>
        <v>0</v>
      </c>
      <c r="XM41" s="177" t="str">
        <f t="shared" si="169"/>
        <v xml:space="preserve"> </v>
      </c>
    </row>
    <row r="42" spans="1:637" ht="13.8">
      <c r="A42" s="173">
        <v>7</v>
      </c>
      <c r="B42" s="226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/>
      <c r="K42" s="177" t="str">
        <f t="shared" si="58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59"/>
        <v xml:space="preserve"> </v>
      </c>
      <c r="T42" s="176">
        <f t="shared" si="60"/>
        <v>0</v>
      </c>
      <c r="U42" s="177" t="str">
        <f t="shared" si="61"/>
        <v xml:space="preserve"> </v>
      </c>
      <c r="W42" s="173">
        <v>7</v>
      </c>
      <c r="X42" s="226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/>
      <c r="AG42" s="177" t="str">
        <f t="shared" si="62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74"/>
        <v xml:space="preserve"> </v>
      </c>
      <c r="AP42" s="176">
        <f t="shared" si="64"/>
        <v>0</v>
      </c>
      <c r="AQ42" s="177" t="str">
        <f t="shared" si="65"/>
        <v xml:space="preserve"> </v>
      </c>
      <c r="AS42" s="173">
        <v>7</v>
      </c>
      <c r="AT42" s="226"/>
      <c r="AU42" s="174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5" t="str">
        <f t="shared" si="4"/>
        <v xml:space="preserve"> </v>
      </c>
      <c r="BA42" s="212" t="str">
        <f>IF(AW42=0," ",VLOOKUP(AW42,PROTOKOL!$A:$E,5,FALSE))</f>
        <v xml:space="preserve"> </v>
      </c>
      <c r="BB42" s="176"/>
      <c r="BC42" s="177" t="str">
        <f t="shared" si="170"/>
        <v xml:space="preserve"> 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75"/>
        <v xml:space="preserve"> </v>
      </c>
      <c r="BL42" s="176">
        <f t="shared" si="67"/>
        <v>0</v>
      </c>
      <c r="BM42" s="177" t="str">
        <f t="shared" si="68"/>
        <v xml:space="preserve"> </v>
      </c>
      <c r="BO42" s="173">
        <v>7</v>
      </c>
      <c r="BP42" s="226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/>
      <c r="BY42" s="177" t="str">
        <f t="shared" si="69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76"/>
        <v xml:space="preserve"> </v>
      </c>
      <c r="CH42" s="176">
        <f t="shared" si="71"/>
        <v>0</v>
      </c>
      <c r="CI42" s="177" t="str">
        <f t="shared" si="72"/>
        <v xml:space="preserve"> </v>
      </c>
      <c r="CK42" s="173">
        <v>7</v>
      </c>
      <c r="CL42" s="226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/>
      <c r="CU42" s="177" t="str">
        <f t="shared" si="73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77"/>
        <v xml:space="preserve"> </v>
      </c>
      <c r="DD42" s="176">
        <f t="shared" si="75"/>
        <v>0</v>
      </c>
      <c r="DE42" s="177" t="str">
        <f t="shared" si="76"/>
        <v xml:space="preserve"> </v>
      </c>
      <c r="DG42" s="173">
        <v>7</v>
      </c>
      <c r="DH42" s="226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/>
      <c r="DQ42" s="177" t="str">
        <f t="shared" si="77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78"/>
        <v xml:space="preserve"> </v>
      </c>
      <c r="DZ42" s="176">
        <f t="shared" si="79"/>
        <v>0</v>
      </c>
      <c r="EA42" s="177" t="str">
        <f t="shared" si="80"/>
        <v xml:space="preserve"> </v>
      </c>
      <c r="EC42" s="173">
        <v>7</v>
      </c>
      <c r="ED42" s="226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/>
      <c r="EM42" s="177" t="str">
        <f t="shared" si="81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79"/>
        <v xml:space="preserve"> </v>
      </c>
      <c r="EV42" s="176">
        <f t="shared" si="83"/>
        <v>0</v>
      </c>
      <c r="EW42" s="177" t="str">
        <f t="shared" si="84"/>
        <v xml:space="preserve"> </v>
      </c>
      <c r="EY42" s="173">
        <v>7</v>
      </c>
      <c r="EZ42" s="226"/>
      <c r="FA42" s="174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5" t="str">
        <f t="shared" si="14"/>
        <v xml:space="preserve"> </v>
      </c>
      <c r="FG42" s="212" t="str">
        <f>IF(FC42=0," ",VLOOKUP(FC42,PROTOKOL!$A:$E,5,FALSE))</f>
        <v xml:space="preserve"> </v>
      </c>
      <c r="FH42" s="176"/>
      <c r="FI42" s="177" t="str">
        <f t="shared" si="85"/>
        <v xml:space="preserve"> 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0"/>
        <v xml:space="preserve"> </v>
      </c>
      <c r="FR42" s="176">
        <f t="shared" si="87"/>
        <v>0</v>
      </c>
      <c r="FS42" s="177" t="str">
        <f t="shared" si="88"/>
        <v xml:space="preserve"> </v>
      </c>
      <c r="FU42" s="173">
        <v>7</v>
      </c>
      <c r="FV42" s="226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/>
      <c r="GE42" s="177" t="str">
        <f t="shared" si="89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1"/>
        <v xml:space="preserve"> </v>
      </c>
      <c r="GN42" s="176">
        <f t="shared" si="91"/>
        <v>0</v>
      </c>
      <c r="GO42" s="177" t="str">
        <f t="shared" si="92"/>
        <v xml:space="preserve"> </v>
      </c>
      <c r="GQ42" s="173">
        <v>7</v>
      </c>
      <c r="GR42" s="226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/>
      <c r="HA42" s="177" t="str">
        <f t="shared" si="93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2"/>
        <v xml:space="preserve"> </v>
      </c>
      <c r="HJ42" s="176">
        <f t="shared" si="95"/>
        <v>0</v>
      </c>
      <c r="HK42" s="177" t="str">
        <f t="shared" si="96"/>
        <v xml:space="preserve"> </v>
      </c>
      <c r="HM42" s="173">
        <v>7</v>
      </c>
      <c r="HN42" s="226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/>
      <c r="HW42" s="177" t="str">
        <f t="shared" si="97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3"/>
        <v xml:space="preserve"> </v>
      </c>
      <c r="IF42" s="176">
        <f t="shared" si="99"/>
        <v>0</v>
      </c>
      <c r="IG42" s="177" t="str">
        <f t="shared" si="100"/>
        <v xml:space="preserve"> </v>
      </c>
      <c r="II42" s="173">
        <v>7</v>
      </c>
      <c r="IJ42" s="226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/>
      <c r="IS42" s="177" t="str">
        <f t="shared" si="101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4"/>
        <v xml:space="preserve"> </v>
      </c>
      <c r="JB42" s="176">
        <f t="shared" si="103"/>
        <v>0</v>
      </c>
      <c r="JC42" s="177" t="str">
        <f t="shared" si="104"/>
        <v xml:space="preserve"> </v>
      </c>
      <c r="JE42" s="173">
        <v>7</v>
      </c>
      <c r="JF42" s="226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/>
      <c r="JO42" s="177" t="str">
        <f t="shared" si="105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5"/>
        <v xml:space="preserve"> </v>
      </c>
      <c r="JX42" s="176">
        <f t="shared" si="107"/>
        <v>0</v>
      </c>
      <c r="JY42" s="177" t="str">
        <f t="shared" si="108"/>
        <v xml:space="preserve"> </v>
      </c>
      <c r="KA42" s="173">
        <v>7</v>
      </c>
      <c r="KB42" s="226"/>
      <c r="KC42" s="174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5" t="str">
        <f t="shared" si="26"/>
        <v xml:space="preserve"> </v>
      </c>
      <c r="KI42" s="212" t="str">
        <f>IF(KE42=0," ",VLOOKUP(KE42,PROTOKOL!$A:$E,5,FALSE))</f>
        <v xml:space="preserve"> </v>
      </c>
      <c r="KJ42" s="176"/>
      <c r="KK42" s="177" t="str">
        <f t="shared" si="109"/>
        <v xml:space="preserve"> 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86"/>
        <v xml:space="preserve"> </v>
      </c>
      <c r="KT42" s="176">
        <f t="shared" si="111"/>
        <v>0</v>
      </c>
      <c r="KU42" s="177" t="str">
        <f t="shared" si="112"/>
        <v xml:space="preserve"> </v>
      </c>
      <c r="KW42" s="173">
        <v>7</v>
      </c>
      <c r="KX42" s="226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/>
      <c r="LG42" s="177" t="str">
        <f t="shared" si="113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87"/>
        <v xml:space="preserve"> </v>
      </c>
      <c r="LP42" s="176">
        <f t="shared" si="115"/>
        <v>0</v>
      </c>
      <c r="LQ42" s="177" t="str">
        <f t="shared" si="116"/>
        <v xml:space="preserve"> </v>
      </c>
      <c r="LS42" s="173">
        <v>7</v>
      </c>
      <c r="LT42" s="226"/>
      <c r="LU42" s="174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5" t="str">
        <f t="shared" si="30"/>
        <v xml:space="preserve"> </v>
      </c>
      <c r="MA42" s="212" t="str">
        <f>IF(LW42=0," ",VLOOKUP(LW42,PROTOKOL!$A:$E,5,FALSE))</f>
        <v xml:space="preserve"> </v>
      </c>
      <c r="MB42" s="176"/>
      <c r="MC42" s="177" t="str">
        <f t="shared" si="117"/>
        <v xml:space="preserve"> 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88"/>
        <v xml:space="preserve"> </v>
      </c>
      <c r="ML42" s="176">
        <f t="shared" si="118"/>
        <v>0</v>
      </c>
      <c r="MM42" s="177" t="str">
        <f t="shared" si="119"/>
        <v xml:space="preserve"> </v>
      </c>
      <c r="MO42" s="173">
        <v>7</v>
      </c>
      <c r="MP42" s="226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/>
      <c r="MY42" s="177" t="str">
        <f t="shared" si="120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89"/>
        <v xml:space="preserve"> </v>
      </c>
      <c r="NH42" s="176">
        <f t="shared" si="122"/>
        <v>0</v>
      </c>
      <c r="NI42" s="177" t="str">
        <f t="shared" si="123"/>
        <v xml:space="preserve"> </v>
      </c>
      <c r="NK42" s="173">
        <v>7</v>
      </c>
      <c r="NL42" s="226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/>
      <c r="NU42" s="177" t="str">
        <f t="shared" si="124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0"/>
        <v xml:space="preserve"> </v>
      </c>
      <c r="OD42" s="176">
        <f t="shared" si="126"/>
        <v>0</v>
      </c>
      <c r="OE42" s="177" t="str">
        <f t="shared" si="127"/>
        <v xml:space="preserve"> </v>
      </c>
      <c r="OG42" s="173">
        <v>7</v>
      </c>
      <c r="OH42" s="226"/>
      <c r="OI42" s="174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5" t="str">
        <f t="shared" si="36"/>
        <v xml:space="preserve"> </v>
      </c>
      <c r="OO42" s="212" t="str">
        <f>IF(OK42=0," ",VLOOKUP(OK42,PROTOKOL!$A:$E,5,FALSE))</f>
        <v xml:space="preserve"> </v>
      </c>
      <c r="OP42" s="176"/>
      <c r="OQ42" s="177" t="str">
        <f t="shared" si="128"/>
        <v xml:space="preserve"> 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1"/>
        <v xml:space="preserve"> </v>
      </c>
      <c r="OZ42" s="176">
        <f t="shared" si="130"/>
        <v>0</v>
      </c>
      <c r="PA42" s="177" t="str">
        <f t="shared" si="131"/>
        <v xml:space="preserve"> </v>
      </c>
      <c r="PC42" s="173">
        <v>7</v>
      </c>
      <c r="PD42" s="226"/>
      <c r="PE42" s="174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5" t="str">
        <f t="shared" si="38"/>
        <v xml:space="preserve"> </v>
      </c>
      <c r="PK42" s="212" t="str">
        <f>IF(PG42=0," ",VLOOKUP(PG42,PROTOKOL!$A:$E,5,FALSE))</f>
        <v xml:space="preserve"> </v>
      </c>
      <c r="PL42" s="176"/>
      <c r="PM42" s="177" t="str">
        <f t="shared" si="172"/>
        <v xml:space="preserve"> 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2"/>
        <v xml:space="preserve"> </v>
      </c>
      <c r="PV42" s="176">
        <f t="shared" si="133"/>
        <v>0</v>
      </c>
      <c r="PW42" s="177" t="str">
        <f t="shared" si="134"/>
        <v xml:space="preserve"> </v>
      </c>
      <c r="PY42" s="173">
        <v>7</v>
      </c>
      <c r="PZ42" s="226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/>
      <c r="QI42" s="177" t="str">
        <f t="shared" si="135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3"/>
        <v xml:space="preserve"> </v>
      </c>
      <c r="QR42" s="176">
        <f t="shared" si="137"/>
        <v>0</v>
      </c>
      <c r="QS42" s="177" t="str">
        <f t="shared" si="138"/>
        <v xml:space="preserve"> </v>
      </c>
      <c r="QU42" s="173">
        <v>7</v>
      </c>
      <c r="QV42" s="226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/>
      <c r="RE42" s="177" t="str">
        <f t="shared" si="139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4"/>
        <v xml:space="preserve"> </v>
      </c>
      <c r="RN42" s="176">
        <f t="shared" si="141"/>
        <v>0</v>
      </c>
      <c r="RO42" s="177" t="str">
        <f t="shared" si="142"/>
        <v xml:space="preserve"> </v>
      </c>
      <c r="RQ42" s="173">
        <v>7</v>
      </c>
      <c r="RR42" s="226"/>
      <c r="RS42" s="174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5" t="str">
        <f t="shared" si="44"/>
        <v xml:space="preserve"> </v>
      </c>
      <c r="RY42" s="212" t="str">
        <f>IF(RU42=0," ",VLOOKUP(RU42,PROTOKOL!$A:$E,5,FALSE))</f>
        <v xml:space="preserve"> </v>
      </c>
      <c r="RZ42" s="176"/>
      <c r="SA42" s="177" t="str">
        <f t="shared" si="143"/>
        <v xml:space="preserve"> 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5"/>
        <v xml:space="preserve"> </v>
      </c>
      <c r="SJ42" s="176">
        <f t="shared" si="145"/>
        <v>0</v>
      </c>
      <c r="SK42" s="177" t="str">
        <f t="shared" si="146"/>
        <v xml:space="preserve"> </v>
      </c>
      <c r="SM42" s="173">
        <v>7</v>
      </c>
      <c r="SN42" s="226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/>
      <c r="SW42" s="177" t="str">
        <f t="shared" si="147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196"/>
        <v xml:space="preserve"> </v>
      </c>
      <c r="TF42" s="176">
        <f t="shared" si="149"/>
        <v>0</v>
      </c>
      <c r="TG42" s="177" t="str">
        <f t="shared" si="150"/>
        <v xml:space="preserve"> </v>
      </c>
      <c r="TI42" s="173">
        <v>7</v>
      </c>
      <c r="TJ42" s="226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/>
      <c r="TS42" s="177" t="str">
        <f t="shared" si="151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197"/>
        <v xml:space="preserve"> </v>
      </c>
      <c r="UB42" s="176">
        <f t="shared" si="153"/>
        <v>0</v>
      </c>
      <c r="UC42" s="177" t="str">
        <f t="shared" si="154"/>
        <v xml:space="preserve"> </v>
      </c>
      <c r="UE42" s="173">
        <v>7</v>
      </c>
      <c r="UF42" s="226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/>
      <c r="UO42" s="177" t="str">
        <f t="shared" si="173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198"/>
        <v xml:space="preserve"> </v>
      </c>
      <c r="UX42" s="176">
        <f t="shared" si="156"/>
        <v>0</v>
      </c>
      <c r="UY42" s="177" t="str">
        <f t="shared" si="157"/>
        <v xml:space="preserve"> </v>
      </c>
      <c r="VA42" s="173">
        <v>7</v>
      </c>
      <c r="VB42" s="226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/>
      <c r="VK42" s="177" t="str">
        <f t="shared" si="158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199"/>
        <v xml:space="preserve"> </v>
      </c>
      <c r="VT42" s="176">
        <f t="shared" si="160"/>
        <v>0</v>
      </c>
      <c r="VU42" s="177" t="str">
        <f t="shared" si="161"/>
        <v xml:space="preserve"> </v>
      </c>
      <c r="VW42" s="173">
        <v>7</v>
      </c>
      <c r="VX42" s="226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/>
      <c r="WG42" s="177" t="str">
        <f t="shared" si="162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0"/>
        <v xml:space="preserve"> </v>
      </c>
      <c r="WP42" s="176">
        <f t="shared" si="164"/>
        <v>0</v>
      </c>
      <c r="WQ42" s="177" t="str">
        <f t="shared" si="165"/>
        <v xml:space="preserve"> </v>
      </c>
      <c r="WS42" s="173">
        <v>7</v>
      </c>
      <c r="WT42" s="226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/>
      <c r="XC42" s="177" t="str">
        <f t="shared" si="166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1"/>
        <v xml:space="preserve"> </v>
      </c>
      <c r="XL42" s="176">
        <f t="shared" si="168"/>
        <v>0</v>
      </c>
      <c r="XM42" s="177" t="str">
        <f t="shared" si="169"/>
        <v xml:space="preserve"> </v>
      </c>
    </row>
    <row r="43" spans="1:637" ht="13.8">
      <c r="A43" s="173">
        <v>7</v>
      </c>
      <c r="B43" s="227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/>
      <c r="K43" s="177" t="str">
        <f t="shared" si="58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59"/>
        <v xml:space="preserve"> </v>
      </c>
      <c r="T43" s="176">
        <f t="shared" si="60"/>
        <v>0</v>
      </c>
      <c r="U43" s="177" t="str">
        <f t="shared" si="61"/>
        <v xml:space="preserve"> </v>
      </c>
      <c r="W43" s="173">
        <v>7</v>
      </c>
      <c r="X43" s="227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/>
      <c r="AG43" s="177" t="str">
        <f t="shared" si="62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74"/>
        <v xml:space="preserve"> </v>
      </c>
      <c r="AP43" s="176">
        <f t="shared" si="64"/>
        <v>0</v>
      </c>
      <c r="AQ43" s="177" t="str">
        <f t="shared" si="65"/>
        <v xml:space="preserve"> </v>
      </c>
      <c r="AS43" s="173">
        <v>7</v>
      </c>
      <c r="AT43" s="227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/>
      <c r="BC43" s="177" t="str">
        <f t="shared" si="170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75"/>
        <v xml:space="preserve"> </v>
      </c>
      <c r="BL43" s="176">
        <f t="shared" si="67"/>
        <v>0</v>
      </c>
      <c r="BM43" s="177" t="str">
        <f t="shared" si="68"/>
        <v xml:space="preserve"> </v>
      </c>
      <c r="BO43" s="173">
        <v>7</v>
      </c>
      <c r="BP43" s="227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/>
      <c r="BY43" s="177" t="str">
        <f t="shared" si="69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76"/>
        <v xml:space="preserve"> </v>
      </c>
      <c r="CH43" s="176">
        <f t="shared" si="71"/>
        <v>0</v>
      </c>
      <c r="CI43" s="177" t="str">
        <f t="shared" si="72"/>
        <v xml:space="preserve"> </v>
      </c>
      <c r="CK43" s="173">
        <v>7</v>
      </c>
      <c r="CL43" s="227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/>
      <c r="CU43" s="177" t="str">
        <f t="shared" si="73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77"/>
        <v xml:space="preserve"> </v>
      </c>
      <c r="DD43" s="176">
        <f t="shared" si="75"/>
        <v>0</v>
      </c>
      <c r="DE43" s="177" t="str">
        <f t="shared" si="76"/>
        <v xml:space="preserve"> </v>
      </c>
      <c r="DG43" s="173">
        <v>7</v>
      </c>
      <c r="DH43" s="227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/>
      <c r="DQ43" s="177" t="str">
        <f t="shared" si="77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78"/>
        <v xml:space="preserve"> </v>
      </c>
      <c r="DZ43" s="176">
        <f t="shared" si="79"/>
        <v>0</v>
      </c>
      <c r="EA43" s="177" t="str">
        <f t="shared" si="80"/>
        <v xml:space="preserve"> </v>
      </c>
      <c r="EC43" s="173">
        <v>7</v>
      </c>
      <c r="ED43" s="227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/>
      <c r="EM43" s="177" t="str">
        <f t="shared" si="81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79"/>
        <v xml:space="preserve"> </v>
      </c>
      <c r="EV43" s="176">
        <f t="shared" si="83"/>
        <v>0</v>
      </c>
      <c r="EW43" s="177" t="str">
        <f t="shared" si="84"/>
        <v xml:space="preserve"> </v>
      </c>
      <c r="EY43" s="173">
        <v>7</v>
      </c>
      <c r="EZ43" s="227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/>
      <c r="FI43" s="177" t="str">
        <f t="shared" si="85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0"/>
        <v xml:space="preserve"> </v>
      </c>
      <c r="FR43" s="176">
        <f t="shared" si="87"/>
        <v>0</v>
      </c>
      <c r="FS43" s="177" t="str">
        <f t="shared" si="88"/>
        <v xml:space="preserve"> </v>
      </c>
      <c r="FU43" s="173">
        <v>7</v>
      </c>
      <c r="FV43" s="227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/>
      <c r="GE43" s="177" t="str">
        <f t="shared" si="89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1"/>
        <v xml:space="preserve"> </v>
      </c>
      <c r="GN43" s="176">
        <f t="shared" si="91"/>
        <v>0</v>
      </c>
      <c r="GO43" s="177" t="str">
        <f t="shared" si="92"/>
        <v xml:space="preserve"> </v>
      </c>
      <c r="GQ43" s="173">
        <v>7</v>
      </c>
      <c r="GR43" s="227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/>
      <c r="HA43" s="177" t="str">
        <f t="shared" si="93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2"/>
        <v xml:space="preserve"> </v>
      </c>
      <c r="HJ43" s="176">
        <f t="shared" si="95"/>
        <v>0</v>
      </c>
      <c r="HK43" s="177" t="str">
        <f t="shared" si="96"/>
        <v xml:space="preserve"> </v>
      </c>
      <c r="HM43" s="173">
        <v>7</v>
      </c>
      <c r="HN43" s="227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/>
      <c r="HW43" s="177" t="str">
        <f t="shared" si="97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3"/>
        <v xml:space="preserve"> </v>
      </c>
      <c r="IF43" s="176">
        <f t="shared" si="99"/>
        <v>0</v>
      </c>
      <c r="IG43" s="177" t="str">
        <f t="shared" si="100"/>
        <v xml:space="preserve"> </v>
      </c>
      <c r="II43" s="173">
        <v>7</v>
      </c>
      <c r="IJ43" s="227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/>
      <c r="IS43" s="177" t="str">
        <f t="shared" si="101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4"/>
        <v xml:space="preserve"> </v>
      </c>
      <c r="JB43" s="176">
        <f t="shared" si="103"/>
        <v>0</v>
      </c>
      <c r="JC43" s="177" t="str">
        <f t="shared" si="104"/>
        <v xml:space="preserve"> </v>
      </c>
      <c r="JE43" s="173">
        <v>7</v>
      </c>
      <c r="JF43" s="227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/>
      <c r="JO43" s="177" t="str">
        <f t="shared" si="105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5"/>
        <v xml:space="preserve"> </v>
      </c>
      <c r="JX43" s="176">
        <f t="shared" si="107"/>
        <v>0</v>
      </c>
      <c r="JY43" s="177" t="str">
        <f t="shared" si="108"/>
        <v xml:space="preserve"> </v>
      </c>
      <c r="KA43" s="173">
        <v>7</v>
      </c>
      <c r="KB43" s="227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/>
      <c r="KK43" s="177" t="str">
        <f t="shared" si="109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86"/>
        <v xml:space="preserve"> </v>
      </c>
      <c r="KT43" s="176">
        <f t="shared" si="111"/>
        <v>0</v>
      </c>
      <c r="KU43" s="177" t="str">
        <f t="shared" si="112"/>
        <v xml:space="preserve"> </v>
      </c>
      <c r="KW43" s="173">
        <v>7</v>
      </c>
      <c r="KX43" s="227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/>
      <c r="LG43" s="177" t="str">
        <f t="shared" si="113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87"/>
        <v xml:space="preserve"> </v>
      </c>
      <c r="LP43" s="176">
        <f t="shared" si="115"/>
        <v>0</v>
      </c>
      <c r="LQ43" s="177" t="str">
        <f t="shared" si="116"/>
        <v xml:space="preserve"> </v>
      </c>
      <c r="LS43" s="173">
        <v>7</v>
      </c>
      <c r="LT43" s="227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/>
      <c r="MC43" s="177" t="str">
        <f t="shared" si="117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88"/>
        <v xml:space="preserve"> </v>
      </c>
      <c r="ML43" s="176">
        <f t="shared" si="118"/>
        <v>0</v>
      </c>
      <c r="MM43" s="177" t="str">
        <f t="shared" si="119"/>
        <v xml:space="preserve"> </v>
      </c>
      <c r="MO43" s="173">
        <v>7</v>
      </c>
      <c r="MP43" s="227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/>
      <c r="MY43" s="177" t="str">
        <f t="shared" si="120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89"/>
        <v xml:space="preserve"> </v>
      </c>
      <c r="NH43" s="176">
        <f t="shared" si="122"/>
        <v>0</v>
      </c>
      <c r="NI43" s="177" t="str">
        <f t="shared" si="123"/>
        <v xml:space="preserve"> </v>
      </c>
      <c r="NK43" s="173">
        <v>7</v>
      </c>
      <c r="NL43" s="227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/>
      <c r="NU43" s="177" t="str">
        <f t="shared" si="124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0"/>
        <v xml:space="preserve"> </v>
      </c>
      <c r="OD43" s="176">
        <f t="shared" si="126"/>
        <v>0</v>
      </c>
      <c r="OE43" s="177" t="str">
        <f t="shared" si="127"/>
        <v xml:space="preserve"> </v>
      </c>
      <c r="OG43" s="173">
        <v>7</v>
      </c>
      <c r="OH43" s="227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/>
      <c r="OQ43" s="177" t="str">
        <f t="shared" si="128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1"/>
        <v xml:space="preserve"> </v>
      </c>
      <c r="OZ43" s="176">
        <f t="shared" si="130"/>
        <v>0</v>
      </c>
      <c r="PA43" s="177" t="str">
        <f t="shared" si="131"/>
        <v xml:space="preserve"> </v>
      </c>
      <c r="PC43" s="173">
        <v>7</v>
      </c>
      <c r="PD43" s="227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/>
      <c r="PM43" s="177" t="str">
        <f t="shared" si="172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2"/>
        <v xml:space="preserve"> </v>
      </c>
      <c r="PV43" s="176">
        <f t="shared" si="133"/>
        <v>0</v>
      </c>
      <c r="PW43" s="177" t="str">
        <f t="shared" si="134"/>
        <v xml:space="preserve"> </v>
      </c>
      <c r="PY43" s="173">
        <v>7</v>
      </c>
      <c r="PZ43" s="227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/>
      <c r="QI43" s="177" t="str">
        <f t="shared" si="135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3"/>
        <v xml:space="preserve"> </v>
      </c>
      <c r="QR43" s="176">
        <f t="shared" si="137"/>
        <v>0</v>
      </c>
      <c r="QS43" s="177" t="str">
        <f t="shared" si="138"/>
        <v xml:space="preserve"> </v>
      </c>
      <c r="QU43" s="173">
        <v>7</v>
      </c>
      <c r="QV43" s="227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/>
      <c r="RE43" s="177" t="str">
        <f t="shared" si="139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4"/>
        <v xml:space="preserve"> </v>
      </c>
      <c r="RN43" s="176">
        <f t="shared" si="141"/>
        <v>0</v>
      </c>
      <c r="RO43" s="177" t="str">
        <f t="shared" si="142"/>
        <v xml:space="preserve"> </v>
      </c>
      <c r="RQ43" s="173">
        <v>7</v>
      </c>
      <c r="RR43" s="227"/>
      <c r="RS43" s="174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5" t="str">
        <f t="shared" si="44"/>
        <v xml:space="preserve"> </v>
      </c>
      <c r="RY43" s="212" t="str">
        <f>IF(RU43=0," ",VLOOKUP(RU43,PROTOKOL!$A:$E,5,FALSE))</f>
        <v xml:space="preserve"> </v>
      </c>
      <c r="RZ43" s="176"/>
      <c r="SA43" s="177" t="str">
        <f t="shared" si="143"/>
        <v xml:space="preserve"> 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5"/>
        <v xml:space="preserve"> </v>
      </c>
      <c r="SJ43" s="176">
        <f t="shared" si="145"/>
        <v>0</v>
      </c>
      <c r="SK43" s="177" t="str">
        <f t="shared" si="146"/>
        <v xml:space="preserve"> </v>
      </c>
      <c r="SM43" s="173">
        <v>7</v>
      </c>
      <c r="SN43" s="227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/>
      <c r="SW43" s="177" t="str">
        <f t="shared" si="147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196"/>
        <v xml:space="preserve"> </v>
      </c>
      <c r="TF43" s="176">
        <f t="shared" si="149"/>
        <v>0</v>
      </c>
      <c r="TG43" s="177" t="str">
        <f t="shared" si="150"/>
        <v xml:space="preserve"> </v>
      </c>
      <c r="TI43" s="173">
        <v>7</v>
      </c>
      <c r="TJ43" s="227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/>
      <c r="TS43" s="177" t="str">
        <f t="shared" si="151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197"/>
        <v xml:space="preserve"> </v>
      </c>
      <c r="UB43" s="176">
        <f t="shared" si="153"/>
        <v>0</v>
      </c>
      <c r="UC43" s="177" t="str">
        <f t="shared" si="154"/>
        <v xml:space="preserve"> </v>
      </c>
      <c r="UE43" s="173">
        <v>7</v>
      </c>
      <c r="UF43" s="227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/>
      <c r="UO43" s="177" t="str">
        <f t="shared" si="173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198"/>
        <v xml:space="preserve"> </v>
      </c>
      <c r="UX43" s="176">
        <f t="shared" si="156"/>
        <v>0</v>
      </c>
      <c r="UY43" s="177" t="str">
        <f t="shared" si="157"/>
        <v xml:space="preserve"> </v>
      </c>
      <c r="VA43" s="173">
        <v>7</v>
      </c>
      <c r="VB43" s="227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/>
      <c r="VK43" s="177" t="str">
        <f t="shared" si="158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199"/>
        <v xml:space="preserve"> </v>
      </c>
      <c r="VT43" s="176">
        <f t="shared" si="160"/>
        <v>0</v>
      </c>
      <c r="VU43" s="177" t="str">
        <f t="shared" si="161"/>
        <v xml:space="preserve"> </v>
      </c>
      <c r="VW43" s="173">
        <v>7</v>
      </c>
      <c r="VX43" s="227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/>
      <c r="WG43" s="177" t="str">
        <f t="shared" si="162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0"/>
        <v xml:space="preserve"> </v>
      </c>
      <c r="WP43" s="176">
        <f t="shared" si="164"/>
        <v>0</v>
      </c>
      <c r="WQ43" s="177" t="str">
        <f t="shared" si="165"/>
        <v xml:space="preserve"> </v>
      </c>
      <c r="WS43" s="173">
        <v>7</v>
      </c>
      <c r="WT43" s="227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/>
      <c r="XC43" s="177" t="str">
        <f t="shared" si="166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1"/>
        <v xml:space="preserve"> </v>
      </c>
      <c r="XL43" s="176">
        <f t="shared" si="168"/>
        <v>0</v>
      </c>
      <c r="XM43" s="177" t="str">
        <f t="shared" si="169"/>
        <v xml:space="preserve"> </v>
      </c>
    </row>
    <row r="44" spans="1:637" ht="13.8">
      <c r="A44" s="173">
        <v>8</v>
      </c>
      <c r="B44" s="225">
        <v>8</v>
      </c>
      <c r="C44" s="174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5" t="str">
        <f t="shared" si="0"/>
        <v xml:space="preserve"> </v>
      </c>
      <c r="I44" s="212" t="str">
        <f>IF(E44=0," ",VLOOKUP(E44,PROTOKOL!$A:$E,5,FALSE))</f>
        <v xml:space="preserve"> </v>
      </c>
      <c r="J44" s="176"/>
      <c r="K44" s="177" t="str">
        <f t="shared" si="58"/>
        <v xml:space="preserve"> 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59"/>
        <v xml:space="preserve"> </v>
      </c>
      <c r="T44" s="176">
        <f t="shared" si="60"/>
        <v>0</v>
      </c>
      <c r="U44" s="177" t="str">
        <f t="shared" si="61"/>
        <v xml:space="preserve"> </v>
      </c>
      <c r="W44" s="173">
        <v>8</v>
      </c>
      <c r="X44" s="225">
        <v>8</v>
      </c>
      <c r="Y44" s="174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5" t="str">
        <f t="shared" si="2"/>
        <v xml:space="preserve"> </v>
      </c>
      <c r="AE44" s="212" t="str">
        <f>IF(AA44=0," ",VLOOKUP(AA44,PROTOKOL!$A:$E,5,FALSE))</f>
        <v xml:space="preserve"> </v>
      </c>
      <c r="AF44" s="176"/>
      <c r="AG44" s="177" t="str">
        <f t="shared" si="62"/>
        <v xml:space="preserve"> 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74"/>
        <v xml:space="preserve"> </v>
      </c>
      <c r="AP44" s="176">
        <f t="shared" si="64"/>
        <v>0</v>
      </c>
      <c r="AQ44" s="177" t="str">
        <f t="shared" si="65"/>
        <v xml:space="preserve"> </v>
      </c>
      <c r="AS44" s="173">
        <v>8</v>
      </c>
      <c r="AT44" s="225">
        <v>8</v>
      </c>
      <c r="AU44" s="174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5" t="str">
        <f t="shared" si="4"/>
        <v xml:space="preserve"> </v>
      </c>
      <c r="BA44" s="212" t="str">
        <f>IF(AW44=0," ",VLOOKUP(AW44,PROTOKOL!$A:$E,5,FALSE))</f>
        <v xml:space="preserve"> </v>
      </c>
      <c r="BB44" s="176"/>
      <c r="BC44" s="177" t="str">
        <f t="shared" si="170"/>
        <v xml:space="preserve"> 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75"/>
        <v xml:space="preserve"> </v>
      </c>
      <c r="BL44" s="176">
        <f t="shared" si="67"/>
        <v>0</v>
      </c>
      <c r="BM44" s="177" t="str">
        <f t="shared" si="68"/>
        <v xml:space="preserve"> </v>
      </c>
      <c r="BO44" s="173">
        <v>8</v>
      </c>
      <c r="BP44" s="225">
        <v>8</v>
      </c>
      <c r="BQ44" s="174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5" t="str">
        <f t="shared" si="6"/>
        <v xml:space="preserve"> </v>
      </c>
      <c r="BW44" s="212" t="str">
        <f>IF(BS44=0," ",VLOOKUP(BS44,PROTOKOL!$A:$E,5,FALSE))</f>
        <v xml:space="preserve"> </v>
      </c>
      <c r="BX44" s="176"/>
      <c r="BY44" s="177" t="str">
        <f t="shared" si="69"/>
        <v xml:space="preserve"> 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76"/>
        <v xml:space="preserve"> </v>
      </c>
      <c r="CH44" s="176">
        <f t="shared" si="71"/>
        <v>0</v>
      </c>
      <c r="CI44" s="177" t="str">
        <f t="shared" si="72"/>
        <v xml:space="preserve"> </v>
      </c>
      <c r="CK44" s="173">
        <v>8</v>
      </c>
      <c r="CL44" s="225">
        <v>8</v>
      </c>
      <c r="CM44" s="174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5" t="str">
        <f t="shared" si="8"/>
        <v xml:space="preserve"> </v>
      </c>
      <c r="CS44" s="212" t="str">
        <f>IF(CO44=0," ",VLOOKUP(CO44,PROTOKOL!$A:$E,5,FALSE))</f>
        <v xml:space="preserve"> </v>
      </c>
      <c r="CT44" s="176"/>
      <c r="CU44" s="177" t="str">
        <f t="shared" si="73"/>
        <v xml:space="preserve"> 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77"/>
        <v xml:space="preserve"> </v>
      </c>
      <c r="DD44" s="176">
        <f t="shared" si="75"/>
        <v>0</v>
      </c>
      <c r="DE44" s="177" t="str">
        <f t="shared" si="76"/>
        <v xml:space="preserve"> </v>
      </c>
      <c r="DG44" s="173">
        <v>8</v>
      </c>
      <c r="DH44" s="225">
        <v>8</v>
      </c>
      <c r="DI44" s="174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5" t="str">
        <f t="shared" si="10"/>
        <v xml:space="preserve"> </v>
      </c>
      <c r="DO44" s="212" t="str">
        <f>IF(DK44=0," ",VLOOKUP(DK44,PROTOKOL!$A:$E,5,FALSE))</f>
        <v xml:space="preserve"> </v>
      </c>
      <c r="DP44" s="176"/>
      <c r="DQ44" s="177" t="str">
        <f t="shared" si="77"/>
        <v xml:space="preserve"> 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78"/>
        <v xml:space="preserve"> </v>
      </c>
      <c r="DZ44" s="176">
        <f t="shared" si="79"/>
        <v>0</v>
      </c>
      <c r="EA44" s="177" t="str">
        <f t="shared" si="80"/>
        <v xml:space="preserve"> </v>
      </c>
      <c r="EC44" s="173">
        <v>8</v>
      </c>
      <c r="ED44" s="225">
        <v>8</v>
      </c>
      <c r="EE44" s="174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5" t="str">
        <f t="shared" si="12"/>
        <v xml:space="preserve"> </v>
      </c>
      <c r="EK44" s="212" t="str">
        <f>IF(EG44=0," ",VLOOKUP(EG44,PROTOKOL!$A:$E,5,FALSE))</f>
        <v xml:space="preserve"> </v>
      </c>
      <c r="EL44" s="176"/>
      <c r="EM44" s="177" t="str">
        <f t="shared" si="81"/>
        <v xml:space="preserve"> 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79"/>
        <v xml:space="preserve"> </v>
      </c>
      <c r="EV44" s="176">
        <f t="shared" si="83"/>
        <v>0</v>
      </c>
      <c r="EW44" s="177" t="str">
        <f t="shared" si="84"/>
        <v xml:space="preserve"> </v>
      </c>
      <c r="EY44" s="173">
        <v>8</v>
      </c>
      <c r="EZ44" s="225">
        <v>8</v>
      </c>
      <c r="FA44" s="174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5" t="str">
        <f t="shared" si="14"/>
        <v xml:space="preserve"> </v>
      </c>
      <c r="FG44" s="212" t="str">
        <f>IF(FC44=0," ",VLOOKUP(FC44,PROTOKOL!$A:$E,5,FALSE))</f>
        <v xml:space="preserve"> </v>
      </c>
      <c r="FH44" s="176"/>
      <c r="FI44" s="177" t="str">
        <f t="shared" si="85"/>
        <v xml:space="preserve"> 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0"/>
        <v xml:space="preserve"> </v>
      </c>
      <c r="FR44" s="176">
        <f t="shared" si="87"/>
        <v>0</v>
      </c>
      <c r="FS44" s="177" t="str">
        <f t="shared" si="88"/>
        <v xml:space="preserve"> </v>
      </c>
      <c r="FU44" s="173">
        <v>8</v>
      </c>
      <c r="FV44" s="225">
        <v>8</v>
      </c>
      <c r="FW44" s="174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5" t="str">
        <f t="shared" si="16"/>
        <v xml:space="preserve"> </v>
      </c>
      <c r="GC44" s="212" t="str">
        <f>IF(FY44=0," ",VLOOKUP(FY44,PROTOKOL!$A:$E,5,FALSE))</f>
        <v xml:space="preserve"> </v>
      </c>
      <c r="GD44" s="176"/>
      <c r="GE44" s="177" t="str">
        <f t="shared" si="89"/>
        <v xml:space="preserve"> 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1"/>
        <v xml:space="preserve"> </v>
      </c>
      <c r="GN44" s="176">
        <f t="shared" si="91"/>
        <v>0</v>
      </c>
      <c r="GO44" s="177" t="str">
        <f t="shared" si="92"/>
        <v xml:space="preserve"> </v>
      </c>
      <c r="GQ44" s="173">
        <v>8</v>
      </c>
      <c r="GR44" s="225">
        <v>8</v>
      </c>
      <c r="GS44" s="174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/>
      <c r="HA44" s="177" t="str">
        <f t="shared" si="93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2"/>
        <v xml:space="preserve"> </v>
      </c>
      <c r="HJ44" s="176">
        <f t="shared" si="95"/>
        <v>0</v>
      </c>
      <c r="HK44" s="177" t="str">
        <f t="shared" si="96"/>
        <v xml:space="preserve"> </v>
      </c>
      <c r="HM44" s="173">
        <v>8</v>
      </c>
      <c r="HN44" s="225">
        <v>8</v>
      </c>
      <c r="HO44" s="174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5" t="str">
        <f t="shared" si="20"/>
        <v xml:space="preserve"> </v>
      </c>
      <c r="HU44" s="212" t="str">
        <f>IF(HQ44=0," ",VLOOKUP(HQ44,PROTOKOL!$A:$E,5,FALSE))</f>
        <v xml:space="preserve"> </v>
      </c>
      <c r="HV44" s="176"/>
      <c r="HW44" s="177" t="str">
        <f t="shared" si="97"/>
        <v xml:space="preserve"> </v>
      </c>
      <c r="HX44" s="217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5" t="str">
        <f t="shared" si="21"/>
        <v xml:space="preserve"> </v>
      </c>
      <c r="ID44" s="176" t="str">
        <f>IF(HZ44=0," ",VLOOKUP(HZ44,PROTOKOL!$A:$E,5,FALSE))</f>
        <v xml:space="preserve"> </v>
      </c>
      <c r="IE44" s="212" t="str">
        <f t="shared" si="183"/>
        <v xml:space="preserve"> </v>
      </c>
      <c r="IF44" s="176">
        <f t="shared" si="99"/>
        <v>0</v>
      </c>
      <c r="IG44" s="177" t="str">
        <f t="shared" si="100"/>
        <v xml:space="preserve"> </v>
      </c>
      <c r="II44" s="173">
        <v>8</v>
      </c>
      <c r="IJ44" s="225">
        <v>8</v>
      </c>
      <c r="IK44" s="174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5" t="str">
        <f t="shared" si="22"/>
        <v xml:space="preserve"> </v>
      </c>
      <c r="IQ44" s="212" t="str">
        <f>IF(IM44=0," ",VLOOKUP(IM44,PROTOKOL!$A:$E,5,FALSE))</f>
        <v xml:space="preserve"> </v>
      </c>
      <c r="IR44" s="176"/>
      <c r="IS44" s="177" t="str">
        <f t="shared" si="101"/>
        <v xml:space="preserve"> 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4"/>
        <v xml:space="preserve"> </v>
      </c>
      <c r="JB44" s="176">
        <f t="shared" si="103"/>
        <v>0</v>
      </c>
      <c r="JC44" s="177" t="str">
        <f t="shared" si="104"/>
        <v xml:space="preserve"> </v>
      </c>
      <c r="JE44" s="173">
        <v>8</v>
      </c>
      <c r="JF44" s="225">
        <v>8</v>
      </c>
      <c r="JG44" s="174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5" t="str">
        <f t="shared" si="24"/>
        <v xml:space="preserve"> </v>
      </c>
      <c r="JM44" s="212" t="str">
        <f>IF(JI44=0," ",VLOOKUP(JI44,PROTOKOL!$A:$E,5,FALSE))</f>
        <v xml:space="preserve"> </v>
      </c>
      <c r="JN44" s="176"/>
      <c r="JO44" s="177" t="str">
        <f t="shared" si="105"/>
        <v xml:space="preserve"> 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85"/>
        <v xml:space="preserve"> </v>
      </c>
      <c r="JX44" s="176">
        <f t="shared" si="107"/>
        <v>0</v>
      </c>
      <c r="JY44" s="177" t="str">
        <f t="shared" si="108"/>
        <v xml:space="preserve"> </v>
      </c>
      <c r="KA44" s="173">
        <v>8</v>
      </c>
      <c r="KB44" s="225">
        <v>8</v>
      </c>
      <c r="KC44" s="174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5" t="str">
        <f t="shared" si="26"/>
        <v xml:space="preserve"> </v>
      </c>
      <c r="KI44" s="212" t="str">
        <f>IF(KE44=0," ",VLOOKUP(KE44,PROTOKOL!$A:$E,5,FALSE))</f>
        <v xml:space="preserve"> </v>
      </c>
      <c r="KJ44" s="176"/>
      <c r="KK44" s="177" t="str">
        <f t="shared" si="109"/>
        <v xml:space="preserve"> 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86"/>
        <v xml:space="preserve"> </v>
      </c>
      <c r="KT44" s="176">
        <f t="shared" si="111"/>
        <v>0</v>
      </c>
      <c r="KU44" s="177" t="str">
        <f t="shared" si="112"/>
        <v xml:space="preserve"> </v>
      </c>
      <c r="KW44" s="173">
        <v>8</v>
      </c>
      <c r="KX44" s="225">
        <v>8</v>
      </c>
      <c r="KY44" s="174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5" t="str">
        <f t="shared" si="28"/>
        <v xml:space="preserve"> </v>
      </c>
      <c r="LE44" s="212" t="str">
        <f>IF(LA44=0," ",VLOOKUP(LA44,PROTOKOL!$A:$E,5,FALSE))</f>
        <v xml:space="preserve"> </v>
      </c>
      <c r="LF44" s="176"/>
      <c r="LG44" s="177" t="str">
        <f t="shared" si="113"/>
        <v xml:space="preserve"> 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87"/>
        <v xml:space="preserve"> </v>
      </c>
      <c r="LP44" s="176">
        <f t="shared" si="115"/>
        <v>0</v>
      </c>
      <c r="LQ44" s="177" t="str">
        <f t="shared" si="116"/>
        <v xml:space="preserve"> </v>
      </c>
      <c r="LS44" s="173">
        <v>8</v>
      </c>
      <c r="LT44" s="225">
        <v>8</v>
      </c>
      <c r="LU44" s="174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5" t="str">
        <f t="shared" si="30"/>
        <v xml:space="preserve"> </v>
      </c>
      <c r="MA44" s="212" t="str">
        <f>IF(LW44=0," ",VLOOKUP(LW44,PROTOKOL!$A:$E,5,FALSE))</f>
        <v xml:space="preserve"> </v>
      </c>
      <c r="MB44" s="176"/>
      <c r="MC44" s="177" t="str">
        <f t="shared" si="117"/>
        <v xml:space="preserve"> 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88"/>
        <v xml:space="preserve"> </v>
      </c>
      <c r="ML44" s="176">
        <f t="shared" si="118"/>
        <v>0</v>
      </c>
      <c r="MM44" s="177" t="str">
        <f t="shared" si="119"/>
        <v xml:space="preserve"> </v>
      </c>
      <c r="MO44" s="173">
        <v>8</v>
      </c>
      <c r="MP44" s="225">
        <v>8</v>
      </c>
      <c r="MQ44" s="174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5" t="str">
        <f t="shared" si="32"/>
        <v xml:space="preserve"> </v>
      </c>
      <c r="MW44" s="212" t="str">
        <f>IF(MS44=0," ",VLOOKUP(MS44,PROTOKOL!$A:$E,5,FALSE))</f>
        <v xml:space="preserve"> </v>
      </c>
      <c r="MX44" s="176"/>
      <c r="MY44" s="177" t="str">
        <f t="shared" si="120"/>
        <v xml:space="preserve"> </v>
      </c>
      <c r="MZ44" s="217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5" t="str">
        <f t="shared" si="33"/>
        <v xml:space="preserve"> </v>
      </c>
      <c r="NF44" s="176" t="str">
        <f>IF(NB44=0," ",VLOOKUP(NB44,PROTOKOL!$A:$E,5,FALSE))</f>
        <v xml:space="preserve"> </v>
      </c>
      <c r="NG44" s="212" t="str">
        <f t="shared" si="189"/>
        <v xml:space="preserve"> </v>
      </c>
      <c r="NH44" s="176">
        <f t="shared" si="122"/>
        <v>0</v>
      </c>
      <c r="NI44" s="177" t="str">
        <f t="shared" si="123"/>
        <v xml:space="preserve"> </v>
      </c>
      <c r="NK44" s="173">
        <v>8</v>
      </c>
      <c r="NL44" s="225">
        <v>8</v>
      </c>
      <c r="NM44" s="174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5" t="str">
        <f t="shared" si="34"/>
        <v xml:space="preserve"> </v>
      </c>
      <c r="NS44" s="212" t="str">
        <f>IF(NO44=0," ",VLOOKUP(NO44,PROTOKOL!$A:$E,5,FALSE))</f>
        <v xml:space="preserve"> </v>
      </c>
      <c r="NT44" s="176"/>
      <c r="NU44" s="177" t="str">
        <f t="shared" si="124"/>
        <v xml:space="preserve"> 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0"/>
        <v xml:space="preserve"> </v>
      </c>
      <c r="OD44" s="176">
        <f t="shared" si="126"/>
        <v>0</v>
      </c>
      <c r="OE44" s="177" t="str">
        <f t="shared" si="127"/>
        <v xml:space="preserve"> </v>
      </c>
      <c r="OG44" s="173">
        <v>8</v>
      </c>
      <c r="OH44" s="225">
        <v>8</v>
      </c>
      <c r="OI44" s="174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5" t="str">
        <f t="shared" si="36"/>
        <v xml:space="preserve"> </v>
      </c>
      <c r="OO44" s="212" t="str">
        <f>IF(OK44=0," ",VLOOKUP(OK44,PROTOKOL!$A:$E,5,FALSE))</f>
        <v xml:space="preserve"> </v>
      </c>
      <c r="OP44" s="176"/>
      <c r="OQ44" s="177" t="str">
        <f t="shared" si="128"/>
        <v xml:space="preserve"> 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1"/>
        <v xml:space="preserve"> </v>
      </c>
      <c r="OZ44" s="176">
        <f t="shared" si="130"/>
        <v>0</v>
      </c>
      <c r="PA44" s="177" t="str">
        <f t="shared" si="131"/>
        <v xml:space="preserve"> </v>
      </c>
      <c r="PC44" s="173">
        <v>8</v>
      </c>
      <c r="PD44" s="225">
        <v>8</v>
      </c>
      <c r="PE44" s="174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5" t="str">
        <f t="shared" si="38"/>
        <v xml:space="preserve"> </v>
      </c>
      <c r="PK44" s="212" t="str">
        <f>IF(PG44=0," ",VLOOKUP(PG44,PROTOKOL!$A:$E,5,FALSE))</f>
        <v xml:space="preserve"> </v>
      </c>
      <c r="PL44" s="176"/>
      <c r="PM44" s="177" t="str">
        <f t="shared" si="172"/>
        <v xml:space="preserve"> 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2"/>
        <v xml:space="preserve"> </v>
      </c>
      <c r="PV44" s="176">
        <f t="shared" si="133"/>
        <v>0</v>
      </c>
      <c r="PW44" s="177" t="str">
        <f t="shared" si="134"/>
        <v xml:space="preserve"> </v>
      </c>
      <c r="PY44" s="173">
        <v>8</v>
      </c>
      <c r="PZ44" s="225">
        <v>8</v>
      </c>
      <c r="QA44" s="174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5" t="str">
        <f t="shared" si="40"/>
        <v xml:space="preserve"> </v>
      </c>
      <c r="QG44" s="212" t="str">
        <f>IF(QC44=0," ",VLOOKUP(QC44,PROTOKOL!$A:$E,5,FALSE))</f>
        <v xml:space="preserve"> </v>
      </c>
      <c r="QH44" s="176"/>
      <c r="QI44" s="177" t="str">
        <f t="shared" si="135"/>
        <v xml:space="preserve"> 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3"/>
        <v xml:space="preserve"> </v>
      </c>
      <c r="QR44" s="176">
        <f t="shared" si="137"/>
        <v>0</v>
      </c>
      <c r="QS44" s="177" t="str">
        <f t="shared" si="138"/>
        <v xml:space="preserve"> </v>
      </c>
      <c r="QU44" s="173">
        <v>8</v>
      </c>
      <c r="QV44" s="225">
        <v>8</v>
      </c>
      <c r="QW44" s="174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/>
      <c r="RE44" s="177" t="str">
        <f t="shared" si="139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4"/>
        <v xml:space="preserve"> </v>
      </c>
      <c r="RN44" s="176">
        <f t="shared" si="141"/>
        <v>0</v>
      </c>
      <c r="RO44" s="177" t="str">
        <f t="shared" si="142"/>
        <v xml:space="preserve"> </v>
      </c>
      <c r="RQ44" s="173">
        <v>8</v>
      </c>
      <c r="RR44" s="225">
        <v>8</v>
      </c>
      <c r="RS44" s="174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5" t="str">
        <f t="shared" si="44"/>
        <v xml:space="preserve"> </v>
      </c>
      <c r="RY44" s="212" t="str">
        <f>IF(RU44=0," ",VLOOKUP(RU44,PROTOKOL!$A:$E,5,FALSE))</f>
        <v xml:space="preserve"> </v>
      </c>
      <c r="RZ44" s="176"/>
      <c r="SA44" s="177" t="str">
        <f t="shared" si="143"/>
        <v xml:space="preserve"> 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5"/>
        <v xml:space="preserve"> </v>
      </c>
      <c r="SJ44" s="176">
        <f t="shared" si="145"/>
        <v>0</v>
      </c>
      <c r="SK44" s="177" t="str">
        <f t="shared" si="146"/>
        <v xml:space="preserve"> </v>
      </c>
      <c r="SM44" s="173">
        <v>8</v>
      </c>
      <c r="SN44" s="225">
        <v>8</v>
      </c>
      <c r="SO44" s="174" t="str">
        <f>IF(SQ44=0," ",VLOOKUP(SQ44,PROTOKOL!$A:$F,6,FALSE))</f>
        <v xml:space="preserve"> 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/>
      <c r="SW44" s="177" t="str">
        <f t="shared" si="147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196"/>
        <v xml:space="preserve"> </v>
      </c>
      <c r="TF44" s="176">
        <f t="shared" si="149"/>
        <v>0</v>
      </c>
      <c r="TG44" s="177" t="str">
        <f t="shared" si="150"/>
        <v xml:space="preserve"> </v>
      </c>
      <c r="TI44" s="173">
        <v>8</v>
      </c>
      <c r="TJ44" s="225">
        <v>8</v>
      </c>
      <c r="TK44" s="174" t="str">
        <f>IF(TM44=0," ",VLOOKUP(TM44,PROTOKOL!$A:$F,6,FALSE))</f>
        <v xml:space="preserve"> 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/>
      <c r="TS44" s="177" t="str">
        <f t="shared" si="151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197"/>
        <v xml:space="preserve"> </v>
      </c>
      <c r="UB44" s="176">
        <f t="shared" si="153"/>
        <v>0</v>
      </c>
      <c r="UC44" s="177" t="str">
        <f t="shared" si="154"/>
        <v xml:space="preserve"> </v>
      </c>
      <c r="UE44" s="173">
        <v>8</v>
      </c>
      <c r="UF44" s="225">
        <v>8</v>
      </c>
      <c r="UG44" s="174" t="str">
        <f>IF(UI44=0," ",VLOOKUP(UI44,PROTOKOL!$A:$F,6,FALSE))</f>
        <v xml:space="preserve"> </v>
      </c>
      <c r="UH44" s="43"/>
      <c r="UI44" s="43"/>
      <c r="UJ44" s="43"/>
      <c r="UK44" s="42" t="str">
        <f>IF(UI44=0," ",(VLOOKUP(UI44,PROTOKOL!$A$1:$E$29,2,FALSE))*UJ44)</f>
        <v xml:space="preserve"> </v>
      </c>
      <c r="UL44" s="175" t="str">
        <f t="shared" si="50"/>
        <v xml:space="preserve"> </v>
      </c>
      <c r="UM44" s="212" t="str">
        <f>IF(UI44=0," ",VLOOKUP(UI44,PROTOKOL!$A:$E,5,FALSE))</f>
        <v xml:space="preserve"> </v>
      </c>
      <c r="UN44" s="176"/>
      <c r="UO44" s="177" t="str">
        <f t="shared" si="173"/>
        <v xml:space="preserve"> 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198"/>
        <v xml:space="preserve"> </v>
      </c>
      <c r="UX44" s="176">
        <f t="shared" si="156"/>
        <v>0</v>
      </c>
      <c r="UY44" s="177" t="str">
        <f t="shared" si="157"/>
        <v xml:space="preserve"> </v>
      </c>
      <c r="VA44" s="173">
        <v>8</v>
      </c>
      <c r="VB44" s="225">
        <v>8</v>
      </c>
      <c r="VC44" s="174" t="str">
        <f>IF(VE44=0," ",VLOOKUP(VE44,PROTOKOL!$A:$F,6,FALSE))</f>
        <v xml:space="preserve"> </v>
      </c>
      <c r="VD44" s="43"/>
      <c r="VE44" s="43"/>
      <c r="VF44" s="43"/>
      <c r="VG44" s="42" t="str">
        <f>IF(VE44=0," ",(VLOOKUP(VE44,PROTOKOL!$A$1:$E$29,2,FALSE))*VF44)</f>
        <v xml:space="preserve"> </v>
      </c>
      <c r="VH44" s="175" t="str">
        <f t="shared" si="52"/>
        <v xml:space="preserve"> </v>
      </c>
      <c r="VI44" s="212" t="str">
        <f>IF(VE44=0," ",VLOOKUP(VE44,PROTOKOL!$A:$E,5,FALSE))</f>
        <v xml:space="preserve"> </v>
      </c>
      <c r="VJ44" s="176"/>
      <c r="VK44" s="177" t="str">
        <f t="shared" si="158"/>
        <v xml:space="preserve"> 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199"/>
        <v xml:space="preserve"> </v>
      </c>
      <c r="VT44" s="176">
        <f t="shared" si="160"/>
        <v>0</v>
      </c>
      <c r="VU44" s="177" t="str">
        <f t="shared" si="161"/>
        <v xml:space="preserve"> </v>
      </c>
      <c r="VW44" s="173">
        <v>8</v>
      </c>
      <c r="VX44" s="225">
        <v>8</v>
      </c>
      <c r="VY44" s="174" t="str">
        <f>IF(WA44=0," ",VLOOKUP(WA44,PROTOKOL!$A:$F,6,FALSE))</f>
        <v xml:space="preserve"> </v>
      </c>
      <c r="VZ44" s="43"/>
      <c r="WA44" s="43"/>
      <c r="WB44" s="43"/>
      <c r="WC44" s="42" t="str">
        <f>IF(WA44=0," ",(VLOOKUP(WA44,PROTOKOL!$A$1:$E$29,2,FALSE))*WB44)</f>
        <v xml:space="preserve"> </v>
      </c>
      <c r="WD44" s="175" t="str">
        <f t="shared" si="54"/>
        <v xml:space="preserve"> </v>
      </c>
      <c r="WE44" s="212" t="str">
        <f>IF(WA44=0," ",VLOOKUP(WA44,PROTOKOL!$A:$E,5,FALSE))</f>
        <v xml:space="preserve"> </v>
      </c>
      <c r="WF44" s="176"/>
      <c r="WG44" s="177" t="str">
        <f t="shared" si="162"/>
        <v xml:space="preserve"> 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0"/>
        <v xml:space="preserve"> </v>
      </c>
      <c r="WP44" s="176">
        <f t="shared" si="164"/>
        <v>0</v>
      </c>
      <c r="WQ44" s="177" t="str">
        <f t="shared" si="165"/>
        <v xml:space="preserve"> </v>
      </c>
      <c r="WS44" s="173">
        <v>8</v>
      </c>
      <c r="WT44" s="225">
        <v>8</v>
      </c>
      <c r="WU44" s="174" t="str">
        <f>IF(WW44=0," ",VLOOKUP(WW44,PROTOKOL!$A:$F,6,FALSE))</f>
        <v xml:space="preserve"> </v>
      </c>
      <c r="WV44" s="43"/>
      <c r="WW44" s="43"/>
      <c r="WX44" s="43"/>
      <c r="WY44" s="42" t="str">
        <f>IF(WW44=0," ",(VLOOKUP(WW44,PROTOKOL!$A$1:$E$29,2,FALSE))*WX44)</f>
        <v xml:space="preserve"> </v>
      </c>
      <c r="WZ44" s="175" t="str">
        <f t="shared" si="56"/>
        <v xml:space="preserve"> </v>
      </c>
      <c r="XA44" s="212" t="str">
        <f>IF(WW44=0," ",VLOOKUP(WW44,PROTOKOL!$A:$E,5,FALSE))</f>
        <v xml:space="preserve"> </v>
      </c>
      <c r="XB44" s="176"/>
      <c r="XC44" s="177" t="str">
        <f t="shared" si="166"/>
        <v xml:space="preserve"> 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1"/>
        <v xml:space="preserve"> </v>
      </c>
      <c r="XL44" s="176">
        <f t="shared" si="168"/>
        <v>0</v>
      </c>
      <c r="XM44" s="177" t="str">
        <f t="shared" si="169"/>
        <v xml:space="preserve"> </v>
      </c>
    </row>
    <row r="45" spans="1:637" ht="13.8">
      <c r="A45" s="173">
        <v>8</v>
      </c>
      <c r="B45" s="226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/>
      <c r="K45" s="177" t="str">
        <f t="shared" si="58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59"/>
        <v xml:space="preserve"> </v>
      </c>
      <c r="T45" s="176">
        <f t="shared" si="60"/>
        <v>0</v>
      </c>
      <c r="U45" s="177" t="str">
        <f t="shared" si="61"/>
        <v xml:space="preserve"> </v>
      </c>
      <c r="W45" s="173">
        <v>8</v>
      </c>
      <c r="X45" s="226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/>
      <c r="AG45" s="177" t="str">
        <f t="shared" si="62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74"/>
        <v xml:space="preserve"> </v>
      </c>
      <c r="AP45" s="176">
        <f t="shared" si="64"/>
        <v>0</v>
      </c>
      <c r="AQ45" s="177" t="str">
        <f t="shared" si="65"/>
        <v xml:space="preserve"> </v>
      </c>
      <c r="AS45" s="173">
        <v>8</v>
      </c>
      <c r="AT45" s="226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/>
      <c r="BC45" s="177" t="str">
        <f t="shared" si="170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75"/>
        <v xml:space="preserve"> </v>
      </c>
      <c r="BL45" s="176">
        <f t="shared" si="67"/>
        <v>0</v>
      </c>
      <c r="BM45" s="177" t="str">
        <f t="shared" si="68"/>
        <v xml:space="preserve"> </v>
      </c>
      <c r="BO45" s="173">
        <v>8</v>
      </c>
      <c r="BP45" s="226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/>
      <c r="BY45" s="177" t="str">
        <f t="shared" si="69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76"/>
        <v xml:space="preserve"> </v>
      </c>
      <c r="CH45" s="176">
        <f t="shared" si="71"/>
        <v>0</v>
      </c>
      <c r="CI45" s="177" t="str">
        <f t="shared" si="72"/>
        <v xml:space="preserve"> </v>
      </c>
      <c r="CK45" s="173">
        <v>8</v>
      </c>
      <c r="CL45" s="226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/>
      <c r="CU45" s="177" t="str">
        <f t="shared" si="73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77"/>
        <v xml:space="preserve"> </v>
      </c>
      <c r="DD45" s="176">
        <f t="shared" si="75"/>
        <v>0</v>
      </c>
      <c r="DE45" s="177" t="str">
        <f t="shared" si="76"/>
        <v xml:space="preserve"> </v>
      </c>
      <c r="DG45" s="173">
        <v>8</v>
      </c>
      <c r="DH45" s="226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/>
      <c r="DQ45" s="177" t="str">
        <f t="shared" si="77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78"/>
        <v xml:space="preserve"> </v>
      </c>
      <c r="DZ45" s="176">
        <f t="shared" si="79"/>
        <v>0</v>
      </c>
      <c r="EA45" s="177" t="str">
        <f t="shared" si="80"/>
        <v xml:space="preserve"> </v>
      </c>
      <c r="EC45" s="173">
        <v>8</v>
      </c>
      <c r="ED45" s="226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/>
      <c r="EM45" s="177" t="str">
        <f t="shared" si="81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79"/>
        <v xml:space="preserve"> </v>
      </c>
      <c r="EV45" s="176">
        <f t="shared" si="83"/>
        <v>0</v>
      </c>
      <c r="EW45" s="177" t="str">
        <f t="shared" si="84"/>
        <v xml:space="preserve"> </v>
      </c>
      <c r="EY45" s="173">
        <v>8</v>
      </c>
      <c r="EZ45" s="226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/>
      <c r="FI45" s="177" t="str">
        <f t="shared" si="85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0"/>
        <v xml:space="preserve"> </v>
      </c>
      <c r="FR45" s="176">
        <f t="shared" si="87"/>
        <v>0</v>
      </c>
      <c r="FS45" s="177" t="str">
        <f t="shared" si="88"/>
        <v xml:space="preserve"> </v>
      </c>
      <c r="FU45" s="173">
        <v>8</v>
      </c>
      <c r="FV45" s="226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/>
      <c r="GE45" s="177" t="str">
        <f t="shared" si="89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1"/>
        <v xml:space="preserve"> </v>
      </c>
      <c r="GN45" s="176">
        <f t="shared" si="91"/>
        <v>0</v>
      </c>
      <c r="GO45" s="177" t="str">
        <f t="shared" si="92"/>
        <v xml:space="preserve"> </v>
      </c>
      <c r="GQ45" s="173">
        <v>8</v>
      </c>
      <c r="GR45" s="226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/>
      <c r="HA45" s="177" t="str">
        <f t="shared" si="93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2"/>
        <v xml:space="preserve"> </v>
      </c>
      <c r="HJ45" s="176">
        <f t="shared" si="95"/>
        <v>0</v>
      </c>
      <c r="HK45" s="177" t="str">
        <f t="shared" si="96"/>
        <v xml:space="preserve"> </v>
      </c>
      <c r="HM45" s="173">
        <v>8</v>
      </c>
      <c r="HN45" s="226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/>
      <c r="HW45" s="177" t="str">
        <f t="shared" si="97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3"/>
        <v xml:space="preserve"> </v>
      </c>
      <c r="IF45" s="176">
        <f t="shared" si="99"/>
        <v>0</v>
      </c>
      <c r="IG45" s="177" t="str">
        <f t="shared" si="100"/>
        <v xml:space="preserve"> </v>
      </c>
      <c r="II45" s="173">
        <v>8</v>
      </c>
      <c r="IJ45" s="226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/>
      <c r="IS45" s="177" t="str">
        <f t="shared" si="101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4"/>
        <v xml:space="preserve"> </v>
      </c>
      <c r="JB45" s="176">
        <f t="shared" si="103"/>
        <v>0</v>
      </c>
      <c r="JC45" s="177" t="str">
        <f t="shared" si="104"/>
        <v xml:space="preserve"> </v>
      </c>
      <c r="JE45" s="173">
        <v>8</v>
      </c>
      <c r="JF45" s="226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/>
      <c r="JO45" s="177" t="str">
        <f t="shared" si="105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5"/>
        <v xml:space="preserve"> </v>
      </c>
      <c r="JX45" s="176">
        <f t="shared" si="107"/>
        <v>0</v>
      </c>
      <c r="JY45" s="177" t="str">
        <f t="shared" si="108"/>
        <v xml:space="preserve"> </v>
      </c>
      <c r="KA45" s="173">
        <v>8</v>
      </c>
      <c r="KB45" s="226"/>
      <c r="KC45" s="174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5" t="str">
        <f t="shared" si="26"/>
        <v xml:space="preserve"> </v>
      </c>
      <c r="KI45" s="212" t="str">
        <f>IF(KE45=0," ",VLOOKUP(KE45,PROTOKOL!$A:$E,5,FALSE))</f>
        <v xml:space="preserve"> </v>
      </c>
      <c r="KJ45" s="176"/>
      <c r="KK45" s="177" t="str">
        <f t="shared" si="109"/>
        <v xml:space="preserve"> 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86"/>
        <v xml:space="preserve"> </v>
      </c>
      <c r="KT45" s="176">
        <f t="shared" si="111"/>
        <v>0</v>
      </c>
      <c r="KU45" s="177" t="str">
        <f t="shared" si="112"/>
        <v xml:space="preserve"> </v>
      </c>
      <c r="KW45" s="173">
        <v>8</v>
      </c>
      <c r="KX45" s="226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/>
      <c r="LG45" s="177" t="str">
        <f t="shared" si="113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87"/>
        <v xml:space="preserve"> </v>
      </c>
      <c r="LP45" s="176">
        <f t="shared" si="115"/>
        <v>0</v>
      </c>
      <c r="LQ45" s="177" t="str">
        <f t="shared" si="116"/>
        <v xml:space="preserve"> </v>
      </c>
      <c r="LS45" s="173">
        <v>8</v>
      </c>
      <c r="LT45" s="226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/>
      <c r="MC45" s="177" t="str">
        <f t="shared" si="117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88"/>
        <v xml:space="preserve"> </v>
      </c>
      <c r="ML45" s="176">
        <f t="shared" si="118"/>
        <v>0</v>
      </c>
      <c r="MM45" s="177" t="str">
        <f t="shared" si="119"/>
        <v xml:space="preserve"> </v>
      </c>
      <c r="MO45" s="173">
        <v>8</v>
      </c>
      <c r="MP45" s="226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/>
      <c r="MY45" s="177" t="str">
        <f t="shared" si="120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89"/>
        <v xml:space="preserve"> </v>
      </c>
      <c r="NH45" s="176">
        <f t="shared" si="122"/>
        <v>0</v>
      </c>
      <c r="NI45" s="177" t="str">
        <f t="shared" si="123"/>
        <v xml:space="preserve"> </v>
      </c>
      <c r="NK45" s="173">
        <v>8</v>
      </c>
      <c r="NL45" s="226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/>
      <c r="NU45" s="177" t="str">
        <f t="shared" si="124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0"/>
        <v xml:space="preserve"> </v>
      </c>
      <c r="OD45" s="176">
        <f t="shared" si="126"/>
        <v>0</v>
      </c>
      <c r="OE45" s="177" t="str">
        <f t="shared" si="127"/>
        <v xml:space="preserve"> </v>
      </c>
      <c r="OG45" s="173">
        <v>8</v>
      </c>
      <c r="OH45" s="226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/>
      <c r="OQ45" s="177" t="str">
        <f t="shared" si="128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1"/>
        <v xml:space="preserve"> </v>
      </c>
      <c r="OZ45" s="176">
        <f t="shared" si="130"/>
        <v>0</v>
      </c>
      <c r="PA45" s="177" t="str">
        <f t="shared" si="131"/>
        <v xml:space="preserve"> </v>
      </c>
      <c r="PC45" s="173">
        <v>8</v>
      </c>
      <c r="PD45" s="226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/>
      <c r="PM45" s="177" t="str">
        <f t="shared" si="172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2"/>
        <v xml:space="preserve"> </v>
      </c>
      <c r="PV45" s="176">
        <f t="shared" si="133"/>
        <v>0</v>
      </c>
      <c r="PW45" s="177" t="str">
        <f t="shared" si="134"/>
        <v xml:space="preserve"> </v>
      </c>
      <c r="PY45" s="173">
        <v>8</v>
      </c>
      <c r="PZ45" s="226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/>
      <c r="QI45" s="177" t="str">
        <f t="shared" si="135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3"/>
        <v xml:space="preserve"> </v>
      </c>
      <c r="QR45" s="176">
        <f t="shared" si="137"/>
        <v>0</v>
      </c>
      <c r="QS45" s="177" t="str">
        <f t="shared" si="138"/>
        <v xml:space="preserve"> </v>
      </c>
      <c r="QU45" s="173">
        <v>8</v>
      </c>
      <c r="QV45" s="226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/>
      <c r="RE45" s="177" t="str">
        <f t="shared" si="139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4"/>
        <v xml:space="preserve"> </v>
      </c>
      <c r="RN45" s="176">
        <f t="shared" si="141"/>
        <v>0</v>
      </c>
      <c r="RO45" s="177" t="str">
        <f t="shared" si="142"/>
        <v xml:space="preserve"> </v>
      </c>
      <c r="RQ45" s="173">
        <v>8</v>
      </c>
      <c r="RR45" s="226"/>
      <c r="RS45" s="174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5" t="str">
        <f t="shared" si="44"/>
        <v xml:space="preserve"> </v>
      </c>
      <c r="RY45" s="212" t="str">
        <f>IF(RU45=0," ",VLOOKUP(RU45,PROTOKOL!$A:$E,5,FALSE))</f>
        <v xml:space="preserve"> </v>
      </c>
      <c r="RZ45" s="176"/>
      <c r="SA45" s="177" t="str">
        <f t="shared" si="143"/>
        <v xml:space="preserve"> 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5"/>
        <v xml:space="preserve"> </v>
      </c>
      <c r="SJ45" s="176">
        <f t="shared" si="145"/>
        <v>0</v>
      </c>
      <c r="SK45" s="177" t="str">
        <f t="shared" si="146"/>
        <v xml:space="preserve"> </v>
      </c>
      <c r="SM45" s="173">
        <v>8</v>
      </c>
      <c r="SN45" s="226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/>
      <c r="SW45" s="177" t="str">
        <f t="shared" si="147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196"/>
        <v xml:space="preserve"> </v>
      </c>
      <c r="TF45" s="176">
        <f t="shared" si="149"/>
        <v>0</v>
      </c>
      <c r="TG45" s="177" t="str">
        <f t="shared" si="150"/>
        <v xml:space="preserve"> </v>
      </c>
      <c r="TI45" s="173">
        <v>8</v>
      </c>
      <c r="TJ45" s="226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/>
      <c r="TS45" s="177" t="str">
        <f t="shared" si="151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197"/>
        <v xml:space="preserve"> </v>
      </c>
      <c r="UB45" s="176">
        <f t="shared" si="153"/>
        <v>0</v>
      </c>
      <c r="UC45" s="177" t="str">
        <f t="shared" si="154"/>
        <v xml:space="preserve"> </v>
      </c>
      <c r="UE45" s="173">
        <v>8</v>
      </c>
      <c r="UF45" s="226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/>
      <c r="UO45" s="177" t="str">
        <f t="shared" si="173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198"/>
        <v xml:space="preserve"> </v>
      </c>
      <c r="UX45" s="176">
        <f t="shared" si="156"/>
        <v>0</v>
      </c>
      <c r="UY45" s="177" t="str">
        <f t="shared" si="157"/>
        <v xml:space="preserve"> </v>
      </c>
      <c r="VA45" s="173">
        <v>8</v>
      </c>
      <c r="VB45" s="226"/>
      <c r="VC45" s="174" t="str">
        <f>IF(VE45=0," ",VLOOKUP(VE45,PROTOKOL!$A:$F,6,FALSE))</f>
        <v xml:space="preserve"> </v>
      </c>
      <c r="VD45" s="43"/>
      <c r="VE45" s="43"/>
      <c r="VF45" s="43"/>
      <c r="VG45" s="42" t="str">
        <f>IF(VE45=0," ",(VLOOKUP(VE45,PROTOKOL!$A$1:$E$29,2,FALSE))*VF45)</f>
        <v xml:space="preserve"> </v>
      </c>
      <c r="VH45" s="175" t="str">
        <f t="shared" si="52"/>
        <v xml:space="preserve"> </v>
      </c>
      <c r="VI45" s="212" t="str">
        <f>IF(VE45=0," ",VLOOKUP(VE45,PROTOKOL!$A:$E,5,FALSE))</f>
        <v xml:space="preserve"> </v>
      </c>
      <c r="VJ45" s="176"/>
      <c r="VK45" s="177" t="str">
        <f t="shared" si="158"/>
        <v xml:space="preserve"> 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199"/>
        <v xml:space="preserve"> </v>
      </c>
      <c r="VT45" s="176">
        <f t="shared" si="160"/>
        <v>0</v>
      </c>
      <c r="VU45" s="177" t="str">
        <f t="shared" si="161"/>
        <v xml:space="preserve"> </v>
      </c>
      <c r="VW45" s="173">
        <v>8</v>
      </c>
      <c r="VX45" s="226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/>
      <c r="WG45" s="177" t="str">
        <f t="shared" si="162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0"/>
        <v xml:space="preserve"> </v>
      </c>
      <c r="WP45" s="176">
        <f t="shared" si="164"/>
        <v>0</v>
      </c>
      <c r="WQ45" s="177" t="str">
        <f t="shared" si="165"/>
        <v xml:space="preserve"> </v>
      </c>
      <c r="WS45" s="173">
        <v>8</v>
      </c>
      <c r="WT45" s="226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/>
      <c r="XC45" s="177" t="str">
        <f t="shared" si="166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1"/>
        <v xml:space="preserve"> </v>
      </c>
      <c r="XL45" s="176">
        <f t="shared" si="168"/>
        <v>0</v>
      </c>
      <c r="XM45" s="177" t="str">
        <f t="shared" si="169"/>
        <v xml:space="preserve"> </v>
      </c>
    </row>
    <row r="46" spans="1:637" ht="13.8">
      <c r="A46" s="173">
        <v>8</v>
      </c>
      <c r="B46" s="227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/>
      <c r="K46" s="177" t="str">
        <f t="shared" si="58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59"/>
        <v xml:space="preserve"> </v>
      </c>
      <c r="T46" s="176">
        <f t="shared" si="60"/>
        <v>0</v>
      </c>
      <c r="U46" s="177" t="str">
        <f t="shared" si="61"/>
        <v xml:space="preserve"> </v>
      </c>
      <c r="W46" s="173">
        <v>8</v>
      </c>
      <c r="X46" s="227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/>
      <c r="AG46" s="177" t="str">
        <f t="shared" si="62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74"/>
        <v xml:space="preserve"> </v>
      </c>
      <c r="AP46" s="176">
        <f t="shared" si="64"/>
        <v>0</v>
      </c>
      <c r="AQ46" s="177" t="str">
        <f t="shared" si="65"/>
        <v xml:space="preserve"> </v>
      </c>
      <c r="AS46" s="173">
        <v>8</v>
      </c>
      <c r="AT46" s="227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/>
      <c r="BC46" s="177" t="str">
        <f t="shared" si="170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75"/>
        <v xml:space="preserve"> </v>
      </c>
      <c r="BL46" s="176">
        <f t="shared" si="67"/>
        <v>0</v>
      </c>
      <c r="BM46" s="177" t="str">
        <f t="shared" si="68"/>
        <v xml:space="preserve"> </v>
      </c>
      <c r="BO46" s="173">
        <v>8</v>
      </c>
      <c r="BP46" s="227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/>
      <c r="BY46" s="177" t="str">
        <f t="shared" si="69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76"/>
        <v xml:space="preserve"> </v>
      </c>
      <c r="CH46" s="176">
        <f t="shared" si="71"/>
        <v>0</v>
      </c>
      <c r="CI46" s="177" t="str">
        <f t="shared" si="72"/>
        <v xml:space="preserve"> </v>
      </c>
      <c r="CK46" s="173">
        <v>8</v>
      </c>
      <c r="CL46" s="227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/>
      <c r="CU46" s="177" t="str">
        <f t="shared" si="73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77"/>
        <v xml:space="preserve"> </v>
      </c>
      <c r="DD46" s="176">
        <f t="shared" si="75"/>
        <v>0</v>
      </c>
      <c r="DE46" s="177" t="str">
        <f t="shared" si="76"/>
        <v xml:space="preserve"> </v>
      </c>
      <c r="DG46" s="173">
        <v>8</v>
      </c>
      <c r="DH46" s="227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/>
      <c r="DQ46" s="177" t="str">
        <f t="shared" si="77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78"/>
        <v xml:space="preserve"> </v>
      </c>
      <c r="DZ46" s="176">
        <f t="shared" si="79"/>
        <v>0</v>
      </c>
      <c r="EA46" s="177" t="str">
        <f t="shared" si="80"/>
        <v xml:space="preserve"> </v>
      </c>
      <c r="EC46" s="173">
        <v>8</v>
      </c>
      <c r="ED46" s="227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/>
      <c r="EM46" s="177" t="str">
        <f t="shared" si="81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79"/>
        <v xml:space="preserve"> </v>
      </c>
      <c r="EV46" s="176">
        <f t="shared" si="83"/>
        <v>0</v>
      </c>
      <c r="EW46" s="177" t="str">
        <f t="shared" si="84"/>
        <v xml:space="preserve"> </v>
      </c>
      <c r="EY46" s="173">
        <v>8</v>
      </c>
      <c r="EZ46" s="227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/>
      <c r="FI46" s="177" t="str">
        <f t="shared" si="85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0"/>
        <v xml:space="preserve"> </v>
      </c>
      <c r="FR46" s="176">
        <f t="shared" si="87"/>
        <v>0</v>
      </c>
      <c r="FS46" s="177" t="str">
        <f t="shared" si="88"/>
        <v xml:space="preserve"> </v>
      </c>
      <c r="FU46" s="173">
        <v>8</v>
      </c>
      <c r="FV46" s="227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/>
      <c r="GE46" s="177" t="str">
        <f t="shared" si="89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1"/>
        <v xml:space="preserve"> </v>
      </c>
      <c r="GN46" s="176">
        <f t="shared" si="91"/>
        <v>0</v>
      </c>
      <c r="GO46" s="177" t="str">
        <f t="shared" si="92"/>
        <v xml:space="preserve"> </v>
      </c>
      <c r="GQ46" s="173">
        <v>8</v>
      </c>
      <c r="GR46" s="227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/>
      <c r="HA46" s="177" t="str">
        <f t="shared" si="93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2"/>
        <v xml:space="preserve"> </v>
      </c>
      <c r="HJ46" s="176">
        <f t="shared" si="95"/>
        <v>0</v>
      </c>
      <c r="HK46" s="177" t="str">
        <f t="shared" si="96"/>
        <v xml:space="preserve"> </v>
      </c>
      <c r="HM46" s="173">
        <v>8</v>
      </c>
      <c r="HN46" s="227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/>
      <c r="HW46" s="177" t="str">
        <f t="shared" si="97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3"/>
        <v xml:space="preserve"> </v>
      </c>
      <c r="IF46" s="176">
        <f t="shared" si="99"/>
        <v>0</v>
      </c>
      <c r="IG46" s="177" t="str">
        <f t="shared" si="100"/>
        <v xml:space="preserve"> </v>
      </c>
      <c r="II46" s="173">
        <v>8</v>
      </c>
      <c r="IJ46" s="227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/>
      <c r="IS46" s="177" t="str">
        <f t="shared" si="101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4"/>
        <v xml:space="preserve"> </v>
      </c>
      <c r="JB46" s="176">
        <f t="shared" si="103"/>
        <v>0</v>
      </c>
      <c r="JC46" s="177" t="str">
        <f t="shared" si="104"/>
        <v xml:space="preserve"> </v>
      </c>
      <c r="JE46" s="173">
        <v>8</v>
      </c>
      <c r="JF46" s="227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/>
      <c r="JO46" s="177" t="str">
        <f t="shared" si="105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5"/>
        <v xml:space="preserve"> </v>
      </c>
      <c r="JX46" s="176">
        <f t="shared" si="107"/>
        <v>0</v>
      </c>
      <c r="JY46" s="177" t="str">
        <f t="shared" si="108"/>
        <v xml:space="preserve"> </v>
      </c>
      <c r="KA46" s="173">
        <v>8</v>
      </c>
      <c r="KB46" s="227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/>
      <c r="KK46" s="177" t="str">
        <f t="shared" si="109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86"/>
        <v xml:space="preserve"> </v>
      </c>
      <c r="KT46" s="176">
        <f t="shared" si="111"/>
        <v>0</v>
      </c>
      <c r="KU46" s="177" t="str">
        <f t="shared" si="112"/>
        <v xml:space="preserve"> </v>
      </c>
      <c r="KW46" s="173">
        <v>8</v>
      </c>
      <c r="KX46" s="227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/>
      <c r="LG46" s="177" t="str">
        <f t="shared" si="113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87"/>
        <v xml:space="preserve"> </v>
      </c>
      <c r="LP46" s="176">
        <f t="shared" si="115"/>
        <v>0</v>
      </c>
      <c r="LQ46" s="177" t="str">
        <f t="shared" si="116"/>
        <v xml:space="preserve"> </v>
      </c>
      <c r="LS46" s="173">
        <v>8</v>
      </c>
      <c r="LT46" s="227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/>
      <c r="MC46" s="177" t="str">
        <f t="shared" si="117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88"/>
        <v xml:space="preserve"> </v>
      </c>
      <c r="ML46" s="176">
        <f t="shared" si="118"/>
        <v>0</v>
      </c>
      <c r="MM46" s="177" t="str">
        <f t="shared" si="119"/>
        <v xml:space="preserve"> </v>
      </c>
      <c r="MO46" s="173">
        <v>8</v>
      </c>
      <c r="MP46" s="227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/>
      <c r="MY46" s="177" t="str">
        <f t="shared" si="120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89"/>
        <v xml:space="preserve"> </v>
      </c>
      <c r="NH46" s="176">
        <f t="shared" si="122"/>
        <v>0</v>
      </c>
      <c r="NI46" s="177" t="str">
        <f t="shared" si="123"/>
        <v xml:space="preserve"> </v>
      </c>
      <c r="NK46" s="173">
        <v>8</v>
      </c>
      <c r="NL46" s="227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/>
      <c r="NU46" s="177" t="str">
        <f t="shared" si="124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0"/>
        <v xml:space="preserve"> </v>
      </c>
      <c r="OD46" s="176">
        <f t="shared" si="126"/>
        <v>0</v>
      </c>
      <c r="OE46" s="177" t="str">
        <f t="shared" si="127"/>
        <v xml:space="preserve"> </v>
      </c>
      <c r="OG46" s="173">
        <v>8</v>
      </c>
      <c r="OH46" s="227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/>
      <c r="OQ46" s="177" t="str">
        <f t="shared" si="128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1"/>
        <v xml:space="preserve"> </v>
      </c>
      <c r="OZ46" s="176">
        <f t="shared" si="130"/>
        <v>0</v>
      </c>
      <c r="PA46" s="177" t="str">
        <f t="shared" si="131"/>
        <v xml:space="preserve"> </v>
      </c>
      <c r="PC46" s="173">
        <v>8</v>
      </c>
      <c r="PD46" s="227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/>
      <c r="PM46" s="177" t="str">
        <f t="shared" si="172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2"/>
        <v xml:space="preserve"> </v>
      </c>
      <c r="PV46" s="176">
        <f t="shared" si="133"/>
        <v>0</v>
      </c>
      <c r="PW46" s="177" t="str">
        <f t="shared" si="134"/>
        <v xml:space="preserve"> </v>
      </c>
      <c r="PY46" s="173">
        <v>8</v>
      </c>
      <c r="PZ46" s="227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/>
      <c r="QI46" s="177" t="str">
        <f t="shared" si="135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3"/>
        <v xml:space="preserve"> </v>
      </c>
      <c r="QR46" s="176">
        <f t="shared" si="137"/>
        <v>0</v>
      </c>
      <c r="QS46" s="177" t="str">
        <f t="shared" si="138"/>
        <v xml:space="preserve"> </v>
      </c>
      <c r="QU46" s="173">
        <v>8</v>
      </c>
      <c r="QV46" s="227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/>
      <c r="RE46" s="177" t="str">
        <f t="shared" si="139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4"/>
        <v xml:space="preserve"> </v>
      </c>
      <c r="RN46" s="176">
        <f t="shared" si="141"/>
        <v>0</v>
      </c>
      <c r="RO46" s="177" t="str">
        <f t="shared" si="142"/>
        <v xml:space="preserve"> </v>
      </c>
      <c r="RQ46" s="173">
        <v>8</v>
      </c>
      <c r="RR46" s="227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/>
      <c r="SA46" s="177" t="str">
        <f t="shared" si="143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5"/>
        <v xml:space="preserve"> </v>
      </c>
      <c r="SJ46" s="176">
        <f t="shared" si="145"/>
        <v>0</v>
      </c>
      <c r="SK46" s="177" t="str">
        <f t="shared" si="146"/>
        <v xml:space="preserve"> </v>
      </c>
      <c r="SM46" s="173">
        <v>8</v>
      </c>
      <c r="SN46" s="227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/>
      <c r="SW46" s="177" t="str">
        <f t="shared" si="147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196"/>
        <v xml:space="preserve"> </v>
      </c>
      <c r="TF46" s="176">
        <f t="shared" si="149"/>
        <v>0</v>
      </c>
      <c r="TG46" s="177" t="str">
        <f t="shared" si="150"/>
        <v xml:space="preserve"> </v>
      </c>
      <c r="TI46" s="173">
        <v>8</v>
      </c>
      <c r="TJ46" s="227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/>
      <c r="TS46" s="177" t="str">
        <f t="shared" si="151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197"/>
        <v xml:space="preserve"> </v>
      </c>
      <c r="UB46" s="176">
        <f t="shared" si="153"/>
        <v>0</v>
      </c>
      <c r="UC46" s="177" t="str">
        <f t="shared" si="154"/>
        <v xml:space="preserve"> </v>
      </c>
      <c r="UE46" s="173">
        <v>8</v>
      </c>
      <c r="UF46" s="227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/>
      <c r="UO46" s="177" t="str">
        <f t="shared" si="173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198"/>
        <v xml:space="preserve"> </v>
      </c>
      <c r="UX46" s="176">
        <f t="shared" si="156"/>
        <v>0</v>
      </c>
      <c r="UY46" s="177" t="str">
        <f t="shared" si="157"/>
        <v xml:space="preserve"> </v>
      </c>
      <c r="VA46" s="173">
        <v>8</v>
      </c>
      <c r="VB46" s="227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/>
      <c r="VK46" s="177" t="str">
        <f t="shared" si="158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199"/>
        <v xml:space="preserve"> </v>
      </c>
      <c r="VT46" s="176">
        <f t="shared" si="160"/>
        <v>0</v>
      </c>
      <c r="VU46" s="177" t="str">
        <f t="shared" si="161"/>
        <v xml:space="preserve"> </v>
      </c>
      <c r="VW46" s="173">
        <v>8</v>
      </c>
      <c r="VX46" s="227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/>
      <c r="WG46" s="177" t="str">
        <f t="shared" si="162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0"/>
        <v xml:space="preserve"> </v>
      </c>
      <c r="WP46" s="176">
        <f t="shared" si="164"/>
        <v>0</v>
      </c>
      <c r="WQ46" s="177" t="str">
        <f t="shared" si="165"/>
        <v xml:space="preserve"> </v>
      </c>
      <c r="WS46" s="173">
        <v>8</v>
      </c>
      <c r="WT46" s="227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/>
      <c r="XC46" s="177" t="str">
        <f t="shared" si="166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1"/>
        <v xml:space="preserve"> </v>
      </c>
      <c r="XL46" s="176">
        <f t="shared" si="168"/>
        <v>0</v>
      </c>
      <c r="XM46" s="177" t="str">
        <f t="shared" si="169"/>
        <v xml:space="preserve"> </v>
      </c>
    </row>
    <row r="47" spans="1:637" ht="13.8">
      <c r="A47" s="173">
        <v>9</v>
      </c>
      <c r="B47" s="225">
        <v>9</v>
      </c>
      <c r="C47" s="174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5" t="str">
        <f t="shared" si="0"/>
        <v xml:space="preserve"> </v>
      </c>
      <c r="I47" s="212" t="str">
        <f>IF(E47=0," ",VLOOKUP(E47,PROTOKOL!$A:$E,5,FALSE))</f>
        <v xml:space="preserve"> </v>
      </c>
      <c r="J47" s="176"/>
      <c r="K47" s="177" t="str">
        <f t="shared" si="58"/>
        <v xml:space="preserve"> 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59"/>
        <v xml:space="preserve"> </v>
      </c>
      <c r="T47" s="176">
        <f t="shared" si="60"/>
        <v>0</v>
      </c>
      <c r="U47" s="177" t="str">
        <f t="shared" si="61"/>
        <v xml:space="preserve"> </v>
      </c>
      <c r="W47" s="173">
        <v>9</v>
      </c>
      <c r="X47" s="225">
        <v>9</v>
      </c>
      <c r="Y47" s="174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5" t="str">
        <f t="shared" si="2"/>
        <v xml:space="preserve"> </v>
      </c>
      <c r="AE47" s="212" t="str">
        <f>IF(AA47=0," ",VLOOKUP(AA47,PROTOKOL!$A:$E,5,FALSE))</f>
        <v xml:space="preserve"> </v>
      </c>
      <c r="AF47" s="176"/>
      <c r="AG47" s="177" t="str">
        <f t="shared" si="62"/>
        <v xml:space="preserve"> 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74"/>
        <v xml:space="preserve"> </v>
      </c>
      <c r="AP47" s="176">
        <f t="shared" si="64"/>
        <v>0</v>
      </c>
      <c r="AQ47" s="177" t="str">
        <f t="shared" si="65"/>
        <v xml:space="preserve"> </v>
      </c>
      <c r="AS47" s="173">
        <v>9</v>
      </c>
      <c r="AT47" s="225">
        <v>9</v>
      </c>
      <c r="AU47" s="174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5" t="str">
        <f t="shared" si="4"/>
        <v xml:space="preserve"> </v>
      </c>
      <c r="BA47" s="212" t="str">
        <f>IF(AW47=0," ",VLOOKUP(AW47,PROTOKOL!$A:$E,5,FALSE))</f>
        <v xml:space="preserve"> </v>
      </c>
      <c r="BB47" s="176"/>
      <c r="BC47" s="177" t="str">
        <f t="shared" si="170"/>
        <v xml:space="preserve"> 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75"/>
        <v xml:space="preserve"> </v>
      </c>
      <c r="BL47" s="176">
        <f t="shared" si="67"/>
        <v>0</v>
      </c>
      <c r="BM47" s="177" t="str">
        <f t="shared" si="68"/>
        <v xml:space="preserve"> </v>
      </c>
      <c r="BO47" s="173">
        <v>9</v>
      </c>
      <c r="BP47" s="225">
        <v>9</v>
      </c>
      <c r="BQ47" s="174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5" t="str">
        <f t="shared" si="6"/>
        <v xml:space="preserve"> </v>
      </c>
      <c r="BW47" s="212" t="str">
        <f>IF(BS47=0," ",VLOOKUP(BS47,PROTOKOL!$A:$E,5,FALSE))</f>
        <v xml:space="preserve"> </v>
      </c>
      <c r="BX47" s="176"/>
      <c r="BY47" s="177" t="str">
        <f t="shared" si="69"/>
        <v xml:space="preserve"> 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76"/>
        <v xml:space="preserve"> </v>
      </c>
      <c r="CH47" s="176">
        <f t="shared" si="71"/>
        <v>0</v>
      </c>
      <c r="CI47" s="177" t="str">
        <f t="shared" si="72"/>
        <v xml:space="preserve"> </v>
      </c>
      <c r="CK47" s="173">
        <v>9</v>
      </c>
      <c r="CL47" s="225">
        <v>9</v>
      </c>
      <c r="CM47" s="174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5" t="str">
        <f t="shared" si="8"/>
        <v xml:space="preserve"> </v>
      </c>
      <c r="CS47" s="212" t="str">
        <f>IF(CO47=0," ",VLOOKUP(CO47,PROTOKOL!$A:$E,5,FALSE))</f>
        <v xml:space="preserve"> </v>
      </c>
      <c r="CT47" s="176"/>
      <c r="CU47" s="177" t="str">
        <f t="shared" si="73"/>
        <v xml:space="preserve"> 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77"/>
        <v xml:space="preserve"> </v>
      </c>
      <c r="DD47" s="176">
        <f t="shared" si="75"/>
        <v>0</v>
      </c>
      <c r="DE47" s="177" t="str">
        <f t="shared" si="76"/>
        <v xml:space="preserve"> </v>
      </c>
      <c r="DG47" s="173">
        <v>9</v>
      </c>
      <c r="DH47" s="225">
        <v>9</v>
      </c>
      <c r="DI47" s="174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5" t="str">
        <f t="shared" si="10"/>
        <v xml:space="preserve"> </v>
      </c>
      <c r="DO47" s="212" t="str">
        <f>IF(DK47=0," ",VLOOKUP(DK47,PROTOKOL!$A:$E,5,FALSE))</f>
        <v xml:space="preserve"> </v>
      </c>
      <c r="DP47" s="176"/>
      <c r="DQ47" s="177" t="str">
        <f t="shared" si="77"/>
        <v xml:space="preserve"> 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78"/>
        <v xml:space="preserve"> </v>
      </c>
      <c r="DZ47" s="176">
        <f t="shared" si="79"/>
        <v>0</v>
      </c>
      <c r="EA47" s="177" t="str">
        <f t="shared" si="80"/>
        <v xml:space="preserve"> </v>
      </c>
      <c r="EC47" s="173">
        <v>9</v>
      </c>
      <c r="ED47" s="225">
        <v>9</v>
      </c>
      <c r="EE47" s="174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5" t="str">
        <f t="shared" si="12"/>
        <v xml:space="preserve"> </v>
      </c>
      <c r="EK47" s="212" t="str">
        <f>IF(EG47=0," ",VLOOKUP(EG47,PROTOKOL!$A:$E,5,FALSE))</f>
        <v xml:space="preserve"> </v>
      </c>
      <c r="EL47" s="176"/>
      <c r="EM47" s="177" t="str">
        <f t="shared" si="81"/>
        <v xml:space="preserve"> 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79"/>
        <v xml:space="preserve"> </v>
      </c>
      <c r="EV47" s="176">
        <f t="shared" si="83"/>
        <v>0</v>
      </c>
      <c r="EW47" s="177" t="str">
        <f t="shared" si="84"/>
        <v xml:space="preserve"> </v>
      </c>
      <c r="EY47" s="173">
        <v>9</v>
      </c>
      <c r="EZ47" s="225">
        <v>9</v>
      </c>
      <c r="FA47" s="174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5" t="str">
        <f t="shared" si="14"/>
        <v xml:space="preserve"> </v>
      </c>
      <c r="FG47" s="212" t="str">
        <f>IF(FC47=0," ",VLOOKUP(FC47,PROTOKOL!$A:$E,5,FALSE))</f>
        <v xml:space="preserve"> </v>
      </c>
      <c r="FH47" s="176"/>
      <c r="FI47" s="177" t="str">
        <f t="shared" si="85"/>
        <v xml:space="preserve"> 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0"/>
        <v xml:space="preserve"> </v>
      </c>
      <c r="FR47" s="176">
        <f t="shared" si="87"/>
        <v>0</v>
      </c>
      <c r="FS47" s="177" t="str">
        <f t="shared" si="88"/>
        <v xml:space="preserve"> </v>
      </c>
      <c r="FU47" s="173">
        <v>9</v>
      </c>
      <c r="FV47" s="225">
        <v>9</v>
      </c>
      <c r="FW47" s="174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5" t="str">
        <f t="shared" si="16"/>
        <v xml:space="preserve"> </v>
      </c>
      <c r="GC47" s="212" t="str">
        <f>IF(FY47=0," ",VLOOKUP(FY47,PROTOKOL!$A:$E,5,FALSE))</f>
        <v xml:space="preserve"> </v>
      </c>
      <c r="GD47" s="176"/>
      <c r="GE47" s="177" t="str">
        <f t="shared" si="89"/>
        <v xml:space="preserve"> 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1"/>
        <v xml:space="preserve"> </v>
      </c>
      <c r="GN47" s="176">
        <f t="shared" si="91"/>
        <v>0</v>
      </c>
      <c r="GO47" s="177" t="str">
        <f t="shared" si="92"/>
        <v xml:space="preserve"> </v>
      </c>
      <c r="GQ47" s="173">
        <v>9</v>
      </c>
      <c r="GR47" s="225">
        <v>9</v>
      </c>
      <c r="GS47" s="174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/>
      <c r="HA47" s="177" t="str">
        <f t="shared" si="93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2"/>
        <v xml:space="preserve"> </v>
      </c>
      <c r="HJ47" s="176">
        <f t="shared" si="95"/>
        <v>0</v>
      </c>
      <c r="HK47" s="177" t="str">
        <f t="shared" si="96"/>
        <v xml:space="preserve"> </v>
      </c>
      <c r="HM47" s="173">
        <v>9</v>
      </c>
      <c r="HN47" s="225">
        <v>9</v>
      </c>
      <c r="HO47" s="174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5" t="str">
        <f t="shared" si="20"/>
        <v xml:space="preserve"> </v>
      </c>
      <c r="HU47" s="212" t="str">
        <f>IF(HQ47=0," ",VLOOKUP(HQ47,PROTOKOL!$A:$E,5,FALSE))</f>
        <v xml:space="preserve"> </v>
      </c>
      <c r="HV47" s="176"/>
      <c r="HW47" s="177" t="str">
        <f t="shared" si="97"/>
        <v xml:space="preserve"> 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3"/>
        <v xml:space="preserve"> </v>
      </c>
      <c r="IF47" s="176">
        <f t="shared" si="99"/>
        <v>0</v>
      </c>
      <c r="IG47" s="177" t="str">
        <f t="shared" si="100"/>
        <v xml:space="preserve"> </v>
      </c>
      <c r="II47" s="173">
        <v>9</v>
      </c>
      <c r="IJ47" s="225">
        <v>9</v>
      </c>
      <c r="IK47" s="174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5" t="str">
        <f t="shared" si="22"/>
        <v xml:space="preserve"> </v>
      </c>
      <c r="IQ47" s="212" t="str">
        <f>IF(IM47=0," ",VLOOKUP(IM47,PROTOKOL!$A:$E,5,FALSE))</f>
        <v xml:space="preserve"> </v>
      </c>
      <c r="IR47" s="176"/>
      <c r="IS47" s="177" t="str">
        <f t="shared" si="101"/>
        <v xml:space="preserve"> 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4"/>
        <v xml:space="preserve"> </v>
      </c>
      <c r="JB47" s="176">
        <f t="shared" si="103"/>
        <v>0</v>
      </c>
      <c r="JC47" s="177" t="str">
        <f t="shared" si="104"/>
        <v xml:space="preserve"> </v>
      </c>
      <c r="JE47" s="173">
        <v>9</v>
      </c>
      <c r="JF47" s="225">
        <v>9</v>
      </c>
      <c r="JG47" s="174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5" t="str">
        <f t="shared" si="24"/>
        <v xml:space="preserve"> </v>
      </c>
      <c r="JM47" s="212" t="str">
        <f>IF(JI47=0," ",VLOOKUP(JI47,PROTOKOL!$A:$E,5,FALSE))</f>
        <v xml:space="preserve"> </v>
      </c>
      <c r="JN47" s="176"/>
      <c r="JO47" s="177" t="str">
        <f t="shared" si="105"/>
        <v xml:space="preserve"> 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85"/>
        <v xml:space="preserve"> </v>
      </c>
      <c r="JX47" s="176">
        <f t="shared" si="107"/>
        <v>0</v>
      </c>
      <c r="JY47" s="177" t="str">
        <f t="shared" si="108"/>
        <v xml:space="preserve"> </v>
      </c>
      <c r="KA47" s="173">
        <v>9</v>
      </c>
      <c r="KB47" s="225">
        <v>9</v>
      </c>
      <c r="KC47" s="174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5" t="str">
        <f t="shared" si="26"/>
        <v xml:space="preserve"> </v>
      </c>
      <c r="KI47" s="212" t="str">
        <f>IF(KE47=0," ",VLOOKUP(KE47,PROTOKOL!$A:$E,5,FALSE))</f>
        <v xml:space="preserve"> </v>
      </c>
      <c r="KJ47" s="176"/>
      <c r="KK47" s="177" t="str">
        <f t="shared" si="109"/>
        <v xml:space="preserve"> 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86"/>
        <v xml:space="preserve"> </v>
      </c>
      <c r="KT47" s="176">
        <f t="shared" si="111"/>
        <v>0</v>
      </c>
      <c r="KU47" s="177" t="str">
        <f t="shared" si="112"/>
        <v xml:space="preserve"> </v>
      </c>
      <c r="KW47" s="173">
        <v>9</v>
      </c>
      <c r="KX47" s="225">
        <v>9</v>
      </c>
      <c r="KY47" s="174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5" t="str">
        <f t="shared" si="28"/>
        <v xml:space="preserve"> </v>
      </c>
      <c r="LE47" s="212" t="str">
        <f>IF(LA47=0," ",VLOOKUP(LA47,PROTOKOL!$A:$E,5,FALSE))</f>
        <v xml:space="preserve"> </v>
      </c>
      <c r="LF47" s="176"/>
      <c r="LG47" s="177" t="str">
        <f t="shared" si="113"/>
        <v xml:space="preserve"> </v>
      </c>
      <c r="LH47" s="217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5" t="str">
        <f t="shared" si="29"/>
        <v xml:space="preserve"> </v>
      </c>
      <c r="LN47" s="176" t="str">
        <f>IF(LJ47=0," ",VLOOKUP(LJ47,PROTOKOL!$A:$E,5,FALSE))</f>
        <v xml:space="preserve"> </v>
      </c>
      <c r="LO47" s="212" t="str">
        <f t="shared" si="187"/>
        <v xml:space="preserve"> </v>
      </c>
      <c r="LP47" s="176">
        <f t="shared" si="115"/>
        <v>0</v>
      </c>
      <c r="LQ47" s="177" t="str">
        <f t="shared" si="116"/>
        <v xml:space="preserve"> </v>
      </c>
      <c r="LS47" s="173">
        <v>9</v>
      </c>
      <c r="LT47" s="225">
        <v>9</v>
      </c>
      <c r="LU47" s="174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5" t="str">
        <f t="shared" si="30"/>
        <v xml:space="preserve"> </v>
      </c>
      <c r="MA47" s="212" t="str">
        <f>IF(LW47=0," ",VLOOKUP(LW47,PROTOKOL!$A:$E,5,FALSE))</f>
        <v xml:space="preserve"> </v>
      </c>
      <c r="MB47" s="176"/>
      <c r="MC47" s="177" t="str">
        <f t="shared" si="117"/>
        <v xml:space="preserve"> 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88"/>
        <v xml:space="preserve"> </v>
      </c>
      <c r="ML47" s="176">
        <f t="shared" si="118"/>
        <v>0</v>
      </c>
      <c r="MM47" s="177" t="str">
        <f t="shared" si="119"/>
        <v xml:space="preserve"> </v>
      </c>
      <c r="MO47" s="173">
        <v>9</v>
      </c>
      <c r="MP47" s="225">
        <v>9</v>
      </c>
      <c r="MQ47" s="174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5" t="str">
        <f t="shared" si="32"/>
        <v xml:space="preserve"> </v>
      </c>
      <c r="MW47" s="212" t="str">
        <f>IF(MS47=0," ",VLOOKUP(MS47,PROTOKOL!$A:$E,5,FALSE))</f>
        <v xml:space="preserve"> </v>
      </c>
      <c r="MX47" s="176"/>
      <c r="MY47" s="177" t="str">
        <f t="shared" si="120"/>
        <v xml:space="preserve"> 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89"/>
        <v xml:space="preserve"> </v>
      </c>
      <c r="NH47" s="176">
        <f t="shared" si="122"/>
        <v>0</v>
      </c>
      <c r="NI47" s="177" t="str">
        <f t="shared" si="123"/>
        <v xml:space="preserve"> </v>
      </c>
      <c r="NK47" s="173">
        <v>9</v>
      </c>
      <c r="NL47" s="225">
        <v>9</v>
      </c>
      <c r="NM47" s="174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5" t="str">
        <f t="shared" si="34"/>
        <v xml:space="preserve"> </v>
      </c>
      <c r="NS47" s="212" t="str">
        <f>IF(NO47=0," ",VLOOKUP(NO47,PROTOKOL!$A:$E,5,FALSE))</f>
        <v xml:space="preserve"> </v>
      </c>
      <c r="NT47" s="176"/>
      <c r="NU47" s="177" t="str">
        <f t="shared" si="124"/>
        <v xml:space="preserve"> 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0"/>
        <v xml:space="preserve"> </v>
      </c>
      <c r="OD47" s="176">
        <f t="shared" si="126"/>
        <v>0</v>
      </c>
      <c r="OE47" s="177" t="str">
        <f t="shared" si="127"/>
        <v xml:space="preserve"> </v>
      </c>
      <c r="OG47" s="173">
        <v>9</v>
      </c>
      <c r="OH47" s="225">
        <v>9</v>
      </c>
      <c r="OI47" s="174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5" t="str">
        <f t="shared" si="36"/>
        <v xml:space="preserve"> </v>
      </c>
      <c r="OO47" s="212" t="str">
        <f>IF(OK47=0," ",VLOOKUP(OK47,PROTOKOL!$A:$E,5,FALSE))</f>
        <v xml:space="preserve"> </v>
      </c>
      <c r="OP47" s="176"/>
      <c r="OQ47" s="177" t="str">
        <f t="shared" si="128"/>
        <v xml:space="preserve"> 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1"/>
        <v xml:space="preserve"> </v>
      </c>
      <c r="OZ47" s="176">
        <f t="shared" si="130"/>
        <v>0</v>
      </c>
      <c r="PA47" s="177" t="str">
        <f t="shared" si="131"/>
        <v xml:space="preserve"> </v>
      </c>
      <c r="PC47" s="173">
        <v>9</v>
      </c>
      <c r="PD47" s="225">
        <v>9</v>
      </c>
      <c r="PE47" s="174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/>
      <c r="PM47" s="177" t="str">
        <f t="shared" si="172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2"/>
        <v xml:space="preserve"> </v>
      </c>
      <c r="PV47" s="176">
        <f t="shared" si="133"/>
        <v>0</v>
      </c>
      <c r="PW47" s="177" t="str">
        <f t="shared" si="134"/>
        <v xml:space="preserve"> </v>
      </c>
      <c r="PY47" s="173">
        <v>9</v>
      </c>
      <c r="PZ47" s="225">
        <v>9</v>
      </c>
      <c r="QA47" s="174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5" t="str">
        <f t="shared" si="40"/>
        <v xml:space="preserve"> </v>
      </c>
      <c r="QG47" s="212" t="str">
        <f>IF(QC47=0," ",VLOOKUP(QC47,PROTOKOL!$A:$E,5,FALSE))</f>
        <v xml:space="preserve"> </v>
      </c>
      <c r="QH47" s="176"/>
      <c r="QI47" s="177" t="str">
        <f t="shared" si="135"/>
        <v xml:space="preserve"> 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3"/>
        <v xml:space="preserve"> </v>
      </c>
      <c r="QR47" s="176">
        <f t="shared" si="137"/>
        <v>0</v>
      </c>
      <c r="QS47" s="177" t="str">
        <f t="shared" si="138"/>
        <v xml:space="preserve"> </v>
      </c>
      <c r="QU47" s="173">
        <v>9</v>
      </c>
      <c r="QV47" s="225">
        <v>9</v>
      </c>
      <c r="QW47" s="174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/>
      <c r="RE47" s="177" t="str">
        <f t="shared" si="139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4"/>
        <v xml:space="preserve"> </v>
      </c>
      <c r="RN47" s="176">
        <f t="shared" si="141"/>
        <v>0</v>
      </c>
      <c r="RO47" s="177" t="str">
        <f t="shared" si="142"/>
        <v xml:space="preserve"> </v>
      </c>
      <c r="RQ47" s="173">
        <v>9</v>
      </c>
      <c r="RR47" s="225">
        <v>9</v>
      </c>
      <c r="RS47" s="174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5" t="str">
        <f t="shared" si="44"/>
        <v xml:space="preserve"> </v>
      </c>
      <c r="RY47" s="212" t="str">
        <f>IF(RU47=0," ",VLOOKUP(RU47,PROTOKOL!$A:$E,5,FALSE))</f>
        <v xml:space="preserve"> </v>
      </c>
      <c r="RZ47" s="176"/>
      <c r="SA47" s="177" t="str">
        <f t="shared" si="143"/>
        <v xml:space="preserve"> 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5"/>
        <v xml:space="preserve"> </v>
      </c>
      <c r="SJ47" s="176">
        <f t="shared" si="145"/>
        <v>0</v>
      </c>
      <c r="SK47" s="177" t="str">
        <f t="shared" si="146"/>
        <v xml:space="preserve"> </v>
      </c>
      <c r="SM47" s="173">
        <v>9</v>
      </c>
      <c r="SN47" s="225">
        <v>9</v>
      </c>
      <c r="SO47" s="174" t="str">
        <f>IF(SQ47=0," ",VLOOKUP(SQ47,PROTOKOL!$A:$F,6,FALSE))</f>
        <v xml:space="preserve"> 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/>
      <c r="SW47" s="177" t="str">
        <f t="shared" si="147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196"/>
        <v xml:space="preserve"> </v>
      </c>
      <c r="TF47" s="176">
        <f t="shared" si="149"/>
        <v>0</v>
      </c>
      <c r="TG47" s="177" t="str">
        <f t="shared" si="150"/>
        <v xml:space="preserve"> </v>
      </c>
      <c r="TI47" s="173">
        <v>9</v>
      </c>
      <c r="TJ47" s="225">
        <v>9</v>
      </c>
      <c r="TK47" s="174" t="str">
        <f>IF(TM47=0," ",VLOOKUP(TM47,PROTOKOL!$A:$F,6,FALSE))</f>
        <v xml:space="preserve"> 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/>
      <c r="TS47" s="177" t="str">
        <f t="shared" si="151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197"/>
        <v xml:space="preserve"> </v>
      </c>
      <c r="UB47" s="176">
        <f t="shared" si="153"/>
        <v>0</v>
      </c>
      <c r="UC47" s="177" t="str">
        <f t="shared" si="154"/>
        <v xml:space="preserve"> </v>
      </c>
      <c r="UE47" s="173">
        <v>9</v>
      </c>
      <c r="UF47" s="225">
        <v>9</v>
      </c>
      <c r="UG47" s="174" t="str">
        <f>IF(UI47=0," ",VLOOKUP(UI47,PROTOKOL!$A:$F,6,FALSE))</f>
        <v xml:space="preserve"> </v>
      </c>
      <c r="UH47" s="43"/>
      <c r="UI47" s="43"/>
      <c r="UJ47" s="43"/>
      <c r="UK47" s="42" t="str">
        <f>IF(UI47=0," ",(VLOOKUP(UI47,PROTOKOL!$A$1:$E$29,2,FALSE))*UJ47)</f>
        <v xml:space="preserve"> </v>
      </c>
      <c r="UL47" s="175" t="str">
        <f t="shared" si="50"/>
        <v xml:space="preserve"> </v>
      </c>
      <c r="UM47" s="212" t="str">
        <f>IF(UI47=0," ",VLOOKUP(UI47,PROTOKOL!$A:$E,5,FALSE))</f>
        <v xml:space="preserve"> </v>
      </c>
      <c r="UN47" s="176"/>
      <c r="UO47" s="177" t="str">
        <f t="shared" si="173"/>
        <v xml:space="preserve"> 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198"/>
        <v xml:space="preserve"> </v>
      </c>
      <c r="UX47" s="176">
        <f t="shared" si="156"/>
        <v>0</v>
      </c>
      <c r="UY47" s="177" t="str">
        <f t="shared" si="157"/>
        <v xml:space="preserve"> </v>
      </c>
      <c r="VA47" s="173">
        <v>9</v>
      </c>
      <c r="VB47" s="225">
        <v>9</v>
      </c>
      <c r="VC47" s="174" t="str">
        <f>IF(VE47=0," ",VLOOKUP(VE47,PROTOKOL!$A:$F,6,FALSE))</f>
        <v xml:space="preserve"> </v>
      </c>
      <c r="VD47" s="43"/>
      <c r="VE47" s="43"/>
      <c r="VF47" s="43"/>
      <c r="VG47" s="42" t="str">
        <f>IF(VE47=0," ",(VLOOKUP(VE47,PROTOKOL!$A$1:$E$29,2,FALSE))*VF47)</f>
        <v xml:space="preserve"> </v>
      </c>
      <c r="VH47" s="175" t="str">
        <f t="shared" si="52"/>
        <v xml:space="preserve"> </v>
      </c>
      <c r="VI47" s="212" t="str">
        <f>IF(VE47=0," ",VLOOKUP(VE47,PROTOKOL!$A:$E,5,FALSE))</f>
        <v xml:space="preserve"> </v>
      </c>
      <c r="VJ47" s="176"/>
      <c r="VK47" s="177" t="str">
        <f t="shared" si="158"/>
        <v xml:space="preserve"> 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199"/>
        <v xml:space="preserve"> </v>
      </c>
      <c r="VT47" s="176">
        <f t="shared" si="160"/>
        <v>0</v>
      </c>
      <c r="VU47" s="177" t="str">
        <f t="shared" si="161"/>
        <v xml:space="preserve"> </v>
      </c>
      <c r="VW47" s="173">
        <v>9</v>
      </c>
      <c r="VX47" s="225">
        <v>9</v>
      </c>
      <c r="VY47" s="174" t="str">
        <f>IF(WA47=0," ",VLOOKUP(WA47,PROTOKOL!$A:$F,6,FALSE))</f>
        <v xml:space="preserve"> </v>
      </c>
      <c r="VZ47" s="43"/>
      <c r="WA47" s="43"/>
      <c r="WB47" s="43"/>
      <c r="WC47" s="42" t="str">
        <f>IF(WA47=0," ",(VLOOKUP(WA47,PROTOKOL!$A$1:$E$29,2,FALSE))*WB47)</f>
        <v xml:space="preserve"> </v>
      </c>
      <c r="WD47" s="175" t="str">
        <f t="shared" si="54"/>
        <v xml:space="preserve"> </v>
      </c>
      <c r="WE47" s="212" t="str">
        <f>IF(WA47=0," ",VLOOKUP(WA47,PROTOKOL!$A:$E,5,FALSE))</f>
        <v xml:space="preserve"> </v>
      </c>
      <c r="WF47" s="176"/>
      <c r="WG47" s="177" t="str">
        <f t="shared" si="162"/>
        <v xml:space="preserve"> 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0"/>
        <v xml:space="preserve"> </v>
      </c>
      <c r="WP47" s="176">
        <f t="shared" si="164"/>
        <v>0</v>
      </c>
      <c r="WQ47" s="177" t="str">
        <f t="shared" si="165"/>
        <v xml:space="preserve"> </v>
      </c>
      <c r="WS47" s="173">
        <v>9</v>
      </c>
      <c r="WT47" s="225">
        <v>9</v>
      </c>
      <c r="WU47" s="174" t="str">
        <f>IF(WW47=0," ",VLOOKUP(WW47,PROTOKOL!$A:$F,6,FALSE))</f>
        <v xml:space="preserve"> </v>
      </c>
      <c r="WV47" s="43"/>
      <c r="WW47" s="43"/>
      <c r="WX47" s="43"/>
      <c r="WY47" s="42" t="str">
        <f>IF(WW47=0," ",(VLOOKUP(WW47,PROTOKOL!$A$1:$E$29,2,FALSE))*WX47)</f>
        <v xml:space="preserve"> </v>
      </c>
      <c r="WZ47" s="175" t="str">
        <f t="shared" si="56"/>
        <v xml:space="preserve"> </v>
      </c>
      <c r="XA47" s="212" t="str">
        <f>IF(WW47=0," ",VLOOKUP(WW47,PROTOKOL!$A:$E,5,FALSE))</f>
        <v xml:space="preserve"> </v>
      </c>
      <c r="XB47" s="176"/>
      <c r="XC47" s="177" t="str">
        <f t="shared" si="166"/>
        <v xml:space="preserve"> 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1"/>
        <v xml:space="preserve"> </v>
      </c>
      <c r="XL47" s="176">
        <f t="shared" si="168"/>
        <v>0</v>
      </c>
      <c r="XM47" s="177" t="str">
        <f t="shared" si="169"/>
        <v xml:space="preserve"> </v>
      </c>
    </row>
    <row r="48" spans="1:637" ht="13.8">
      <c r="A48" s="173">
        <v>9</v>
      </c>
      <c r="B48" s="226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/>
      <c r="K48" s="177" t="str">
        <f t="shared" si="58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59"/>
        <v xml:space="preserve"> </v>
      </c>
      <c r="T48" s="176">
        <f t="shared" si="60"/>
        <v>0</v>
      </c>
      <c r="U48" s="177" t="str">
        <f t="shared" si="61"/>
        <v xml:space="preserve"> </v>
      </c>
      <c r="W48" s="173">
        <v>9</v>
      </c>
      <c r="X48" s="226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/>
      <c r="AG48" s="177" t="str">
        <f t="shared" si="62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74"/>
        <v xml:space="preserve"> </v>
      </c>
      <c r="AP48" s="176">
        <f t="shared" si="64"/>
        <v>0</v>
      </c>
      <c r="AQ48" s="177" t="str">
        <f t="shared" si="65"/>
        <v xml:space="preserve"> </v>
      </c>
      <c r="AS48" s="173">
        <v>9</v>
      </c>
      <c r="AT48" s="226"/>
      <c r="AU48" s="174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5" t="str">
        <f t="shared" si="4"/>
        <v xml:space="preserve"> </v>
      </c>
      <c r="BA48" s="212" t="str">
        <f>IF(AW48=0," ",VLOOKUP(AW48,PROTOKOL!$A:$E,5,FALSE))</f>
        <v xml:space="preserve"> </v>
      </c>
      <c r="BB48" s="176"/>
      <c r="BC48" s="177" t="str">
        <f t="shared" si="170"/>
        <v xml:space="preserve"> 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75"/>
        <v xml:space="preserve"> </v>
      </c>
      <c r="BL48" s="176">
        <f t="shared" si="67"/>
        <v>0</v>
      </c>
      <c r="BM48" s="177" t="str">
        <f t="shared" si="68"/>
        <v xml:space="preserve"> </v>
      </c>
      <c r="BO48" s="173">
        <v>9</v>
      </c>
      <c r="BP48" s="226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/>
      <c r="BY48" s="177" t="str">
        <f t="shared" si="69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76"/>
        <v xml:space="preserve"> </v>
      </c>
      <c r="CH48" s="176">
        <f t="shared" si="71"/>
        <v>0</v>
      </c>
      <c r="CI48" s="177" t="str">
        <f t="shared" si="72"/>
        <v xml:space="preserve"> </v>
      </c>
      <c r="CK48" s="173">
        <v>9</v>
      </c>
      <c r="CL48" s="226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/>
      <c r="CU48" s="177" t="str">
        <f t="shared" si="73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77"/>
        <v xml:space="preserve"> </v>
      </c>
      <c r="DD48" s="176">
        <f t="shared" si="75"/>
        <v>0</v>
      </c>
      <c r="DE48" s="177" t="str">
        <f t="shared" si="76"/>
        <v xml:space="preserve"> </v>
      </c>
      <c r="DG48" s="173">
        <v>9</v>
      </c>
      <c r="DH48" s="226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/>
      <c r="DQ48" s="177" t="str">
        <f t="shared" si="77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78"/>
        <v xml:space="preserve"> </v>
      </c>
      <c r="DZ48" s="176">
        <f t="shared" si="79"/>
        <v>0</v>
      </c>
      <c r="EA48" s="177" t="str">
        <f t="shared" si="80"/>
        <v xml:space="preserve"> </v>
      </c>
      <c r="EC48" s="173">
        <v>9</v>
      </c>
      <c r="ED48" s="226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/>
      <c r="EM48" s="177" t="str">
        <f t="shared" si="81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79"/>
        <v xml:space="preserve"> </v>
      </c>
      <c r="EV48" s="176">
        <f t="shared" si="83"/>
        <v>0</v>
      </c>
      <c r="EW48" s="177" t="str">
        <f t="shared" si="84"/>
        <v xml:space="preserve"> </v>
      </c>
      <c r="EY48" s="173">
        <v>9</v>
      </c>
      <c r="EZ48" s="226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/>
      <c r="FI48" s="177" t="str">
        <f t="shared" si="85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0"/>
        <v xml:space="preserve"> </v>
      </c>
      <c r="FR48" s="176">
        <f t="shared" si="87"/>
        <v>0</v>
      </c>
      <c r="FS48" s="177" t="str">
        <f t="shared" si="88"/>
        <v xml:space="preserve"> </v>
      </c>
      <c r="FU48" s="173">
        <v>9</v>
      </c>
      <c r="FV48" s="226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/>
      <c r="GE48" s="177" t="str">
        <f t="shared" si="89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1"/>
        <v xml:space="preserve"> </v>
      </c>
      <c r="GN48" s="176">
        <f t="shared" si="91"/>
        <v>0</v>
      </c>
      <c r="GO48" s="177" t="str">
        <f t="shared" si="92"/>
        <v xml:space="preserve"> </v>
      </c>
      <c r="GQ48" s="173">
        <v>9</v>
      </c>
      <c r="GR48" s="226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/>
      <c r="HA48" s="177" t="str">
        <f t="shared" si="93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2"/>
        <v xml:space="preserve"> </v>
      </c>
      <c r="HJ48" s="176">
        <f t="shared" si="95"/>
        <v>0</v>
      </c>
      <c r="HK48" s="177" t="str">
        <f t="shared" si="96"/>
        <v xml:space="preserve"> </v>
      </c>
      <c r="HM48" s="173">
        <v>9</v>
      </c>
      <c r="HN48" s="226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/>
      <c r="HW48" s="177" t="str">
        <f t="shared" si="97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3"/>
        <v xml:space="preserve"> </v>
      </c>
      <c r="IF48" s="176">
        <f t="shared" si="99"/>
        <v>0</v>
      </c>
      <c r="IG48" s="177" t="str">
        <f t="shared" si="100"/>
        <v xml:space="preserve"> </v>
      </c>
      <c r="II48" s="173">
        <v>9</v>
      </c>
      <c r="IJ48" s="226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/>
      <c r="IS48" s="177" t="str">
        <f t="shared" si="101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4"/>
        <v xml:space="preserve"> </v>
      </c>
      <c r="JB48" s="176">
        <f t="shared" si="103"/>
        <v>0</v>
      </c>
      <c r="JC48" s="177" t="str">
        <f t="shared" si="104"/>
        <v xml:space="preserve"> </v>
      </c>
      <c r="JE48" s="173">
        <v>9</v>
      </c>
      <c r="JF48" s="226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/>
      <c r="JO48" s="177" t="str">
        <f t="shared" si="105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5"/>
        <v xml:space="preserve"> </v>
      </c>
      <c r="JX48" s="176">
        <f t="shared" si="107"/>
        <v>0</v>
      </c>
      <c r="JY48" s="177" t="str">
        <f t="shared" si="108"/>
        <v xml:space="preserve"> </v>
      </c>
      <c r="KA48" s="173">
        <v>9</v>
      </c>
      <c r="KB48" s="226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/>
      <c r="KK48" s="177" t="str">
        <f t="shared" si="109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86"/>
        <v xml:space="preserve"> </v>
      </c>
      <c r="KT48" s="176">
        <f t="shared" si="111"/>
        <v>0</v>
      </c>
      <c r="KU48" s="177" t="str">
        <f t="shared" si="112"/>
        <v xml:space="preserve"> </v>
      </c>
      <c r="KW48" s="173">
        <v>9</v>
      </c>
      <c r="KX48" s="226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/>
      <c r="LG48" s="177" t="str">
        <f t="shared" si="113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87"/>
        <v xml:space="preserve"> </v>
      </c>
      <c r="LP48" s="176">
        <f t="shared" si="115"/>
        <v>0</v>
      </c>
      <c r="LQ48" s="177" t="str">
        <f t="shared" si="116"/>
        <v xml:space="preserve"> </v>
      </c>
      <c r="LS48" s="173">
        <v>9</v>
      </c>
      <c r="LT48" s="226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/>
      <c r="MC48" s="177" t="str">
        <f t="shared" si="117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88"/>
        <v xml:space="preserve"> </v>
      </c>
      <c r="ML48" s="176">
        <f t="shared" si="118"/>
        <v>0</v>
      </c>
      <c r="MM48" s="177" t="str">
        <f t="shared" si="119"/>
        <v xml:space="preserve"> </v>
      </c>
      <c r="MO48" s="173">
        <v>9</v>
      </c>
      <c r="MP48" s="226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/>
      <c r="MY48" s="177" t="str">
        <f t="shared" si="120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89"/>
        <v xml:space="preserve"> </v>
      </c>
      <c r="NH48" s="176">
        <f t="shared" si="122"/>
        <v>0</v>
      </c>
      <c r="NI48" s="177" t="str">
        <f t="shared" si="123"/>
        <v xml:space="preserve"> </v>
      </c>
      <c r="NK48" s="173">
        <v>9</v>
      </c>
      <c r="NL48" s="226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/>
      <c r="NU48" s="177" t="str">
        <f t="shared" si="124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0"/>
        <v xml:space="preserve"> </v>
      </c>
      <c r="OD48" s="176">
        <f t="shared" si="126"/>
        <v>0</v>
      </c>
      <c r="OE48" s="177" t="str">
        <f t="shared" si="127"/>
        <v xml:space="preserve"> </v>
      </c>
      <c r="OG48" s="173">
        <v>9</v>
      </c>
      <c r="OH48" s="226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/>
      <c r="OQ48" s="177" t="str">
        <f t="shared" si="128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1"/>
        <v xml:space="preserve"> </v>
      </c>
      <c r="OZ48" s="176">
        <f t="shared" si="130"/>
        <v>0</v>
      </c>
      <c r="PA48" s="177" t="str">
        <f t="shared" si="131"/>
        <v xml:space="preserve"> </v>
      </c>
      <c r="PC48" s="173">
        <v>9</v>
      </c>
      <c r="PD48" s="226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/>
      <c r="PM48" s="177" t="str">
        <f t="shared" si="172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2"/>
        <v xml:space="preserve"> </v>
      </c>
      <c r="PV48" s="176">
        <f t="shared" si="133"/>
        <v>0</v>
      </c>
      <c r="PW48" s="177" t="str">
        <f t="shared" si="134"/>
        <v xml:space="preserve"> </v>
      </c>
      <c r="PY48" s="173">
        <v>9</v>
      </c>
      <c r="PZ48" s="226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/>
      <c r="QI48" s="177" t="str">
        <f t="shared" si="135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3"/>
        <v xml:space="preserve"> </v>
      </c>
      <c r="QR48" s="176">
        <f t="shared" si="137"/>
        <v>0</v>
      </c>
      <c r="QS48" s="177" t="str">
        <f t="shared" si="138"/>
        <v xml:space="preserve"> </v>
      </c>
      <c r="QU48" s="173">
        <v>9</v>
      </c>
      <c r="QV48" s="226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/>
      <c r="RE48" s="177" t="str">
        <f t="shared" si="139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4"/>
        <v xml:space="preserve"> </v>
      </c>
      <c r="RN48" s="176">
        <f t="shared" si="141"/>
        <v>0</v>
      </c>
      <c r="RO48" s="177" t="str">
        <f t="shared" si="142"/>
        <v xml:space="preserve"> </v>
      </c>
      <c r="RQ48" s="173">
        <v>9</v>
      </c>
      <c r="RR48" s="226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/>
      <c r="SA48" s="177" t="str">
        <f t="shared" si="143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5"/>
        <v xml:space="preserve"> </v>
      </c>
      <c r="SJ48" s="176">
        <f t="shared" si="145"/>
        <v>0</v>
      </c>
      <c r="SK48" s="177" t="str">
        <f t="shared" si="146"/>
        <v xml:space="preserve"> </v>
      </c>
      <c r="SM48" s="173">
        <v>9</v>
      </c>
      <c r="SN48" s="226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/>
      <c r="SW48" s="177" t="str">
        <f t="shared" si="147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196"/>
        <v xml:space="preserve"> </v>
      </c>
      <c r="TF48" s="176">
        <f t="shared" si="149"/>
        <v>0</v>
      </c>
      <c r="TG48" s="177" t="str">
        <f t="shared" si="150"/>
        <v xml:space="preserve"> </v>
      </c>
      <c r="TI48" s="173">
        <v>9</v>
      </c>
      <c r="TJ48" s="226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/>
      <c r="TS48" s="177" t="str">
        <f t="shared" si="151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197"/>
        <v xml:space="preserve"> </v>
      </c>
      <c r="UB48" s="176">
        <f t="shared" si="153"/>
        <v>0</v>
      </c>
      <c r="UC48" s="177" t="str">
        <f t="shared" si="154"/>
        <v xml:space="preserve"> </v>
      </c>
      <c r="UE48" s="173">
        <v>9</v>
      </c>
      <c r="UF48" s="226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/>
      <c r="UO48" s="177" t="str">
        <f t="shared" si="173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198"/>
        <v xml:space="preserve"> </v>
      </c>
      <c r="UX48" s="176">
        <f t="shared" si="156"/>
        <v>0</v>
      </c>
      <c r="UY48" s="177" t="str">
        <f t="shared" si="157"/>
        <v xml:space="preserve"> </v>
      </c>
      <c r="VA48" s="173">
        <v>9</v>
      </c>
      <c r="VB48" s="226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/>
      <c r="VK48" s="177" t="str">
        <f t="shared" si="158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199"/>
        <v xml:space="preserve"> </v>
      </c>
      <c r="VT48" s="176">
        <f t="shared" si="160"/>
        <v>0</v>
      </c>
      <c r="VU48" s="177" t="str">
        <f t="shared" si="161"/>
        <v xml:space="preserve"> </v>
      </c>
      <c r="VW48" s="173">
        <v>9</v>
      </c>
      <c r="VX48" s="226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/>
      <c r="WG48" s="177" t="str">
        <f t="shared" si="162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0"/>
        <v xml:space="preserve"> </v>
      </c>
      <c r="WP48" s="176">
        <f t="shared" si="164"/>
        <v>0</v>
      </c>
      <c r="WQ48" s="177" t="str">
        <f t="shared" si="165"/>
        <v xml:space="preserve"> </v>
      </c>
      <c r="WS48" s="173">
        <v>9</v>
      </c>
      <c r="WT48" s="226"/>
      <c r="WU48" s="174" t="str">
        <f>IF(WW48=0," ",VLOOKUP(WW48,PROTOKOL!$A:$F,6,FALSE))</f>
        <v xml:space="preserve"> </v>
      </c>
      <c r="WV48" s="43"/>
      <c r="WW48" s="43"/>
      <c r="WX48" s="43"/>
      <c r="WY48" s="42" t="str">
        <f>IF(WW48=0," ",(VLOOKUP(WW48,PROTOKOL!$A$1:$E$29,2,FALSE))*WX48)</f>
        <v xml:space="preserve"> </v>
      </c>
      <c r="WZ48" s="175" t="str">
        <f t="shared" si="56"/>
        <v xml:space="preserve"> </v>
      </c>
      <c r="XA48" s="212" t="str">
        <f>IF(WW48=0," ",VLOOKUP(WW48,PROTOKOL!$A:$E,5,FALSE))</f>
        <v xml:space="preserve"> </v>
      </c>
      <c r="XB48" s="176"/>
      <c r="XC48" s="177" t="str">
        <f t="shared" si="166"/>
        <v xml:space="preserve"> 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1"/>
        <v xml:space="preserve"> </v>
      </c>
      <c r="XL48" s="176">
        <f t="shared" si="168"/>
        <v>0</v>
      </c>
      <c r="XM48" s="177" t="str">
        <f t="shared" si="169"/>
        <v xml:space="preserve"> </v>
      </c>
    </row>
    <row r="49" spans="1:637" ht="13.8">
      <c r="A49" s="173">
        <v>9</v>
      </c>
      <c r="B49" s="227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/>
      <c r="K49" s="177" t="str">
        <f t="shared" si="58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59"/>
        <v xml:space="preserve"> </v>
      </c>
      <c r="T49" s="176">
        <f t="shared" si="60"/>
        <v>0</v>
      </c>
      <c r="U49" s="177" t="str">
        <f t="shared" si="61"/>
        <v xml:space="preserve"> </v>
      </c>
      <c r="W49" s="173">
        <v>9</v>
      </c>
      <c r="X49" s="227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/>
      <c r="AG49" s="177" t="str">
        <f t="shared" si="62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74"/>
        <v xml:space="preserve"> </v>
      </c>
      <c r="AP49" s="176">
        <f t="shared" si="64"/>
        <v>0</v>
      </c>
      <c r="AQ49" s="177" t="str">
        <f t="shared" si="65"/>
        <v xml:space="preserve"> </v>
      </c>
      <c r="AS49" s="173">
        <v>9</v>
      </c>
      <c r="AT49" s="227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/>
      <c r="BC49" s="177" t="str">
        <f t="shared" si="170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75"/>
        <v xml:space="preserve"> </v>
      </c>
      <c r="BL49" s="176">
        <f t="shared" si="67"/>
        <v>0</v>
      </c>
      <c r="BM49" s="177" t="str">
        <f t="shared" si="68"/>
        <v xml:space="preserve"> </v>
      </c>
      <c r="BO49" s="173">
        <v>9</v>
      </c>
      <c r="BP49" s="227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/>
      <c r="BY49" s="177" t="str">
        <f t="shared" si="69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76"/>
        <v xml:space="preserve"> </v>
      </c>
      <c r="CH49" s="176">
        <f t="shared" si="71"/>
        <v>0</v>
      </c>
      <c r="CI49" s="177" t="str">
        <f t="shared" si="72"/>
        <v xml:space="preserve"> </v>
      </c>
      <c r="CK49" s="173">
        <v>9</v>
      </c>
      <c r="CL49" s="227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/>
      <c r="CU49" s="177" t="str">
        <f t="shared" si="73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77"/>
        <v xml:space="preserve"> </v>
      </c>
      <c r="DD49" s="176">
        <f t="shared" si="75"/>
        <v>0</v>
      </c>
      <c r="DE49" s="177" t="str">
        <f t="shared" si="76"/>
        <v xml:space="preserve"> </v>
      </c>
      <c r="DG49" s="173">
        <v>9</v>
      </c>
      <c r="DH49" s="227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/>
      <c r="DQ49" s="177" t="str">
        <f t="shared" si="77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78"/>
        <v xml:space="preserve"> </v>
      </c>
      <c r="DZ49" s="176">
        <f t="shared" si="79"/>
        <v>0</v>
      </c>
      <c r="EA49" s="177" t="str">
        <f t="shared" si="80"/>
        <v xml:space="preserve"> </v>
      </c>
      <c r="EC49" s="173">
        <v>9</v>
      </c>
      <c r="ED49" s="227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/>
      <c r="EM49" s="177" t="str">
        <f t="shared" si="81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79"/>
        <v xml:space="preserve"> </v>
      </c>
      <c r="EV49" s="176">
        <f t="shared" si="83"/>
        <v>0</v>
      </c>
      <c r="EW49" s="177" t="str">
        <f t="shared" si="84"/>
        <v xml:space="preserve"> </v>
      </c>
      <c r="EY49" s="173">
        <v>9</v>
      </c>
      <c r="EZ49" s="227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/>
      <c r="FI49" s="177" t="str">
        <f t="shared" si="85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0"/>
        <v xml:space="preserve"> </v>
      </c>
      <c r="FR49" s="176">
        <f t="shared" si="87"/>
        <v>0</v>
      </c>
      <c r="FS49" s="177" t="str">
        <f t="shared" si="88"/>
        <v xml:space="preserve"> </v>
      </c>
      <c r="FU49" s="173">
        <v>9</v>
      </c>
      <c r="FV49" s="227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/>
      <c r="GE49" s="177" t="str">
        <f t="shared" si="89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1"/>
        <v xml:space="preserve"> </v>
      </c>
      <c r="GN49" s="176">
        <f t="shared" si="91"/>
        <v>0</v>
      </c>
      <c r="GO49" s="177" t="str">
        <f t="shared" si="92"/>
        <v xml:space="preserve"> </v>
      </c>
      <c r="GQ49" s="173">
        <v>9</v>
      </c>
      <c r="GR49" s="227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/>
      <c r="HA49" s="177" t="str">
        <f t="shared" si="93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2"/>
        <v xml:space="preserve"> </v>
      </c>
      <c r="HJ49" s="176">
        <f t="shared" si="95"/>
        <v>0</v>
      </c>
      <c r="HK49" s="177" t="str">
        <f t="shared" si="96"/>
        <v xml:space="preserve"> </v>
      </c>
      <c r="HM49" s="173">
        <v>9</v>
      </c>
      <c r="HN49" s="227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/>
      <c r="HW49" s="177" t="str">
        <f t="shared" si="97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3"/>
        <v xml:space="preserve"> </v>
      </c>
      <c r="IF49" s="176">
        <f t="shared" si="99"/>
        <v>0</v>
      </c>
      <c r="IG49" s="177" t="str">
        <f t="shared" si="100"/>
        <v xml:space="preserve"> </v>
      </c>
      <c r="II49" s="173">
        <v>9</v>
      </c>
      <c r="IJ49" s="227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/>
      <c r="IS49" s="177" t="str">
        <f t="shared" si="101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4"/>
        <v xml:space="preserve"> </v>
      </c>
      <c r="JB49" s="176">
        <f t="shared" si="103"/>
        <v>0</v>
      </c>
      <c r="JC49" s="177" t="str">
        <f t="shared" si="104"/>
        <v xml:space="preserve"> </v>
      </c>
      <c r="JE49" s="173">
        <v>9</v>
      </c>
      <c r="JF49" s="227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/>
      <c r="JO49" s="177" t="str">
        <f t="shared" si="105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5"/>
        <v xml:space="preserve"> </v>
      </c>
      <c r="JX49" s="176">
        <f t="shared" si="107"/>
        <v>0</v>
      </c>
      <c r="JY49" s="177" t="str">
        <f t="shared" si="108"/>
        <v xml:space="preserve"> </v>
      </c>
      <c r="KA49" s="173">
        <v>9</v>
      </c>
      <c r="KB49" s="227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/>
      <c r="KK49" s="177" t="str">
        <f t="shared" si="109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86"/>
        <v xml:space="preserve"> </v>
      </c>
      <c r="KT49" s="176">
        <f t="shared" si="111"/>
        <v>0</v>
      </c>
      <c r="KU49" s="177" t="str">
        <f t="shared" si="112"/>
        <v xml:space="preserve"> </v>
      </c>
      <c r="KW49" s="173">
        <v>9</v>
      </c>
      <c r="KX49" s="227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/>
      <c r="LG49" s="177" t="str">
        <f t="shared" si="113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87"/>
        <v xml:space="preserve"> </v>
      </c>
      <c r="LP49" s="176">
        <f t="shared" si="115"/>
        <v>0</v>
      </c>
      <c r="LQ49" s="177" t="str">
        <f t="shared" si="116"/>
        <v xml:space="preserve"> </v>
      </c>
      <c r="LS49" s="173">
        <v>9</v>
      </c>
      <c r="LT49" s="227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/>
      <c r="MC49" s="177" t="str">
        <f t="shared" si="117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88"/>
        <v xml:space="preserve"> </v>
      </c>
      <c r="ML49" s="176">
        <f t="shared" si="118"/>
        <v>0</v>
      </c>
      <c r="MM49" s="177" t="str">
        <f t="shared" si="119"/>
        <v xml:space="preserve"> </v>
      </c>
      <c r="MO49" s="173">
        <v>9</v>
      </c>
      <c r="MP49" s="227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/>
      <c r="MY49" s="177" t="str">
        <f t="shared" si="120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89"/>
        <v xml:space="preserve"> </v>
      </c>
      <c r="NH49" s="176">
        <f t="shared" si="122"/>
        <v>0</v>
      </c>
      <c r="NI49" s="177" t="str">
        <f t="shared" si="123"/>
        <v xml:space="preserve"> </v>
      </c>
      <c r="NK49" s="173">
        <v>9</v>
      </c>
      <c r="NL49" s="227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/>
      <c r="NU49" s="177" t="str">
        <f t="shared" si="124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0"/>
        <v xml:space="preserve"> </v>
      </c>
      <c r="OD49" s="176">
        <f t="shared" si="126"/>
        <v>0</v>
      </c>
      <c r="OE49" s="177" t="str">
        <f t="shared" si="127"/>
        <v xml:space="preserve"> </v>
      </c>
      <c r="OG49" s="173">
        <v>9</v>
      </c>
      <c r="OH49" s="227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/>
      <c r="OQ49" s="177" t="str">
        <f t="shared" si="128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1"/>
        <v xml:space="preserve"> </v>
      </c>
      <c r="OZ49" s="176">
        <f t="shared" si="130"/>
        <v>0</v>
      </c>
      <c r="PA49" s="177" t="str">
        <f t="shared" si="131"/>
        <v xml:space="preserve"> </v>
      </c>
      <c r="PC49" s="173">
        <v>9</v>
      </c>
      <c r="PD49" s="227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/>
      <c r="PM49" s="177" t="str">
        <f t="shared" si="172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2"/>
        <v xml:space="preserve"> </v>
      </c>
      <c r="PV49" s="176">
        <f t="shared" si="133"/>
        <v>0</v>
      </c>
      <c r="PW49" s="177" t="str">
        <f t="shared" si="134"/>
        <v xml:space="preserve"> </v>
      </c>
      <c r="PY49" s="173">
        <v>9</v>
      </c>
      <c r="PZ49" s="227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/>
      <c r="QI49" s="177" t="str">
        <f t="shared" si="135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3"/>
        <v xml:space="preserve"> </v>
      </c>
      <c r="QR49" s="176">
        <f t="shared" si="137"/>
        <v>0</v>
      </c>
      <c r="QS49" s="177" t="str">
        <f t="shared" si="138"/>
        <v xml:space="preserve"> </v>
      </c>
      <c r="QU49" s="173">
        <v>9</v>
      </c>
      <c r="QV49" s="227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/>
      <c r="RE49" s="177" t="str">
        <f t="shared" si="139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4"/>
        <v xml:space="preserve"> </v>
      </c>
      <c r="RN49" s="176">
        <f t="shared" si="141"/>
        <v>0</v>
      </c>
      <c r="RO49" s="177" t="str">
        <f t="shared" si="142"/>
        <v xml:space="preserve"> </v>
      </c>
      <c r="RQ49" s="173">
        <v>9</v>
      </c>
      <c r="RR49" s="227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/>
      <c r="SA49" s="177" t="str">
        <f t="shared" si="143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5"/>
        <v xml:space="preserve"> </v>
      </c>
      <c r="SJ49" s="176">
        <f t="shared" si="145"/>
        <v>0</v>
      </c>
      <c r="SK49" s="177" t="str">
        <f t="shared" si="146"/>
        <v xml:space="preserve"> </v>
      </c>
      <c r="SM49" s="173">
        <v>9</v>
      </c>
      <c r="SN49" s="227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/>
      <c r="SW49" s="177" t="str">
        <f t="shared" si="147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196"/>
        <v xml:space="preserve"> </v>
      </c>
      <c r="TF49" s="176">
        <f t="shared" si="149"/>
        <v>0</v>
      </c>
      <c r="TG49" s="177" t="str">
        <f t="shared" si="150"/>
        <v xml:space="preserve"> </v>
      </c>
      <c r="TI49" s="173">
        <v>9</v>
      </c>
      <c r="TJ49" s="227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/>
      <c r="TS49" s="177" t="str">
        <f t="shared" si="151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197"/>
        <v xml:space="preserve"> </v>
      </c>
      <c r="UB49" s="176">
        <f t="shared" si="153"/>
        <v>0</v>
      </c>
      <c r="UC49" s="177" t="str">
        <f t="shared" si="154"/>
        <v xml:space="preserve"> </v>
      </c>
      <c r="UE49" s="173">
        <v>9</v>
      </c>
      <c r="UF49" s="227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/>
      <c r="UO49" s="177" t="str">
        <f t="shared" si="173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198"/>
        <v xml:space="preserve"> </v>
      </c>
      <c r="UX49" s="176">
        <f t="shared" si="156"/>
        <v>0</v>
      </c>
      <c r="UY49" s="177" t="str">
        <f t="shared" si="157"/>
        <v xml:space="preserve"> </v>
      </c>
      <c r="VA49" s="173">
        <v>9</v>
      </c>
      <c r="VB49" s="227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/>
      <c r="VK49" s="177" t="str">
        <f t="shared" si="158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199"/>
        <v xml:space="preserve"> </v>
      </c>
      <c r="VT49" s="176">
        <f t="shared" si="160"/>
        <v>0</v>
      </c>
      <c r="VU49" s="177" t="str">
        <f t="shared" si="161"/>
        <v xml:space="preserve"> </v>
      </c>
      <c r="VW49" s="173">
        <v>9</v>
      </c>
      <c r="VX49" s="227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/>
      <c r="WG49" s="177" t="str">
        <f t="shared" si="162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0"/>
        <v xml:space="preserve"> </v>
      </c>
      <c r="WP49" s="176">
        <f t="shared" si="164"/>
        <v>0</v>
      </c>
      <c r="WQ49" s="177" t="str">
        <f t="shared" si="165"/>
        <v xml:space="preserve"> </v>
      </c>
      <c r="WS49" s="173">
        <v>9</v>
      </c>
      <c r="WT49" s="227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/>
      <c r="XC49" s="177" t="str">
        <f t="shared" si="166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1"/>
        <v xml:space="preserve"> </v>
      </c>
      <c r="XL49" s="176">
        <f t="shared" si="168"/>
        <v>0</v>
      </c>
      <c r="XM49" s="177" t="str">
        <f t="shared" si="169"/>
        <v xml:space="preserve"> </v>
      </c>
    </row>
    <row r="50" spans="1:637" ht="13.8">
      <c r="A50" s="173">
        <v>10</v>
      </c>
      <c r="B50" s="225">
        <v>10</v>
      </c>
      <c r="C50" s="174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5" t="str">
        <f t="shared" si="0"/>
        <v xml:space="preserve"> </v>
      </c>
      <c r="I50" s="212" t="str">
        <f>IF(E50=0," ",VLOOKUP(E50,PROTOKOL!$A:$E,5,FALSE))</f>
        <v xml:space="preserve"> </v>
      </c>
      <c r="J50" s="176"/>
      <c r="K50" s="177" t="str">
        <f t="shared" si="58"/>
        <v xml:space="preserve"> 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59"/>
        <v xml:space="preserve"> </v>
      </c>
      <c r="T50" s="176">
        <f t="shared" si="60"/>
        <v>0</v>
      </c>
      <c r="U50" s="177" t="str">
        <f t="shared" si="61"/>
        <v xml:space="preserve"> </v>
      </c>
      <c r="W50" s="173">
        <v>10</v>
      </c>
      <c r="X50" s="225">
        <v>10</v>
      </c>
      <c r="Y50" s="174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5" t="str">
        <f t="shared" si="2"/>
        <v xml:space="preserve"> </v>
      </c>
      <c r="AE50" s="212" t="str">
        <f>IF(AA50=0," ",VLOOKUP(AA50,PROTOKOL!$A:$E,5,FALSE))</f>
        <v xml:space="preserve"> </v>
      </c>
      <c r="AF50" s="176"/>
      <c r="AG50" s="177" t="str">
        <f t="shared" si="62"/>
        <v xml:space="preserve"> </v>
      </c>
      <c r="AH50" s="217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5" t="str">
        <f t="shared" si="3"/>
        <v xml:space="preserve"> </v>
      </c>
      <c r="AN50" s="176" t="str">
        <f>IF(AJ50=0," ",VLOOKUP(AJ50,PROTOKOL!$A:$E,5,FALSE))</f>
        <v xml:space="preserve"> </v>
      </c>
      <c r="AO50" s="212" t="str">
        <f t="shared" si="174"/>
        <v xml:space="preserve"> </v>
      </c>
      <c r="AP50" s="176">
        <f t="shared" si="64"/>
        <v>0</v>
      </c>
      <c r="AQ50" s="177" t="str">
        <f t="shared" si="65"/>
        <v xml:space="preserve"> </v>
      </c>
      <c r="AS50" s="173">
        <v>10</v>
      </c>
      <c r="AT50" s="225">
        <v>10</v>
      </c>
      <c r="AU50" s="174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/>
      <c r="BC50" s="177" t="str">
        <f t="shared" si="170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175"/>
        <v xml:space="preserve"> </v>
      </c>
      <c r="BL50" s="176">
        <f t="shared" si="67"/>
        <v>0</v>
      </c>
      <c r="BM50" s="177" t="str">
        <f t="shared" si="68"/>
        <v xml:space="preserve"> </v>
      </c>
      <c r="BO50" s="173">
        <v>10</v>
      </c>
      <c r="BP50" s="225">
        <v>10</v>
      </c>
      <c r="BQ50" s="174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5" t="str">
        <f t="shared" si="6"/>
        <v xml:space="preserve"> </v>
      </c>
      <c r="BW50" s="212" t="str">
        <f>IF(BS50=0," ",VLOOKUP(BS50,PROTOKOL!$A:$E,5,FALSE))</f>
        <v xml:space="preserve"> </v>
      </c>
      <c r="BX50" s="176"/>
      <c r="BY50" s="177" t="str">
        <f t="shared" si="69"/>
        <v xml:space="preserve"> 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76"/>
        <v xml:space="preserve"> </v>
      </c>
      <c r="CH50" s="176">
        <f t="shared" si="71"/>
        <v>0</v>
      </c>
      <c r="CI50" s="177" t="str">
        <f t="shared" si="72"/>
        <v xml:space="preserve"> </v>
      </c>
      <c r="CK50" s="173">
        <v>10</v>
      </c>
      <c r="CL50" s="225">
        <v>10</v>
      </c>
      <c r="CM50" s="174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5" t="str">
        <f t="shared" si="8"/>
        <v xml:space="preserve"> </v>
      </c>
      <c r="CS50" s="212" t="str">
        <f>IF(CO50=0," ",VLOOKUP(CO50,PROTOKOL!$A:$E,5,FALSE))</f>
        <v xml:space="preserve"> </v>
      </c>
      <c r="CT50" s="176"/>
      <c r="CU50" s="177" t="str">
        <f t="shared" si="73"/>
        <v xml:space="preserve"> 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77"/>
        <v xml:space="preserve"> </v>
      </c>
      <c r="DD50" s="176">
        <f t="shared" si="75"/>
        <v>0</v>
      </c>
      <c r="DE50" s="177" t="str">
        <f t="shared" si="76"/>
        <v xml:space="preserve"> </v>
      </c>
      <c r="DG50" s="173">
        <v>10</v>
      </c>
      <c r="DH50" s="225">
        <v>10</v>
      </c>
      <c r="DI50" s="174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5" t="str">
        <f t="shared" si="10"/>
        <v xml:space="preserve"> </v>
      </c>
      <c r="DO50" s="212" t="str">
        <f>IF(DK50=0," ",VLOOKUP(DK50,PROTOKOL!$A:$E,5,FALSE))</f>
        <v xml:space="preserve"> </v>
      </c>
      <c r="DP50" s="176"/>
      <c r="DQ50" s="177" t="str">
        <f t="shared" si="77"/>
        <v xml:space="preserve"> </v>
      </c>
      <c r="DR50" s="217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5" t="str">
        <f t="shared" si="11"/>
        <v xml:space="preserve"> </v>
      </c>
      <c r="DX50" s="176" t="str">
        <f>IF(DT50=0," ",VLOOKUP(DT50,PROTOKOL!$A:$E,5,FALSE))</f>
        <v xml:space="preserve"> </v>
      </c>
      <c r="DY50" s="212" t="str">
        <f t="shared" si="178"/>
        <v xml:space="preserve"> </v>
      </c>
      <c r="DZ50" s="176">
        <f t="shared" si="79"/>
        <v>0</v>
      </c>
      <c r="EA50" s="177" t="str">
        <f t="shared" si="80"/>
        <v xml:space="preserve"> </v>
      </c>
      <c r="EC50" s="173">
        <v>10</v>
      </c>
      <c r="ED50" s="225">
        <v>10</v>
      </c>
      <c r="EE50" s="174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5" t="str">
        <f t="shared" si="12"/>
        <v xml:space="preserve"> </v>
      </c>
      <c r="EK50" s="212" t="str">
        <f>IF(EG50=0," ",VLOOKUP(EG50,PROTOKOL!$A:$E,5,FALSE))</f>
        <v xml:space="preserve"> </v>
      </c>
      <c r="EL50" s="176"/>
      <c r="EM50" s="177" t="str">
        <f t="shared" si="81"/>
        <v xml:space="preserve"> 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79"/>
        <v xml:space="preserve"> </v>
      </c>
      <c r="EV50" s="176">
        <f t="shared" si="83"/>
        <v>0</v>
      </c>
      <c r="EW50" s="177" t="str">
        <f t="shared" si="84"/>
        <v xml:space="preserve"> </v>
      </c>
      <c r="EY50" s="173">
        <v>10</v>
      </c>
      <c r="EZ50" s="225">
        <v>10</v>
      </c>
      <c r="FA50" s="174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5" t="str">
        <f t="shared" si="14"/>
        <v xml:space="preserve"> </v>
      </c>
      <c r="FG50" s="212" t="str">
        <f>IF(FC50=0," ",VLOOKUP(FC50,PROTOKOL!$A:$E,5,FALSE))</f>
        <v xml:space="preserve"> </v>
      </c>
      <c r="FH50" s="176"/>
      <c r="FI50" s="177" t="str">
        <f t="shared" si="85"/>
        <v xml:space="preserve"> 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80"/>
        <v xml:space="preserve"> </v>
      </c>
      <c r="FR50" s="176">
        <f t="shared" si="87"/>
        <v>0</v>
      </c>
      <c r="FS50" s="177" t="str">
        <f t="shared" si="88"/>
        <v xml:space="preserve"> </v>
      </c>
      <c r="FU50" s="173">
        <v>10</v>
      </c>
      <c r="FV50" s="225">
        <v>10</v>
      </c>
      <c r="FW50" s="174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5" t="str">
        <f t="shared" si="16"/>
        <v xml:space="preserve"> </v>
      </c>
      <c r="GC50" s="212" t="str">
        <f>IF(FY50=0," ",VLOOKUP(FY50,PROTOKOL!$A:$E,5,FALSE))</f>
        <v xml:space="preserve"> </v>
      </c>
      <c r="GD50" s="176"/>
      <c r="GE50" s="177" t="str">
        <f t="shared" si="89"/>
        <v xml:space="preserve"> </v>
      </c>
      <c r="GF50" s="217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5" t="str">
        <f t="shared" si="17"/>
        <v xml:space="preserve"> </v>
      </c>
      <c r="GL50" s="176" t="str">
        <f>IF(GH50=0," ",VLOOKUP(GH50,PROTOKOL!$A:$E,5,FALSE))</f>
        <v xml:space="preserve"> </v>
      </c>
      <c r="GM50" s="212" t="str">
        <f t="shared" si="181"/>
        <v xml:space="preserve"> </v>
      </c>
      <c r="GN50" s="176">
        <f t="shared" si="91"/>
        <v>0</v>
      </c>
      <c r="GO50" s="177" t="str">
        <f t="shared" si="92"/>
        <v xml:space="preserve"> </v>
      </c>
      <c r="GQ50" s="173">
        <v>10</v>
      </c>
      <c r="GR50" s="225">
        <v>10</v>
      </c>
      <c r="GS50" s="174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/>
      <c r="HA50" s="177" t="str">
        <f t="shared" si="93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2"/>
        <v xml:space="preserve"> </v>
      </c>
      <c r="HJ50" s="176">
        <f t="shared" si="95"/>
        <v>0</v>
      </c>
      <c r="HK50" s="177" t="str">
        <f t="shared" si="96"/>
        <v xml:space="preserve"> </v>
      </c>
      <c r="HM50" s="173">
        <v>10</v>
      </c>
      <c r="HN50" s="225">
        <v>10</v>
      </c>
      <c r="HO50" s="174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5" t="str">
        <f t="shared" si="20"/>
        <v xml:space="preserve"> </v>
      </c>
      <c r="HU50" s="212" t="str">
        <f>IF(HQ50=0," ",VLOOKUP(HQ50,PROTOKOL!$A:$E,5,FALSE))</f>
        <v xml:space="preserve"> </v>
      </c>
      <c r="HV50" s="176"/>
      <c r="HW50" s="177" t="str">
        <f t="shared" si="97"/>
        <v xml:space="preserve"> 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3"/>
        <v xml:space="preserve"> </v>
      </c>
      <c r="IF50" s="176">
        <f t="shared" si="99"/>
        <v>0</v>
      </c>
      <c r="IG50" s="177" t="str">
        <f t="shared" si="100"/>
        <v xml:space="preserve"> </v>
      </c>
      <c r="II50" s="173">
        <v>10</v>
      </c>
      <c r="IJ50" s="225">
        <v>10</v>
      </c>
      <c r="IK50" s="174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5" t="str">
        <f t="shared" si="22"/>
        <v xml:space="preserve"> </v>
      </c>
      <c r="IQ50" s="212" t="str">
        <f>IF(IM50=0," ",VLOOKUP(IM50,PROTOKOL!$A:$E,5,FALSE))</f>
        <v xml:space="preserve"> </v>
      </c>
      <c r="IR50" s="176"/>
      <c r="IS50" s="177" t="str">
        <f t="shared" si="101"/>
        <v xml:space="preserve"> 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4"/>
        <v xml:space="preserve"> </v>
      </c>
      <c r="JB50" s="176">
        <f t="shared" si="103"/>
        <v>0</v>
      </c>
      <c r="JC50" s="177" t="str">
        <f t="shared" si="104"/>
        <v xml:space="preserve"> </v>
      </c>
      <c r="JE50" s="173">
        <v>10</v>
      </c>
      <c r="JF50" s="225">
        <v>10</v>
      </c>
      <c r="JG50" s="174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5" t="str">
        <f t="shared" si="24"/>
        <v xml:space="preserve"> </v>
      </c>
      <c r="JM50" s="212" t="str">
        <f>IF(JI50=0," ",VLOOKUP(JI50,PROTOKOL!$A:$E,5,FALSE))</f>
        <v xml:space="preserve"> </v>
      </c>
      <c r="JN50" s="176"/>
      <c r="JO50" s="177" t="str">
        <f t="shared" si="105"/>
        <v xml:space="preserve"> 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5"/>
        <v xml:space="preserve"> </v>
      </c>
      <c r="JX50" s="176">
        <f t="shared" si="107"/>
        <v>0</v>
      </c>
      <c r="JY50" s="177" t="str">
        <f t="shared" si="108"/>
        <v xml:space="preserve"> </v>
      </c>
      <c r="KA50" s="173">
        <v>10</v>
      </c>
      <c r="KB50" s="225">
        <v>10</v>
      </c>
      <c r="KC50" s="174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5" t="str">
        <f t="shared" si="26"/>
        <v xml:space="preserve"> </v>
      </c>
      <c r="KI50" s="212" t="str">
        <f>IF(KE50=0," ",VLOOKUP(KE50,PROTOKOL!$A:$E,5,FALSE))</f>
        <v xml:space="preserve"> </v>
      </c>
      <c r="KJ50" s="176"/>
      <c r="KK50" s="177" t="str">
        <f t="shared" si="109"/>
        <v xml:space="preserve"> 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86"/>
        <v xml:space="preserve"> </v>
      </c>
      <c r="KT50" s="176">
        <f t="shared" si="111"/>
        <v>0</v>
      </c>
      <c r="KU50" s="177" t="str">
        <f t="shared" si="112"/>
        <v xml:space="preserve"> </v>
      </c>
      <c r="KW50" s="173">
        <v>10</v>
      </c>
      <c r="KX50" s="225">
        <v>10</v>
      </c>
      <c r="KY50" s="174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5" t="str">
        <f t="shared" si="28"/>
        <v xml:space="preserve"> </v>
      </c>
      <c r="LE50" s="212" t="str">
        <f>IF(LA50=0," ",VLOOKUP(LA50,PROTOKOL!$A:$E,5,FALSE))</f>
        <v xml:space="preserve"> </v>
      </c>
      <c r="LF50" s="176"/>
      <c r="LG50" s="177" t="str">
        <f t="shared" si="113"/>
        <v xml:space="preserve"> 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87"/>
        <v xml:space="preserve"> </v>
      </c>
      <c r="LP50" s="176">
        <f t="shared" si="115"/>
        <v>0</v>
      </c>
      <c r="LQ50" s="177" t="str">
        <f t="shared" si="116"/>
        <v xml:space="preserve"> </v>
      </c>
      <c r="LS50" s="173">
        <v>10</v>
      </c>
      <c r="LT50" s="225">
        <v>10</v>
      </c>
      <c r="LU50" s="174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5" t="str">
        <f t="shared" si="30"/>
        <v xml:space="preserve"> </v>
      </c>
      <c r="MA50" s="212" t="str">
        <f>IF(LW50=0," ",VLOOKUP(LW50,PROTOKOL!$A:$E,5,FALSE))</f>
        <v xml:space="preserve"> </v>
      </c>
      <c r="MB50" s="176"/>
      <c r="MC50" s="177" t="str">
        <f t="shared" si="117"/>
        <v xml:space="preserve"> </v>
      </c>
      <c r="MD50" s="217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5" t="str">
        <f t="shared" si="31"/>
        <v xml:space="preserve"> </v>
      </c>
      <c r="MJ50" s="176" t="str">
        <f>IF(MF50=0," ",VLOOKUP(MF50,PROTOKOL!$A:$E,5,FALSE))</f>
        <v xml:space="preserve"> </v>
      </c>
      <c r="MK50" s="212" t="str">
        <f t="shared" si="188"/>
        <v xml:space="preserve"> </v>
      </c>
      <c r="ML50" s="176">
        <f t="shared" si="118"/>
        <v>0</v>
      </c>
      <c r="MM50" s="177" t="str">
        <f t="shared" si="119"/>
        <v xml:space="preserve"> </v>
      </c>
      <c r="MO50" s="173">
        <v>10</v>
      </c>
      <c r="MP50" s="225">
        <v>10</v>
      </c>
      <c r="MQ50" s="174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5" t="str">
        <f t="shared" si="32"/>
        <v xml:space="preserve"> </v>
      </c>
      <c r="MW50" s="212" t="str">
        <f>IF(MS50=0," ",VLOOKUP(MS50,PROTOKOL!$A:$E,5,FALSE))</f>
        <v xml:space="preserve"> </v>
      </c>
      <c r="MX50" s="176"/>
      <c r="MY50" s="177" t="str">
        <f t="shared" si="120"/>
        <v xml:space="preserve"> 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89"/>
        <v xml:space="preserve"> </v>
      </c>
      <c r="NH50" s="176">
        <f t="shared" si="122"/>
        <v>0</v>
      </c>
      <c r="NI50" s="177" t="str">
        <f t="shared" si="123"/>
        <v xml:space="preserve"> </v>
      </c>
      <c r="NK50" s="173">
        <v>10</v>
      </c>
      <c r="NL50" s="225">
        <v>10</v>
      </c>
      <c r="NM50" s="174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5" t="str">
        <f t="shared" si="34"/>
        <v xml:space="preserve"> </v>
      </c>
      <c r="NS50" s="212" t="str">
        <f>IF(NO50=0," ",VLOOKUP(NO50,PROTOKOL!$A:$E,5,FALSE))</f>
        <v xml:space="preserve"> </v>
      </c>
      <c r="NT50" s="176"/>
      <c r="NU50" s="177" t="str">
        <f t="shared" si="124"/>
        <v xml:space="preserve"> </v>
      </c>
      <c r="NV50" s="217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5" t="str">
        <f t="shared" si="35"/>
        <v xml:space="preserve"> </v>
      </c>
      <c r="OB50" s="176" t="str">
        <f>IF(NX50=0," ",VLOOKUP(NX50,PROTOKOL!$A:$E,5,FALSE))</f>
        <v xml:space="preserve"> </v>
      </c>
      <c r="OC50" s="212" t="str">
        <f t="shared" si="190"/>
        <v xml:space="preserve"> </v>
      </c>
      <c r="OD50" s="176">
        <f t="shared" si="126"/>
        <v>0</v>
      </c>
      <c r="OE50" s="177" t="str">
        <f t="shared" si="127"/>
        <v xml:space="preserve"> </v>
      </c>
      <c r="OG50" s="173">
        <v>10</v>
      </c>
      <c r="OH50" s="225">
        <v>10</v>
      </c>
      <c r="OI50" s="174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5" t="str">
        <f t="shared" si="36"/>
        <v xml:space="preserve"> </v>
      </c>
      <c r="OO50" s="212" t="str">
        <f>IF(OK50=0," ",VLOOKUP(OK50,PROTOKOL!$A:$E,5,FALSE))</f>
        <v xml:space="preserve"> </v>
      </c>
      <c r="OP50" s="176"/>
      <c r="OQ50" s="177" t="str">
        <f t="shared" si="128"/>
        <v xml:space="preserve"> </v>
      </c>
      <c r="OR50" s="217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5" t="str">
        <f t="shared" si="37"/>
        <v xml:space="preserve"> </v>
      </c>
      <c r="OX50" s="176" t="str">
        <f>IF(OT50=0," ",VLOOKUP(OT50,PROTOKOL!$A:$E,5,FALSE))</f>
        <v xml:space="preserve"> </v>
      </c>
      <c r="OY50" s="212" t="str">
        <f t="shared" si="191"/>
        <v xml:space="preserve"> </v>
      </c>
      <c r="OZ50" s="176">
        <f t="shared" si="130"/>
        <v>0</v>
      </c>
      <c r="PA50" s="177" t="str">
        <f t="shared" si="131"/>
        <v xml:space="preserve"> </v>
      </c>
      <c r="PC50" s="173">
        <v>10</v>
      </c>
      <c r="PD50" s="225">
        <v>10</v>
      </c>
      <c r="PE50" s="174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/>
      <c r="PM50" s="177" t="str">
        <f t="shared" si="172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2"/>
        <v xml:space="preserve"> </v>
      </c>
      <c r="PV50" s="176">
        <f t="shared" si="133"/>
        <v>0</v>
      </c>
      <c r="PW50" s="177" t="str">
        <f t="shared" si="134"/>
        <v xml:space="preserve"> </v>
      </c>
      <c r="PY50" s="173">
        <v>10</v>
      </c>
      <c r="PZ50" s="225">
        <v>10</v>
      </c>
      <c r="QA50" s="174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5" t="str">
        <f t="shared" si="40"/>
        <v xml:space="preserve"> </v>
      </c>
      <c r="QG50" s="212" t="str">
        <f>IF(QC50=0," ",VLOOKUP(QC50,PROTOKOL!$A:$E,5,FALSE))</f>
        <v xml:space="preserve"> </v>
      </c>
      <c r="QH50" s="176"/>
      <c r="QI50" s="177" t="str">
        <f t="shared" si="135"/>
        <v xml:space="preserve"> 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3"/>
        <v xml:space="preserve"> </v>
      </c>
      <c r="QR50" s="176">
        <f t="shared" si="137"/>
        <v>0</v>
      </c>
      <c r="QS50" s="177" t="str">
        <f t="shared" si="138"/>
        <v xml:space="preserve"> </v>
      </c>
      <c r="QU50" s="173">
        <v>10</v>
      </c>
      <c r="QV50" s="225">
        <v>10</v>
      </c>
      <c r="QW50" s="174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/>
      <c r="RE50" s="177" t="str">
        <f t="shared" si="139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194"/>
        <v xml:space="preserve"> </v>
      </c>
      <c r="RN50" s="176">
        <f t="shared" si="141"/>
        <v>0</v>
      </c>
      <c r="RO50" s="177" t="str">
        <f t="shared" si="142"/>
        <v xml:space="preserve"> </v>
      </c>
      <c r="RQ50" s="173">
        <v>10</v>
      </c>
      <c r="RR50" s="225">
        <v>10</v>
      </c>
      <c r="RS50" s="174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5" t="str">
        <f t="shared" si="44"/>
        <v xml:space="preserve"> </v>
      </c>
      <c r="RY50" s="212" t="str">
        <f>IF(RU50=0," ",VLOOKUP(RU50,PROTOKOL!$A:$E,5,FALSE))</f>
        <v xml:space="preserve"> </v>
      </c>
      <c r="RZ50" s="176"/>
      <c r="SA50" s="177" t="str">
        <f t="shared" si="143"/>
        <v xml:space="preserve"> 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195"/>
        <v xml:space="preserve"> </v>
      </c>
      <c r="SJ50" s="176">
        <f t="shared" si="145"/>
        <v>0</v>
      </c>
      <c r="SK50" s="177" t="str">
        <f t="shared" si="146"/>
        <v xml:space="preserve"> </v>
      </c>
      <c r="SM50" s="173">
        <v>10</v>
      </c>
      <c r="SN50" s="225">
        <v>10</v>
      </c>
      <c r="SO50" s="174" t="str">
        <f>IF(SQ50=0," ",VLOOKUP(SQ50,PROTOKOL!$A:$F,6,FALSE))</f>
        <v xml:space="preserve"> 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/>
      <c r="SW50" s="177" t="str">
        <f t="shared" si="147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196"/>
        <v xml:space="preserve"> </v>
      </c>
      <c r="TF50" s="176">
        <f t="shared" si="149"/>
        <v>0</v>
      </c>
      <c r="TG50" s="177" t="str">
        <f t="shared" si="150"/>
        <v xml:space="preserve"> </v>
      </c>
      <c r="TI50" s="173">
        <v>10</v>
      </c>
      <c r="TJ50" s="225">
        <v>10</v>
      </c>
      <c r="TK50" s="174" t="str">
        <f>IF(TM50=0," ",VLOOKUP(TM50,PROTOKOL!$A:$F,6,FALSE))</f>
        <v xml:space="preserve"> 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/>
      <c r="TS50" s="177" t="str">
        <f t="shared" si="151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197"/>
        <v xml:space="preserve"> </v>
      </c>
      <c r="UB50" s="176">
        <f t="shared" si="153"/>
        <v>0</v>
      </c>
      <c r="UC50" s="177" t="str">
        <f t="shared" si="154"/>
        <v xml:space="preserve"> </v>
      </c>
      <c r="UE50" s="173">
        <v>10</v>
      </c>
      <c r="UF50" s="225">
        <v>10</v>
      </c>
      <c r="UG50" s="174" t="str">
        <f>IF(UI50=0," ",VLOOKUP(UI50,PROTOKOL!$A:$F,6,FALSE))</f>
        <v xml:space="preserve"> </v>
      </c>
      <c r="UH50" s="43"/>
      <c r="UI50" s="43"/>
      <c r="UJ50" s="43"/>
      <c r="UK50" s="42" t="str">
        <f>IF(UI50=0," ",(VLOOKUP(UI50,PROTOKOL!$A$1:$E$29,2,FALSE))*UJ50)</f>
        <v xml:space="preserve"> </v>
      </c>
      <c r="UL50" s="175" t="str">
        <f t="shared" si="50"/>
        <v xml:space="preserve"> </v>
      </c>
      <c r="UM50" s="212" t="str">
        <f>IF(UI50=0," ",VLOOKUP(UI50,PROTOKOL!$A:$E,5,FALSE))</f>
        <v xml:space="preserve"> </v>
      </c>
      <c r="UN50" s="176"/>
      <c r="UO50" s="177" t="str">
        <f t="shared" si="173"/>
        <v xml:space="preserve"> </v>
      </c>
      <c r="UP50" s="217" t="str">
        <f>IF(UR50=0," ",VLOOKUP(UR50,PROTOKOL!$A:$F,6,FALSE))</f>
        <v xml:space="preserve"> </v>
      </c>
      <c r="UQ50" s="43"/>
      <c r="UR50" s="43"/>
      <c r="US50" s="43"/>
      <c r="UT50" s="91" t="str">
        <f>IF(UR50=0," ",(VLOOKUP(UR50,PROTOKOL!$A$1:$E$29,2,FALSE))*US50)</f>
        <v xml:space="preserve"> </v>
      </c>
      <c r="UU50" s="175" t="str">
        <f t="shared" si="51"/>
        <v xml:space="preserve"> </v>
      </c>
      <c r="UV50" s="176" t="str">
        <f>IF(UR50=0," ",VLOOKUP(UR50,PROTOKOL!$A:$E,5,FALSE))</f>
        <v xml:space="preserve"> </v>
      </c>
      <c r="UW50" s="212" t="str">
        <f t="shared" si="198"/>
        <v xml:space="preserve"> </v>
      </c>
      <c r="UX50" s="176">
        <f t="shared" si="156"/>
        <v>0</v>
      </c>
      <c r="UY50" s="177" t="str">
        <f t="shared" si="157"/>
        <v xml:space="preserve"> </v>
      </c>
      <c r="VA50" s="173">
        <v>10</v>
      </c>
      <c r="VB50" s="225">
        <v>10</v>
      </c>
      <c r="VC50" s="174" t="str">
        <f>IF(VE50=0," ",VLOOKUP(VE50,PROTOKOL!$A:$F,6,FALSE))</f>
        <v xml:space="preserve"> </v>
      </c>
      <c r="VD50" s="43"/>
      <c r="VE50" s="43"/>
      <c r="VF50" s="43"/>
      <c r="VG50" s="42" t="str">
        <f>IF(VE50=0," ",(VLOOKUP(VE50,PROTOKOL!$A$1:$E$29,2,FALSE))*VF50)</f>
        <v xml:space="preserve"> </v>
      </c>
      <c r="VH50" s="175" t="str">
        <f t="shared" si="52"/>
        <v xml:space="preserve"> </v>
      </c>
      <c r="VI50" s="212" t="str">
        <f>IF(VE50=0," ",VLOOKUP(VE50,PROTOKOL!$A:$E,5,FALSE))</f>
        <v xml:space="preserve"> </v>
      </c>
      <c r="VJ50" s="176"/>
      <c r="VK50" s="177" t="str">
        <f t="shared" si="158"/>
        <v xml:space="preserve"> 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199"/>
        <v xml:space="preserve"> </v>
      </c>
      <c r="VT50" s="176">
        <f t="shared" si="160"/>
        <v>0</v>
      </c>
      <c r="VU50" s="177" t="str">
        <f t="shared" si="161"/>
        <v xml:space="preserve"> </v>
      </c>
      <c r="VW50" s="173">
        <v>10</v>
      </c>
      <c r="VX50" s="225">
        <v>10</v>
      </c>
      <c r="VY50" s="174" t="str">
        <f>IF(WA50=0," ",VLOOKUP(WA50,PROTOKOL!$A:$F,6,FALSE))</f>
        <v xml:space="preserve"> </v>
      </c>
      <c r="VZ50" s="43"/>
      <c r="WA50" s="43"/>
      <c r="WB50" s="43"/>
      <c r="WC50" s="42" t="str">
        <f>IF(WA50=0," ",(VLOOKUP(WA50,PROTOKOL!$A$1:$E$29,2,FALSE))*WB50)</f>
        <v xml:space="preserve"> </v>
      </c>
      <c r="WD50" s="175" t="str">
        <f t="shared" si="54"/>
        <v xml:space="preserve"> </v>
      </c>
      <c r="WE50" s="212" t="str">
        <f>IF(WA50=0," ",VLOOKUP(WA50,PROTOKOL!$A:$E,5,FALSE))</f>
        <v xml:space="preserve"> </v>
      </c>
      <c r="WF50" s="176"/>
      <c r="WG50" s="177" t="str">
        <f t="shared" si="162"/>
        <v xml:space="preserve"> 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0"/>
        <v xml:space="preserve"> </v>
      </c>
      <c r="WP50" s="176">
        <f t="shared" si="164"/>
        <v>0</v>
      </c>
      <c r="WQ50" s="177" t="str">
        <f t="shared" si="165"/>
        <v xml:space="preserve"> </v>
      </c>
      <c r="WS50" s="173">
        <v>10</v>
      </c>
      <c r="WT50" s="225">
        <v>10</v>
      </c>
      <c r="WU50" s="174" t="str">
        <f>IF(WW50=0," ",VLOOKUP(WW50,PROTOKOL!$A:$F,6,FALSE))</f>
        <v xml:space="preserve"> </v>
      </c>
      <c r="WV50" s="43"/>
      <c r="WW50" s="43"/>
      <c r="WX50" s="43"/>
      <c r="WY50" s="42" t="str">
        <f>IF(WW50=0," ",(VLOOKUP(WW50,PROTOKOL!$A$1:$E$29,2,FALSE))*WX50)</f>
        <v xml:space="preserve"> </v>
      </c>
      <c r="WZ50" s="175" t="str">
        <f t="shared" si="56"/>
        <v xml:space="preserve"> </v>
      </c>
      <c r="XA50" s="212" t="str">
        <f>IF(WW50=0," ",VLOOKUP(WW50,PROTOKOL!$A:$E,5,FALSE))</f>
        <v xml:space="preserve"> </v>
      </c>
      <c r="XB50" s="176"/>
      <c r="XC50" s="177" t="str">
        <f t="shared" si="166"/>
        <v xml:space="preserve"> 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1"/>
        <v xml:space="preserve"> </v>
      </c>
      <c r="XL50" s="176">
        <f t="shared" si="168"/>
        <v>0</v>
      </c>
      <c r="XM50" s="177" t="str">
        <f t="shared" si="169"/>
        <v xml:space="preserve"> </v>
      </c>
    </row>
    <row r="51" spans="1:637" ht="13.8">
      <c r="A51" s="173">
        <v>10</v>
      </c>
      <c r="B51" s="226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/>
      <c r="K51" s="177" t="str">
        <f t="shared" si="58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59"/>
        <v xml:space="preserve"> </v>
      </c>
      <c r="T51" s="176">
        <f t="shared" si="60"/>
        <v>0</v>
      </c>
      <c r="U51" s="177" t="str">
        <f t="shared" si="61"/>
        <v xml:space="preserve"> </v>
      </c>
      <c r="W51" s="173">
        <v>10</v>
      </c>
      <c r="X51" s="226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/>
      <c r="AG51" s="177" t="str">
        <f t="shared" si="62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74"/>
        <v xml:space="preserve"> </v>
      </c>
      <c r="AP51" s="176">
        <f t="shared" si="64"/>
        <v>0</v>
      </c>
      <c r="AQ51" s="177" t="str">
        <f t="shared" si="65"/>
        <v xml:space="preserve"> </v>
      </c>
      <c r="AS51" s="173">
        <v>10</v>
      </c>
      <c r="AT51" s="226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/>
      <c r="BC51" s="177" t="str">
        <f t="shared" si="170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75"/>
        <v xml:space="preserve"> </v>
      </c>
      <c r="BL51" s="176">
        <f t="shared" si="67"/>
        <v>0</v>
      </c>
      <c r="BM51" s="177" t="str">
        <f t="shared" si="68"/>
        <v xml:space="preserve"> </v>
      </c>
      <c r="BO51" s="173">
        <v>10</v>
      </c>
      <c r="BP51" s="226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/>
      <c r="BY51" s="177" t="str">
        <f t="shared" si="69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76"/>
        <v xml:space="preserve"> </v>
      </c>
      <c r="CH51" s="176">
        <f t="shared" si="71"/>
        <v>0</v>
      </c>
      <c r="CI51" s="177" t="str">
        <f t="shared" si="72"/>
        <v xml:space="preserve"> </v>
      </c>
      <c r="CK51" s="173">
        <v>10</v>
      </c>
      <c r="CL51" s="226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/>
      <c r="CU51" s="177" t="str">
        <f t="shared" si="73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77"/>
        <v xml:space="preserve"> </v>
      </c>
      <c r="DD51" s="176">
        <f t="shared" si="75"/>
        <v>0</v>
      </c>
      <c r="DE51" s="177" t="str">
        <f t="shared" si="76"/>
        <v xml:space="preserve"> </v>
      </c>
      <c r="DG51" s="173">
        <v>10</v>
      </c>
      <c r="DH51" s="226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/>
      <c r="DQ51" s="177" t="str">
        <f t="shared" si="77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78"/>
        <v xml:space="preserve"> </v>
      </c>
      <c r="DZ51" s="176">
        <f t="shared" si="79"/>
        <v>0</v>
      </c>
      <c r="EA51" s="177" t="str">
        <f t="shared" si="80"/>
        <v xml:space="preserve"> </v>
      </c>
      <c r="EC51" s="173">
        <v>10</v>
      </c>
      <c r="ED51" s="226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/>
      <c r="EM51" s="177" t="str">
        <f t="shared" si="81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79"/>
        <v xml:space="preserve"> </v>
      </c>
      <c r="EV51" s="176">
        <f t="shared" si="83"/>
        <v>0</v>
      </c>
      <c r="EW51" s="177" t="str">
        <f t="shared" si="84"/>
        <v xml:space="preserve"> </v>
      </c>
      <c r="EY51" s="173">
        <v>10</v>
      </c>
      <c r="EZ51" s="226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/>
      <c r="FI51" s="177" t="str">
        <f t="shared" si="85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0"/>
        <v xml:space="preserve"> </v>
      </c>
      <c r="FR51" s="176">
        <f t="shared" si="87"/>
        <v>0</v>
      </c>
      <c r="FS51" s="177" t="str">
        <f t="shared" si="88"/>
        <v xml:space="preserve"> </v>
      </c>
      <c r="FU51" s="173">
        <v>10</v>
      </c>
      <c r="FV51" s="226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/>
      <c r="GE51" s="177" t="str">
        <f t="shared" si="89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1"/>
        <v xml:space="preserve"> </v>
      </c>
      <c r="GN51" s="176">
        <f t="shared" si="91"/>
        <v>0</v>
      </c>
      <c r="GO51" s="177" t="str">
        <f t="shared" si="92"/>
        <v xml:space="preserve"> </v>
      </c>
      <c r="GQ51" s="173">
        <v>10</v>
      </c>
      <c r="GR51" s="226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/>
      <c r="HA51" s="177" t="str">
        <f t="shared" si="93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2"/>
        <v xml:space="preserve"> </v>
      </c>
      <c r="HJ51" s="176">
        <f t="shared" si="95"/>
        <v>0</v>
      </c>
      <c r="HK51" s="177" t="str">
        <f t="shared" si="96"/>
        <v xml:space="preserve"> </v>
      </c>
      <c r="HM51" s="173">
        <v>10</v>
      </c>
      <c r="HN51" s="226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/>
      <c r="HW51" s="177" t="str">
        <f t="shared" si="97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3"/>
        <v xml:space="preserve"> </v>
      </c>
      <c r="IF51" s="176">
        <f t="shared" si="99"/>
        <v>0</v>
      </c>
      <c r="IG51" s="177" t="str">
        <f t="shared" si="100"/>
        <v xml:space="preserve"> </v>
      </c>
      <c r="II51" s="173">
        <v>10</v>
      </c>
      <c r="IJ51" s="226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/>
      <c r="IS51" s="177" t="str">
        <f t="shared" si="101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4"/>
        <v xml:space="preserve"> </v>
      </c>
      <c r="JB51" s="176">
        <f t="shared" si="103"/>
        <v>0</v>
      </c>
      <c r="JC51" s="177" t="str">
        <f t="shared" si="104"/>
        <v xml:space="preserve"> </v>
      </c>
      <c r="JE51" s="173">
        <v>10</v>
      </c>
      <c r="JF51" s="226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/>
      <c r="JO51" s="177" t="str">
        <f t="shared" si="105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5"/>
        <v xml:space="preserve"> </v>
      </c>
      <c r="JX51" s="176">
        <f t="shared" si="107"/>
        <v>0</v>
      </c>
      <c r="JY51" s="177" t="str">
        <f t="shared" si="108"/>
        <v xml:space="preserve"> </v>
      </c>
      <c r="KA51" s="173">
        <v>10</v>
      </c>
      <c r="KB51" s="226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/>
      <c r="KK51" s="177" t="str">
        <f t="shared" si="109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86"/>
        <v xml:space="preserve"> </v>
      </c>
      <c r="KT51" s="176">
        <f t="shared" si="111"/>
        <v>0</v>
      </c>
      <c r="KU51" s="177" t="str">
        <f t="shared" si="112"/>
        <v xml:space="preserve"> </v>
      </c>
      <c r="KW51" s="173">
        <v>10</v>
      </c>
      <c r="KX51" s="226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/>
      <c r="LG51" s="177" t="str">
        <f t="shared" si="113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87"/>
        <v xml:space="preserve"> </v>
      </c>
      <c r="LP51" s="176">
        <f t="shared" si="115"/>
        <v>0</v>
      </c>
      <c r="LQ51" s="177" t="str">
        <f t="shared" si="116"/>
        <v xml:space="preserve"> </v>
      </c>
      <c r="LS51" s="173">
        <v>10</v>
      </c>
      <c r="LT51" s="226"/>
      <c r="LU51" s="174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5" t="str">
        <f t="shared" si="30"/>
        <v xml:space="preserve"> </v>
      </c>
      <c r="MA51" s="212" t="str">
        <f>IF(LW51=0," ",VLOOKUP(LW51,PROTOKOL!$A:$E,5,FALSE))</f>
        <v xml:space="preserve"> </v>
      </c>
      <c r="MB51" s="176"/>
      <c r="MC51" s="177" t="str">
        <f t="shared" si="117"/>
        <v xml:space="preserve"> 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88"/>
        <v xml:space="preserve"> </v>
      </c>
      <c r="ML51" s="176">
        <f t="shared" si="118"/>
        <v>0</v>
      </c>
      <c r="MM51" s="177" t="str">
        <f t="shared" si="119"/>
        <v xml:space="preserve"> </v>
      </c>
      <c r="MO51" s="173">
        <v>10</v>
      </c>
      <c r="MP51" s="226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/>
      <c r="MY51" s="177" t="str">
        <f t="shared" si="120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89"/>
        <v xml:space="preserve"> </v>
      </c>
      <c r="NH51" s="176">
        <f t="shared" si="122"/>
        <v>0</v>
      </c>
      <c r="NI51" s="177" t="str">
        <f t="shared" si="123"/>
        <v xml:space="preserve"> </v>
      </c>
      <c r="NK51" s="173">
        <v>10</v>
      </c>
      <c r="NL51" s="226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/>
      <c r="NU51" s="177" t="str">
        <f t="shared" si="124"/>
        <v xml:space="preserve"> </v>
      </c>
      <c r="NV51" s="217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5" t="str">
        <f t="shared" si="35"/>
        <v xml:space="preserve"> </v>
      </c>
      <c r="OB51" s="176" t="str">
        <f>IF(NX51=0," ",VLOOKUP(NX51,PROTOKOL!$A:$E,5,FALSE))</f>
        <v xml:space="preserve"> </v>
      </c>
      <c r="OC51" s="212" t="str">
        <f t="shared" si="190"/>
        <v xml:space="preserve"> </v>
      </c>
      <c r="OD51" s="176">
        <f t="shared" si="126"/>
        <v>0</v>
      </c>
      <c r="OE51" s="177" t="str">
        <f t="shared" si="127"/>
        <v xml:space="preserve"> </v>
      </c>
      <c r="OG51" s="173">
        <v>10</v>
      </c>
      <c r="OH51" s="226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/>
      <c r="OQ51" s="177" t="str">
        <f t="shared" si="128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1"/>
        <v xml:space="preserve"> </v>
      </c>
      <c r="OZ51" s="176">
        <f t="shared" si="130"/>
        <v>0</v>
      </c>
      <c r="PA51" s="177" t="str">
        <f t="shared" si="131"/>
        <v xml:space="preserve"> </v>
      </c>
      <c r="PC51" s="173">
        <v>10</v>
      </c>
      <c r="PD51" s="226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/>
      <c r="PM51" s="177" t="str">
        <f t="shared" si="172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2"/>
        <v xml:space="preserve"> </v>
      </c>
      <c r="PV51" s="176">
        <f t="shared" si="133"/>
        <v>0</v>
      </c>
      <c r="PW51" s="177" t="str">
        <f t="shared" si="134"/>
        <v xml:space="preserve"> </v>
      </c>
      <c r="PY51" s="173">
        <v>10</v>
      </c>
      <c r="PZ51" s="226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/>
      <c r="QI51" s="177" t="str">
        <f t="shared" si="135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3"/>
        <v xml:space="preserve"> </v>
      </c>
      <c r="QR51" s="176">
        <f t="shared" si="137"/>
        <v>0</v>
      </c>
      <c r="QS51" s="177" t="str">
        <f t="shared" si="138"/>
        <v xml:space="preserve"> </v>
      </c>
      <c r="QU51" s="173">
        <v>10</v>
      </c>
      <c r="QV51" s="226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/>
      <c r="RE51" s="177" t="str">
        <f t="shared" si="139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4"/>
        <v xml:space="preserve"> </v>
      </c>
      <c r="RN51" s="176">
        <f t="shared" si="141"/>
        <v>0</v>
      </c>
      <c r="RO51" s="177" t="str">
        <f t="shared" si="142"/>
        <v xml:space="preserve"> </v>
      </c>
      <c r="RQ51" s="173">
        <v>10</v>
      </c>
      <c r="RR51" s="226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/>
      <c r="SA51" s="177" t="str">
        <f t="shared" si="143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5"/>
        <v xml:space="preserve"> </v>
      </c>
      <c r="SJ51" s="176">
        <f t="shared" si="145"/>
        <v>0</v>
      </c>
      <c r="SK51" s="177" t="str">
        <f t="shared" si="146"/>
        <v xml:space="preserve"> </v>
      </c>
      <c r="SM51" s="173">
        <v>10</v>
      </c>
      <c r="SN51" s="226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/>
      <c r="SW51" s="177" t="str">
        <f t="shared" si="147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196"/>
        <v xml:space="preserve"> </v>
      </c>
      <c r="TF51" s="176">
        <f t="shared" si="149"/>
        <v>0</v>
      </c>
      <c r="TG51" s="177" t="str">
        <f t="shared" si="150"/>
        <v xml:space="preserve"> </v>
      </c>
      <c r="TI51" s="173">
        <v>10</v>
      </c>
      <c r="TJ51" s="226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/>
      <c r="TS51" s="177" t="str">
        <f t="shared" si="151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197"/>
        <v xml:space="preserve"> </v>
      </c>
      <c r="UB51" s="176">
        <f t="shared" si="153"/>
        <v>0</v>
      </c>
      <c r="UC51" s="177" t="str">
        <f t="shared" si="154"/>
        <v xml:space="preserve"> </v>
      </c>
      <c r="UE51" s="173">
        <v>10</v>
      </c>
      <c r="UF51" s="226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/>
      <c r="UO51" s="177" t="str">
        <f t="shared" si="173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198"/>
        <v xml:space="preserve"> </v>
      </c>
      <c r="UX51" s="176">
        <f t="shared" si="156"/>
        <v>0</v>
      </c>
      <c r="UY51" s="177" t="str">
        <f t="shared" si="157"/>
        <v xml:space="preserve"> </v>
      </c>
      <c r="VA51" s="173">
        <v>10</v>
      </c>
      <c r="VB51" s="226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/>
      <c r="VK51" s="177" t="str">
        <f t="shared" si="158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199"/>
        <v xml:space="preserve"> </v>
      </c>
      <c r="VT51" s="176">
        <f t="shared" si="160"/>
        <v>0</v>
      </c>
      <c r="VU51" s="177" t="str">
        <f t="shared" si="161"/>
        <v xml:space="preserve"> </v>
      </c>
      <c r="VW51" s="173">
        <v>10</v>
      </c>
      <c r="VX51" s="226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/>
      <c r="WG51" s="177" t="str">
        <f t="shared" si="162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0"/>
        <v xml:space="preserve"> </v>
      </c>
      <c r="WP51" s="176">
        <f t="shared" si="164"/>
        <v>0</v>
      </c>
      <c r="WQ51" s="177" t="str">
        <f t="shared" si="165"/>
        <v xml:space="preserve"> </v>
      </c>
      <c r="WS51" s="173">
        <v>10</v>
      </c>
      <c r="WT51" s="226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/>
      <c r="XC51" s="177" t="str">
        <f t="shared" si="166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1"/>
        <v xml:space="preserve"> </v>
      </c>
      <c r="XL51" s="176">
        <f t="shared" si="168"/>
        <v>0</v>
      </c>
      <c r="XM51" s="177" t="str">
        <f t="shared" si="169"/>
        <v xml:space="preserve"> </v>
      </c>
    </row>
    <row r="52" spans="1:637" ht="13.8">
      <c r="A52" s="173">
        <v>10</v>
      </c>
      <c r="B52" s="227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/>
      <c r="K52" s="177" t="str">
        <f t="shared" si="58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59"/>
        <v xml:space="preserve"> </v>
      </c>
      <c r="T52" s="176">
        <f t="shared" si="60"/>
        <v>0</v>
      </c>
      <c r="U52" s="177" t="str">
        <f t="shared" si="61"/>
        <v xml:space="preserve"> </v>
      </c>
      <c r="W52" s="173">
        <v>10</v>
      </c>
      <c r="X52" s="227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/>
      <c r="AG52" s="177" t="str">
        <f t="shared" si="62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74"/>
        <v xml:space="preserve"> </v>
      </c>
      <c r="AP52" s="176">
        <f t="shared" si="64"/>
        <v>0</v>
      </c>
      <c r="AQ52" s="177" t="str">
        <f t="shared" si="65"/>
        <v xml:space="preserve"> </v>
      </c>
      <c r="AS52" s="173">
        <v>10</v>
      </c>
      <c r="AT52" s="227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/>
      <c r="BC52" s="177" t="str">
        <f t="shared" si="170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75"/>
        <v xml:space="preserve"> </v>
      </c>
      <c r="BL52" s="176">
        <f t="shared" si="67"/>
        <v>0</v>
      </c>
      <c r="BM52" s="177" t="str">
        <f t="shared" si="68"/>
        <v xml:space="preserve"> </v>
      </c>
      <c r="BO52" s="173">
        <v>10</v>
      </c>
      <c r="BP52" s="227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/>
      <c r="BY52" s="177" t="str">
        <f t="shared" si="69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76"/>
        <v xml:space="preserve"> </v>
      </c>
      <c r="CH52" s="176">
        <f t="shared" si="71"/>
        <v>0</v>
      </c>
      <c r="CI52" s="177" t="str">
        <f t="shared" si="72"/>
        <v xml:space="preserve"> </v>
      </c>
      <c r="CK52" s="173">
        <v>10</v>
      </c>
      <c r="CL52" s="227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/>
      <c r="CU52" s="177" t="str">
        <f t="shared" si="73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77"/>
        <v xml:space="preserve"> </v>
      </c>
      <c r="DD52" s="176">
        <f t="shared" si="75"/>
        <v>0</v>
      </c>
      <c r="DE52" s="177" t="str">
        <f t="shared" si="76"/>
        <v xml:space="preserve"> </v>
      </c>
      <c r="DG52" s="173">
        <v>10</v>
      </c>
      <c r="DH52" s="227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/>
      <c r="DQ52" s="177" t="str">
        <f t="shared" si="77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78"/>
        <v xml:space="preserve"> </v>
      </c>
      <c r="DZ52" s="176">
        <f t="shared" si="79"/>
        <v>0</v>
      </c>
      <c r="EA52" s="177" t="str">
        <f t="shared" si="80"/>
        <v xml:space="preserve"> </v>
      </c>
      <c r="EC52" s="173">
        <v>10</v>
      </c>
      <c r="ED52" s="227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/>
      <c r="EM52" s="177" t="str">
        <f t="shared" si="81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79"/>
        <v xml:space="preserve"> </v>
      </c>
      <c r="EV52" s="176">
        <f t="shared" si="83"/>
        <v>0</v>
      </c>
      <c r="EW52" s="177" t="str">
        <f t="shared" si="84"/>
        <v xml:space="preserve"> </v>
      </c>
      <c r="EY52" s="173">
        <v>10</v>
      </c>
      <c r="EZ52" s="227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/>
      <c r="FI52" s="177" t="str">
        <f t="shared" si="85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0"/>
        <v xml:space="preserve"> </v>
      </c>
      <c r="FR52" s="176">
        <f t="shared" si="87"/>
        <v>0</v>
      </c>
      <c r="FS52" s="177" t="str">
        <f t="shared" si="88"/>
        <v xml:space="preserve"> </v>
      </c>
      <c r="FU52" s="173">
        <v>10</v>
      </c>
      <c r="FV52" s="227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/>
      <c r="GE52" s="177" t="str">
        <f t="shared" si="89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1"/>
        <v xml:space="preserve"> </v>
      </c>
      <c r="GN52" s="176">
        <f t="shared" si="91"/>
        <v>0</v>
      </c>
      <c r="GO52" s="177" t="str">
        <f t="shared" si="92"/>
        <v xml:space="preserve"> </v>
      </c>
      <c r="GQ52" s="173">
        <v>10</v>
      </c>
      <c r="GR52" s="227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/>
      <c r="HA52" s="177" t="str">
        <f t="shared" si="93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2"/>
        <v xml:space="preserve"> </v>
      </c>
      <c r="HJ52" s="176">
        <f t="shared" si="95"/>
        <v>0</v>
      </c>
      <c r="HK52" s="177" t="str">
        <f t="shared" si="96"/>
        <v xml:space="preserve"> </v>
      </c>
      <c r="HM52" s="173">
        <v>10</v>
      </c>
      <c r="HN52" s="227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/>
      <c r="HW52" s="177" t="str">
        <f t="shared" si="97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3"/>
        <v xml:space="preserve"> </v>
      </c>
      <c r="IF52" s="176">
        <f t="shared" si="99"/>
        <v>0</v>
      </c>
      <c r="IG52" s="177" t="str">
        <f t="shared" si="100"/>
        <v xml:space="preserve"> </v>
      </c>
      <c r="II52" s="173">
        <v>10</v>
      </c>
      <c r="IJ52" s="227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/>
      <c r="IS52" s="177" t="str">
        <f t="shared" si="101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4"/>
        <v xml:space="preserve"> </v>
      </c>
      <c r="JB52" s="176">
        <f t="shared" si="103"/>
        <v>0</v>
      </c>
      <c r="JC52" s="177" t="str">
        <f t="shared" si="104"/>
        <v xml:space="preserve"> </v>
      </c>
      <c r="JE52" s="173">
        <v>10</v>
      </c>
      <c r="JF52" s="227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/>
      <c r="JO52" s="177" t="str">
        <f t="shared" si="105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5"/>
        <v xml:space="preserve"> </v>
      </c>
      <c r="JX52" s="176">
        <f t="shared" si="107"/>
        <v>0</v>
      </c>
      <c r="JY52" s="177" t="str">
        <f t="shared" si="108"/>
        <v xml:space="preserve"> </v>
      </c>
      <c r="KA52" s="173">
        <v>10</v>
      </c>
      <c r="KB52" s="227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/>
      <c r="KK52" s="177" t="str">
        <f t="shared" si="109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86"/>
        <v xml:space="preserve"> </v>
      </c>
      <c r="KT52" s="176">
        <f t="shared" si="111"/>
        <v>0</v>
      </c>
      <c r="KU52" s="177" t="str">
        <f t="shared" si="112"/>
        <v xml:space="preserve"> </v>
      </c>
      <c r="KW52" s="173">
        <v>10</v>
      </c>
      <c r="KX52" s="227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/>
      <c r="LG52" s="177" t="str">
        <f t="shared" si="113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87"/>
        <v xml:space="preserve"> </v>
      </c>
      <c r="LP52" s="176">
        <f t="shared" si="115"/>
        <v>0</v>
      </c>
      <c r="LQ52" s="177" t="str">
        <f t="shared" si="116"/>
        <v xml:space="preserve"> </v>
      </c>
      <c r="LS52" s="173">
        <v>10</v>
      </c>
      <c r="LT52" s="227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/>
      <c r="MC52" s="177" t="str">
        <f t="shared" si="117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88"/>
        <v xml:space="preserve"> </v>
      </c>
      <c r="ML52" s="176">
        <f t="shared" si="118"/>
        <v>0</v>
      </c>
      <c r="MM52" s="177" t="str">
        <f t="shared" si="119"/>
        <v xml:space="preserve"> </v>
      </c>
      <c r="MO52" s="173">
        <v>10</v>
      </c>
      <c r="MP52" s="227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/>
      <c r="MY52" s="177" t="str">
        <f t="shared" si="120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89"/>
        <v xml:space="preserve"> </v>
      </c>
      <c r="NH52" s="176">
        <f t="shared" si="122"/>
        <v>0</v>
      </c>
      <c r="NI52" s="177" t="str">
        <f t="shared" si="123"/>
        <v xml:space="preserve"> </v>
      </c>
      <c r="NK52" s="173">
        <v>10</v>
      </c>
      <c r="NL52" s="227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/>
      <c r="NU52" s="177" t="str">
        <f t="shared" si="124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0"/>
        <v xml:space="preserve"> </v>
      </c>
      <c r="OD52" s="176">
        <f t="shared" si="126"/>
        <v>0</v>
      </c>
      <c r="OE52" s="177" t="str">
        <f t="shared" si="127"/>
        <v xml:space="preserve"> </v>
      </c>
      <c r="OG52" s="173">
        <v>10</v>
      </c>
      <c r="OH52" s="227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/>
      <c r="OQ52" s="177" t="str">
        <f t="shared" si="128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1"/>
        <v xml:space="preserve"> </v>
      </c>
      <c r="OZ52" s="176">
        <f t="shared" si="130"/>
        <v>0</v>
      </c>
      <c r="PA52" s="177" t="str">
        <f t="shared" si="131"/>
        <v xml:space="preserve"> </v>
      </c>
      <c r="PC52" s="173">
        <v>10</v>
      </c>
      <c r="PD52" s="227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/>
      <c r="PM52" s="177" t="str">
        <f t="shared" si="172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2"/>
        <v xml:space="preserve"> </v>
      </c>
      <c r="PV52" s="176">
        <f t="shared" si="133"/>
        <v>0</v>
      </c>
      <c r="PW52" s="177" t="str">
        <f t="shared" si="134"/>
        <v xml:space="preserve"> </v>
      </c>
      <c r="PY52" s="173">
        <v>10</v>
      </c>
      <c r="PZ52" s="227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/>
      <c r="QI52" s="177" t="str">
        <f t="shared" si="135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3"/>
        <v xml:space="preserve"> </v>
      </c>
      <c r="QR52" s="176">
        <f t="shared" si="137"/>
        <v>0</v>
      </c>
      <c r="QS52" s="177" t="str">
        <f t="shared" si="138"/>
        <v xml:space="preserve"> </v>
      </c>
      <c r="QU52" s="173">
        <v>10</v>
      </c>
      <c r="QV52" s="227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/>
      <c r="RE52" s="177" t="str">
        <f t="shared" si="139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4"/>
        <v xml:space="preserve"> </v>
      </c>
      <c r="RN52" s="176">
        <f t="shared" si="141"/>
        <v>0</v>
      </c>
      <c r="RO52" s="177" t="str">
        <f t="shared" si="142"/>
        <v xml:space="preserve"> </v>
      </c>
      <c r="RQ52" s="173">
        <v>10</v>
      </c>
      <c r="RR52" s="227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/>
      <c r="SA52" s="177" t="str">
        <f t="shared" si="143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5"/>
        <v xml:space="preserve"> </v>
      </c>
      <c r="SJ52" s="176">
        <f t="shared" si="145"/>
        <v>0</v>
      </c>
      <c r="SK52" s="177" t="str">
        <f t="shared" si="146"/>
        <v xml:space="preserve"> </v>
      </c>
      <c r="SM52" s="173">
        <v>10</v>
      </c>
      <c r="SN52" s="227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/>
      <c r="SW52" s="177" t="str">
        <f t="shared" si="147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196"/>
        <v xml:space="preserve"> </v>
      </c>
      <c r="TF52" s="176">
        <f t="shared" si="149"/>
        <v>0</v>
      </c>
      <c r="TG52" s="177" t="str">
        <f t="shared" si="150"/>
        <v xml:space="preserve"> </v>
      </c>
      <c r="TI52" s="173">
        <v>10</v>
      </c>
      <c r="TJ52" s="227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/>
      <c r="TS52" s="177" t="str">
        <f t="shared" si="151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197"/>
        <v xml:space="preserve"> </v>
      </c>
      <c r="UB52" s="176">
        <f t="shared" si="153"/>
        <v>0</v>
      </c>
      <c r="UC52" s="177" t="str">
        <f t="shared" si="154"/>
        <v xml:space="preserve"> </v>
      </c>
      <c r="UE52" s="173">
        <v>10</v>
      </c>
      <c r="UF52" s="227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/>
      <c r="UO52" s="177" t="str">
        <f t="shared" si="173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198"/>
        <v xml:space="preserve"> </v>
      </c>
      <c r="UX52" s="176">
        <f t="shared" si="156"/>
        <v>0</v>
      </c>
      <c r="UY52" s="177" t="str">
        <f t="shared" si="157"/>
        <v xml:space="preserve"> </v>
      </c>
      <c r="VA52" s="173">
        <v>10</v>
      </c>
      <c r="VB52" s="227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/>
      <c r="VK52" s="177" t="str">
        <f t="shared" si="158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199"/>
        <v xml:space="preserve"> </v>
      </c>
      <c r="VT52" s="176">
        <f t="shared" si="160"/>
        <v>0</v>
      </c>
      <c r="VU52" s="177" t="str">
        <f t="shared" si="161"/>
        <v xml:space="preserve"> </v>
      </c>
      <c r="VW52" s="173">
        <v>10</v>
      </c>
      <c r="VX52" s="227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/>
      <c r="WG52" s="177" t="str">
        <f t="shared" si="162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0"/>
        <v xml:space="preserve"> </v>
      </c>
      <c r="WP52" s="176">
        <f t="shared" si="164"/>
        <v>0</v>
      </c>
      <c r="WQ52" s="177" t="str">
        <f t="shared" si="165"/>
        <v xml:space="preserve"> </v>
      </c>
      <c r="WS52" s="173">
        <v>10</v>
      </c>
      <c r="WT52" s="227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/>
      <c r="XC52" s="177" t="str">
        <f t="shared" si="166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1"/>
        <v xml:space="preserve"> </v>
      </c>
      <c r="XL52" s="176">
        <f t="shared" si="168"/>
        <v>0</v>
      </c>
      <c r="XM52" s="177" t="str">
        <f t="shared" si="169"/>
        <v xml:space="preserve"> </v>
      </c>
    </row>
    <row r="53" spans="1:637" ht="13.8">
      <c r="A53" s="173">
        <v>11</v>
      </c>
      <c r="B53" s="225">
        <v>11</v>
      </c>
      <c r="C53" s="174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5" t="str">
        <f t="shared" si="0"/>
        <v xml:space="preserve"> </v>
      </c>
      <c r="I53" s="212" t="str">
        <f>IF(E53=0," ",VLOOKUP(E53,PROTOKOL!$A:$E,5,FALSE))</f>
        <v xml:space="preserve"> </v>
      </c>
      <c r="J53" s="176"/>
      <c r="K53" s="177" t="str">
        <f t="shared" si="58"/>
        <v xml:space="preserve"> 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59"/>
        <v xml:space="preserve"> </v>
      </c>
      <c r="T53" s="176">
        <f t="shared" si="60"/>
        <v>0</v>
      </c>
      <c r="U53" s="177" t="str">
        <f t="shared" si="61"/>
        <v xml:space="preserve"> </v>
      </c>
      <c r="W53" s="173">
        <v>11</v>
      </c>
      <c r="X53" s="225">
        <v>11</v>
      </c>
      <c r="Y53" s="174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5" t="str">
        <f t="shared" si="2"/>
        <v xml:space="preserve"> </v>
      </c>
      <c r="AE53" s="212" t="str">
        <f>IF(AA53=0," ",VLOOKUP(AA53,PROTOKOL!$A:$E,5,FALSE))</f>
        <v xml:space="preserve"> </v>
      </c>
      <c r="AF53" s="176"/>
      <c r="AG53" s="177" t="str">
        <f t="shared" si="62"/>
        <v xml:space="preserve"> 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74"/>
        <v xml:space="preserve"> </v>
      </c>
      <c r="AP53" s="176">
        <f t="shared" si="64"/>
        <v>0</v>
      </c>
      <c r="AQ53" s="177" t="str">
        <f t="shared" si="65"/>
        <v xml:space="preserve"> </v>
      </c>
      <c r="AS53" s="173">
        <v>11</v>
      </c>
      <c r="AT53" s="225">
        <v>11</v>
      </c>
      <c r="AU53" s="174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/>
      <c r="BC53" s="177" t="str">
        <f t="shared" si="170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75"/>
        <v xml:space="preserve"> </v>
      </c>
      <c r="BL53" s="176">
        <f t="shared" si="67"/>
        <v>0</v>
      </c>
      <c r="BM53" s="177" t="str">
        <f t="shared" si="68"/>
        <v xml:space="preserve"> </v>
      </c>
      <c r="BO53" s="173">
        <v>11</v>
      </c>
      <c r="BP53" s="225">
        <v>11</v>
      </c>
      <c r="BQ53" s="174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5" t="str">
        <f t="shared" si="6"/>
        <v xml:space="preserve"> </v>
      </c>
      <c r="BW53" s="212" t="str">
        <f>IF(BS53=0," ",VLOOKUP(BS53,PROTOKOL!$A:$E,5,FALSE))</f>
        <v xml:space="preserve"> </v>
      </c>
      <c r="BX53" s="176"/>
      <c r="BY53" s="177" t="str">
        <f t="shared" si="69"/>
        <v xml:space="preserve"> </v>
      </c>
      <c r="BZ53" s="217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5" t="str">
        <f t="shared" si="7"/>
        <v xml:space="preserve"> </v>
      </c>
      <c r="CF53" s="176" t="str">
        <f>IF(CB53=0," ",VLOOKUP(CB53,PROTOKOL!$A:$E,5,FALSE))</f>
        <v xml:space="preserve"> </v>
      </c>
      <c r="CG53" s="212" t="str">
        <f t="shared" si="176"/>
        <v xml:space="preserve"> </v>
      </c>
      <c r="CH53" s="176">
        <f t="shared" si="71"/>
        <v>0</v>
      </c>
      <c r="CI53" s="177" t="str">
        <f t="shared" si="72"/>
        <v xml:space="preserve"> </v>
      </c>
      <c r="CK53" s="173">
        <v>11</v>
      </c>
      <c r="CL53" s="225">
        <v>11</v>
      </c>
      <c r="CM53" s="174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5" t="str">
        <f t="shared" si="8"/>
        <v xml:space="preserve"> </v>
      </c>
      <c r="CS53" s="212" t="str">
        <f>IF(CO53=0," ",VLOOKUP(CO53,PROTOKOL!$A:$E,5,FALSE))</f>
        <v xml:space="preserve"> </v>
      </c>
      <c r="CT53" s="176"/>
      <c r="CU53" s="177" t="str">
        <f t="shared" si="73"/>
        <v xml:space="preserve"> 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77"/>
        <v xml:space="preserve"> </v>
      </c>
      <c r="DD53" s="176">
        <f t="shared" si="75"/>
        <v>0</v>
      </c>
      <c r="DE53" s="177" t="str">
        <f t="shared" si="76"/>
        <v xml:space="preserve"> </v>
      </c>
      <c r="DG53" s="173">
        <v>11</v>
      </c>
      <c r="DH53" s="225">
        <v>11</v>
      </c>
      <c r="DI53" s="174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5" t="str">
        <f t="shared" si="10"/>
        <v xml:space="preserve"> </v>
      </c>
      <c r="DO53" s="212" t="str">
        <f>IF(DK53=0," ",VLOOKUP(DK53,PROTOKOL!$A:$E,5,FALSE))</f>
        <v xml:space="preserve"> </v>
      </c>
      <c r="DP53" s="176"/>
      <c r="DQ53" s="177" t="str">
        <f t="shared" si="77"/>
        <v xml:space="preserve"> 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78"/>
        <v xml:space="preserve"> </v>
      </c>
      <c r="DZ53" s="176">
        <f t="shared" si="79"/>
        <v>0</v>
      </c>
      <c r="EA53" s="177" t="str">
        <f t="shared" si="80"/>
        <v xml:space="preserve"> </v>
      </c>
      <c r="EC53" s="173">
        <v>11</v>
      </c>
      <c r="ED53" s="225">
        <v>11</v>
      </c>
      <c r="EE53" s="174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5" t="str">
        <f t="shared" si="12"/>
        <v xml:space="preserve"> </v>
      </c>
      <c r="EK53" s="212" t="str">
        <f>IF(EG53=0," ",VLOOKUP(EG53,PROTOKOL!$A:$E,5,FALSE))</f>
        <v xml:space="preserve"> </v>
      </c>
      <c r="EL53" s="176"/>
      <c r="EM53" s="177" t="str">
        <f t="shared" si="81"/>
        <v xml:space="preserve"> </v>
      </c>
      <c r="EN53" s="217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5" t="str">
        <f t="shared" si="13"/>
        <v xml:space="preserve"> </v>
      </c>
      <c r="ET53" s="176" t="str">
        <f>IF(EP53=0," ",VLOOKUP(EP53,PROTOKOL!$A:$E,5,FALSE))</f>
        <v xml:space="preserve"> </v>
      </c>
      <c r="EU53" s="212" t="str">
        <f t="shared" si="179"/>
        <v xml:space="preserve"> </v>
      </c>
      <c r="EV53" s="176">
        <f t="shared" si="83"/>
        <v>0</v>
      </c>
      <c r="EW53" s="177" t="str">
        <f t="shared" si="84"/>
        <v xml:space="preserve"> </v>
      </c>
      <c r="EY53" s="173">
        <v>11</v>
      </c>
      <c r="EZ53" s="225">
        <v>11</v>
      </c>
      <c r="FA53" s="174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5" t="str">
        <f t="shared" si="14"/>
        <v xml:space="preserve"> </v>
      </c>
      <c r="FG53" s="212" t="str">
        <f>IF(FC53=0," ",VLOOKUP(FC53,PROTOKOL!$A:$E,5,FALSE))</f>
        <v xml:space="preserve"> </v>
      </c>
      <c r="FH53" s="176"/>
      <c r="FI53" s="177" t="str">
        <f t="shared" si="85"/>
        <v xml:space="preserve"> 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0"/>
        <v xml:space="preserve"> </v>
      </c>
      <c r="FR53" s="176">
        <f t="shared" si="87"/>
        <v>0</v>
      </c>
      <c r="FS53" s="177" t="str">
        <f t="shared" si="88"/>
        <v xml:space="preserve"> </v>
      </c>
      <c r="FU53" s="173">
        <v>11</v>
      </c>
      <c r="FV53" s="225">
        <v>11</v>
      </c>
      <c r="FW53" s="174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5" t="str">
        <f t="shared" si="16"/>
        <v xml:space="preserve"> </v>
      </c>
      <c r="GC53" s="212" t="str">
        <f>IF(FY53=0," ",VLOOKUP(FY53,PROTOKOL!$A:$E,5,FALSE))</f>
        <v xml:space="preserve"> </v>
      </c>
      <c r="GD53" s="176"/>
      <c r="GE53" s="177" t="str">
        <f t="shared" si="89"/>
        <v xml:space="preserve"> 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1"/>
        <v xml:space="preserve"> </v>
      </c>
      <c r="GN53" s="176">
        <f t="shared" si="91"/>
        <v>0</v>
      </c>
      <c r="GO53" s="177" t="str">
        <f t="shared" si="92"/>
        <v xml:space="preserve"> </v>
      </c>
      <c r="GQ53" s="173">
        <v>11</v>
      </c>
      <c r="GR53" s="225">
        <v>11</v>
      </c>
      <c r="GS53" s="174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/>
      <c r="HA53" s="177" t="str">
        <f t="shared" si="93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2"/>
        <v xml:space="preserve"> </v>
      </c>
      <c r="HJ53" s="176">
        <f t="shared" si="95"/>
        <v>0</v>
      </c>
      <c r="HK53" s="177" t="str">
        <f t="shared" si="96"/>
        <v xml:space="preserve"> </v>
      </c>
      <c r="HM53" s="173">
        <v>11</v>
      </c>
      <c r="HN53" s="225">
        <v>11</v>
      </c>
      <c r="HO53" s="174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5" t="str">
        <f t="shared" si="20"/>
        <v xml:space="preserve"> </v>
      </c>
      <c r="HU53" s="212" t="str">
        <f>IF(HQ53=0," ",VLOOKUP(HQ53,PROTOKOL!$A:$E,5,FALSE))</f>
        <v xml:space="preserve"> </v>
      </c>
      <c r="HV53" s="176"/>
      <c r="HW53" s="177" t="str">
        <f t="shared" si="97"/>
        <v xml:space="preserve"> 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3"/>
        <v xml:space="preserve"> </v>
      </c>
      <c r="IF53" s="176">
        <f t="shared" si="99"/>
        <v>0</v>
      </c>
      <c r="IG53" s="177" t="str">
        <f t="shared" si="100"/>
        <v xml:space="preserve"> </v>
      </c>
      <c r="II53" s="173">
        <v>11</v>
      </c>
      <c r="IJ53" s="225">
        <v>11</v>
      </c>
      <c r="IK53" s="174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5" t="str">
        <f t="shared" si="22"/>
        <v xml:space="preserve"> </v>
      </c>
      <c r="IQ53" s="212" t="str">
        <f>IF(IM53=0," ",VLOOKUP(IM53,PROTOKOL!$A:$E,5,FALSE))</f>
        <v xml:space="preserve"> </v>
      </c>
      <c r="IR53" s="176"/>
      <c r="IS53" s="177" t="str">
        <f t="shared" si="101"/>
        <v xml:space="preserve"> 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4"/>
        <v xml:space="preserve"> </v>
      </c>
      <c r="JB53" s="176">
        <f t="shared" si="103"/>
        <v>0</v>
      </c>
      <c r="JC53" s="177" t="str">
        <f t="shared" si="104"/>
        <v xml:space="preserve"> </v>
      </c>
      <c r="JE53" s="173">
        <v>11</v>
      </c>
      <c r="JF53" s="225">
        <v>11</v>
      </c>
      <c r="JG53" s="174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5" t="str">
        <f t="shared" si="24"/>
        <v xml:space="preserve"> </v>
      </c>
      <c r="JM53" s="212" t="str">
        <f>IF(JI53=0," ",VLOOKUP(JI53,PROTOKOL!$A:$E,5,FALSE))</f>
        <v xml:space="preserve"> </v>
      </c>
      <c r="JN53" s="176"/>
      <c r="JO53" s="177" t="str">
        <f t="shared" si="105"/>
        <v xml:space="preserve"> 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85"/>
        <v xml:space="preserve"> </v>
      </c>
      <c r="JX53" s="176">
        <f t="shared" si="107"/>
        <v>0</v>
      </c>
      <c r="JY53" s="177" t="str">
        <f t="shared" si="108"/>
        <v xml:space="preserve"> </v>
      </c>
      <c r="KA53" s="173">
        <v>11</v>
      </c>
      <c r="KB53" s="225">
        <v>11</v>
      </c>
      <c r="KC53" s="174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5" t="str">
        <f t="shared" si="26"/>
        <v xml:space="preserve"> </v>
      </c>
      <c r="KI53" s="212" t="str">
        <f>IF(KE53=0," ",VLOOKUP(KE53,PROTOKOL!$A:$E,5,FALSE))</f>
        <v xml:space="preserve"> </v>
      </c>
      <c r="KJ53" s="176"/>
      <c r="KK53" s="177" t="str">
        <f t="shared" si="109"/>
        <v xml:space="preserve"> 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86"/>
        <v xml:space="preserve"> </v>
      </c>
      <c r="KT53" s="176">
        <f t="shared" si="111"/>
        <v>0</v>
      </c>
      <c r="KU53" s="177" t="str">
        <f t="shared" si="112"/>
        <v xml:space="preserve"> </v>
      </c>
      <c r="KW53" s="173">
        <v>11</v>
      </c>
      <c r="KX53" s="225">
        <v>11</v>
      </c>
      <c r="KY53" s="174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5" t="str">
        <f t="shared" si="28"/>
        <v xml:space="preserve"> </v>
      </c>
      <c r="LE53" s="212" t="str">
        <f>IF(LA53=0," ",VLOOKUP(LA53,PROTOKOL!$A:$E,5,FALSE))</f>
        <v xml:space="preserve"> </v>
      </c>
      <c r="LF53" s="176"/>
      <c r="LG53" s="177" t="str">
        <f t="shared" si="113"/>
        <v xml:space="preserve"> 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87"/>
        <v xml:space="preserve"> </v>
      </c>
      <c r="LP53" s="176">
        <f t="shared" si="115"/>
        <v>0</v>
      </c>
      <c r="LQ53" s="177" t="str">
        <f t="shared" si="116"/>
        <v xml:space="preserve"> </v>
      </c>
      <c r="LS53" s="173">
        <v>11</v>
      </c>
      <c r="LT53" s="225">
        <v>11</v>
      </c>
      <c r="LU53" s="174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5" t="str">
        <f t="shared" si="30"/>
        <v xml:space="preserve"> </v>
      </c>
      <c r="MA53" s="212" t="str">
        <f>IF(LW53=0," ",VLOOKUP(LW53,PROTOKOL!$A:$E,5,FALSE))</f>
        <v xml:space="preserve"> </v>
      </c>
      <c r="MB53" s="176"/>
      <c r="MC53" s="177" t="str">
        <f t="shared" si="117"/>
        <v xml:space="preserve"> 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88"/>
        <v xml:space="preserve"> </v>
      </c>
      <c r="ML53" s="176">
        <f t="shared" si="118"/>
        <v>0</v>
      </c>
      <c r="MM53" s="177" t="str">
        <f t="shared" si="119"/>
        <v xml:space="preserve"> </v>
      </c>
      <c r="MO53" s="173">
        <v>11</v>
      </c>
      <c r="MP53" s="225">
        <v>11</v>
      </c>
      <c r="MQ53" s="174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5" t="str">
        <f t="shared" si="32"/>
        <v xml:space="preserve"> </v>
      </c>
      <c r="MW53" s="212" t="str">
        <f>IF(MS53=0," ",VLOOKUP(MS53,PROTOKOL!$A:$E,5,FALSE))</f>
        <v xml:space="preserve"> </v>
      </c>
      <c r="MX53" s="176"/>
      <c r="MY53" s="177" t="str">
        <f t="shared" si="120"/>
        <v xml:space="preserve"> 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89"/>
        <v xml:space="preserve"> </v>
      </c>
      <c r="NH53" s="176">
        <f t="shared" si="122"/>
        <v>0</v>
      </c>
      <c r="NI53" s="177" t="str">
        <f t="shared" si="123"/>
        <v xml:space="preserve"> </v>
      </c>
      <c r="NK53" s="173">
        <v>11</v>
      </c>
      <c r="NL53" s="225">
        <v>11</v>
      </c>
      <c r="NM53" s="174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5" t="str">
        <f t="shared" si="34"/>
        <v xml:space="preserve"> </v>
      </c>
      <c r="NS53" s="212" t="str">
        <f>IF(NO53=0," ",VLOOKUP(NO53,PROTOKOL!$A:$E,5,FALSE))</f>
        <v xml:space="preserve"> </v>
      </c>
      <c r="NT53" s="176"/>
      <c r="NU53" s="177" t="str">
        <f t="shared" si="124"/>
        <v xml:space="preserve"> 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0"/>
        <v xml:space="preserve"> </v>
      </c>
      <c r="OD53" s="176">
        <f t="shared" si="126"/>
        <v>0</v>
      </c>
      <c r="OE53" s="177" t="str">
        <f t="shared" si="127"/>
        <v xml:space="preserve"> </v>
      </c>
      <c r="OG53" s="173">
        <v>11</v>
      </c>
      <c r="OH53" s="225">
        <v>11</v>
      </c>
      <c r="OI53" s="174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5" t="str">
        <f t="shared" si="36"/>
        <v xml:space="preserve"> </v>
      </c>
      <c r="OO53" s="212" t="str">
        <f>IF(OK53=0," ",VLOOKUP(OK53,PROTOKOL!$A:$E,5,FALSE))</f>
        <v xml:space="preserve"> </v>
      </c>
      <c r="OP53" s="176"/>
      <c r="OQ53" s="177" t="str">
        <f t="shared" si="128"/>
        <v xml:space="preserve"> 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1"/>
        <v xml:space="preserve"> </v>
      </c>
      <c r="OZ53" s="176">
        <f t="shared" si="130"/>
        <v>0</v>
      </c>
      <c r="PA53" s="177" t="str">
        <f t="shared" si="131"/>
        <v xml:space="preserve"> </v>
      </c>
      <c r="PC53" s="173">
        <v>11</v>
      </c>
      <c r="PD53" s="225">
        <v>11</v>
      </c>
      <c r="PE53" s="174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5" t="str">
        <f t="shared" si="38"/>
        <v xml:space="preserve"> </v>
      </c>
      <c r="PK53" s="212" t="str">
        <f>IF(PG53=0," ",VLOOKUP(PG53,PROTOKOL!$A:$E,5,FALSE))</f>
        <v xml:space="preserve"> </v>
      </c>
      <c r="PL53" s="176"/>
      <c r="PM53" s="177" t="str">
        <f t="shared" si="172"/>
        <v xml:space="preserve"> 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2"/>
        <v xml:space="preserve"> </v>
      </c>
      <c r="PV53" s="176">
        <f t="shared" si="133"/>
        <v>0</v>
      </c>
      <c r="PW53" s="177" t="str">
        <f t="shared" si="134"/>
        <v xml:space="preserve"> </v>
      </c>
      <c r="PY53" s="173">
        <v>11</v>
      </c>
      <c r="PZ53" s="225">
        <v>11</v>
      </c>
      <c r="QA53" s="174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5" t="str">
        <f t="shared" si="40"/>
        <v xml:space="preserve"> </v>
      </c>
      <c r="QG53" s="212" t="str">
        <f>IF(QC53=0," ",VLOOKUP(QC53,PROTOKOL!$A:$E,5,FALSE))</f>
        <v xml:space="preserve"> </v>
      </c>
      <c r="QH53" s="176"/>
      <c r="QI53" s="177" t="str">
        <f t="shared" si="135"/>
        <v xml:space="preserve"> 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3"/>
        <v xml:space="preserve"> </v>
      </c>
      <c r="QR53" s="176">
        <f t="shared" si="137"/>
        <v>0</v>
      </c>
      <c r="QS53" s="177" t="str">
        <f t="shared" si="138"/>
        <v xml:space="preserve"> </v>
      </c>
      <c r="QU53" s="173">
        <v>11</v>
      </c>
      <c r="QV53" s="225">
        <v>11</v>
      </c>
      <c r="QW53" s="174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/>
      <c r="RE53" s="177" t="str">
        <f t="shared" si="139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4"/>
        <v xml:space="preserve"> </v>
      </c>
      <c r="RN53" s="176">
        <f t="shared" si="141"/>
        <v>0</v>
      </c>
      <c r="RO53" s="177" t="str">
        <f t="shared" si="142"/>
        <v xml:space="preserve"> </v>
      </c>
      <c r="RQ53" s="173">
        <v>11</v>
      </c>
      <c r="RR53" s="225">
        <v>11</v>
      </c>
      <c r="RS53" s="174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5" t="str">
        <f t="shared" si="44"/>
        <v xml:space="preserve"> </v>
      </c>
      <c r="RY53" s="212" t="str">
        <f>IF(RU53=0," ",VLOOKUP(RU53,PROTOKOL!$A:$E,5,FALSE))</f>
        <v xml:space="preserve"> </v>
      </c>
      <c r="RZ53" s="176"/>
      <c r="SA53" s="177" t="str">
        <f t="shared" si="143"/>
        <v xml:space="preserve"> 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5"/>
        <v xml:space="preserve"> </v>
      </c>
      <c r="SJ53" s="176">
        <f t="shared" si="145"/>
        <v>0</v>
      </c>
      <c r="SK53" s="177" t="str">
        <f t="shared" si="146"/>
        <v xml:space="preserve"> </v>
      </c>
      <c r="SM53" s="173">
        <v>11</v>
      </c>
      <c r="SN53" s="225">
        <v>11</v>
      </c>
      <c r="SO53" s="174" t="str">
        <f>IF(SQ53=0," ",VLOOKUP(SQ53,PROTOKOL!$A:$F,6,FALSE))</f>
        <v xml:space="preserve"> 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/>
      <c r="SW53" s="177" t="str">
        <f t="shared" si="147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196"/>
        <v xml:space="preserve"> </v>
      </c>
      <c r="TF53" s="176">
        <f t="shared" si="149"/>
        <v>0</v>
      </c>
      <c r="TG53" s="177" t="str">
        <f t="shared" si="150"/>
        <v xml:space="preserve"> </v>
      </c>
      <c r="TI53" s="173">
        <v>11</v>
      </c>
      <c r="TJ53" s="225">
        <v>11</v>
      </c>
      <c r="TK53" s="174" t="str">
        <f>IF(TM53=0," ",VLOOKUP(TM53,PROTOKOL!$A:$F,6,FALSE))</f>
        <v xml:space="preserve"> 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/>
      <c r="TS53" s="177" t="str">
        <f t="shared" si="151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197"/>
        <v xml:space="preserve"> </v>
      </c>
      <c r="UB53" s="176">
        <f t="shared" si="153"/>
        <v>0</v>
      </c>
      <c r="UC53" s="177" t="str">
        <f t="shared" si="154"/>
        <v xml:space="preserve"> </v>
      </c>
      <c r="UE53" s="173">
        <v>11</v>
      </c>
      <c r="UF53" s="225">
        <v>11</v>
      </c>
      <c r="UG53" s="174" t="str">
        <f>IF(UI53=0," ",VLOOKUP(UI53,PROTOKOL!$A:$F,6,FALSE))</f>
        <v xml:space="preserve"> </v>
      </c>
      <c r="UH53" s="43"/>
      <c r="UI53" s="43"/>
      <c r="UJ53" s="43"/>
      <c r="UK53" s="42" t="str">
        <f>IF(UI53=0," ",(VLOOKUP(UI53,PROTOKOL!$A$1:$E$29,2,FALSE))*UJ53)</f>
        <v xml:space="preserve"> </v>
      </c>
      <c r="UL53" s="175" t="str">
        <f t="shared" si="50"/>
        <v xml:space="preserve"> </v>
      </c>
      <c r="UM53" s="212" t="str">
        <f>IF(UI53=0," ",VLOOKUP(UI53,PROTOKOL!$A:$E,5,FALSE))</f>
        <v xml:space="preserve"> </v>
      </c>
      <c r="UN53" s="176"/>
      <c r="UO53" s="177" t="str">
        <f t="shared" si="173"/>
        <v xml:space="preserve"> 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198"/>
        <v xml:space="preserve"> </v>
      </c>
      <c r="UX53" s="176">
        <f t="shared" si="156"/>
        <v>0</v>
      </c>
      <c r="UY53" s="177" t="str">
        <f t="shared" si="157"/>
        <v xml:space="preserve"> </v>
      </c>
      <c r="VA53" s="173">
        <v>11</v>
      </c>
      <c r="VB53" s="225">
        <v>11</v>
      </c>
      <c r="VC53" s="174" t="str">
        <f>IF(VE53=0," ",VLOOKUP(VE53,PROTOKOL!$A:$F,6,FALSE))</f>
        <v xml:space="preserve"> </v>
      </c>
      <c r="VD53" s="43"/>
      <c r="VE53" s="43"/>
      <c r="VF53" s="43"/>
      <c r="VG53" s="42" t="str">
        <f>IF(VE53=0," ",(VLOOKUP(VE53,PROTOKOL!$A$1:$E$29,2,FALSE))*VF53)</f>
        <v xml:space="preserve"> </v>
      </c>
      <c r="VH53" s="175" t="str">
        <f t="shared" si="52"/>
        <v xml:space="preserve"> </v>
      </c>
      <c r="VI53" s="212" t="str">
        <f>IF(VE53=0," ",VLOOKUP(VE53,PROTOKOL!$A:$E,5,FALSE))</f>
        <v xml:space="preserve"> </v>
      </c>
      <c r="VJ53" s="176"/>
      <c r="VK53" s="177" t="str">
        <f t="shared" si="158"/>
        <v xml:space="preserve"> 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199"/>
        <v xml:space="preserve"> </v>
      </c>
      <c r="VT53" s="176">
        <f t="shared" si="160"/>
        <v>0</v>
      </c>
      <c r="VU53" s="177" t="str">
        <f t="shared" si="161"/>
        <v xml:space="preserve"> </v>
      </c>
      <c r="VW53" s="173">
        <v>11</v>
      </c>
      <c r="VX53" s="225">
        <v>11</v>
      </c>
      <c r="VY53" s="174" t="str">
        <f>IF(WA53=0," ",VLOOKUP(WA53,PROTOKOL!$A:$F,6,FALSE))</f>
        <v xml:space="preserve"> </v>
      </c>
      <c r="VZ53" s="43"/>
      <c r="WA53" s="43"/>
      <c r="WB53" s="43"/>
      <c r="WC53" s="42" t="str">
        <f>IF(WA53=0," ",(VLOOKUP(WA53,PROTOKOL!$A$1:$E$29,2,FALSE))*WB53)</f>
        <v xml:space="preserve"> </v>
      </c>
      <c r="WD53" s="175" t="str">
        <f t="shared" si="54"/>
        <v xml:space="preserve"> </v>
      </c>
      <c r="WE53" s="212" t="str">
        <f>IF(WA53=0," ",VLOOKUP(WA53,PROTOKOL!$A:$E,5,FALSE))</f>
        <v xml:space="preserve"> </v>
      </c>
      <c r="WF53" s="176"/>
      <c r="WG53" s="177" t="str">
        <f t="shared" si="162"/>
        <v xml:space="preserve"> 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0"/>
        <v xml:space="preserve"> </v>
      </c>
      <c r="WP53" s="176">
        <f t="shared" si="164"/>
        <v>0</v>
      </c>
      <c r="WQ53" s="177" t="str">
        <f t="shared" si="165"/>
        <v xml:space="preserve"> </v>
      </c>
      <c r="WS53" s="173">
        <v>11</v>
      </c>
      <c r="WT53" s="225">
        <v>11</v>
      </c>
      <c r="WU53" s="174" t="str">
        <f>IF(WW53=0," ",VLOOKUP(WW53,PROTOKOL!$A:$F,6,FALSE))</f>
        <v xml:space="preserve"> </v>
      </c>
      <c r="WV53" s="43"/>
      <c r="WW53" s="43"/>
      <c r="WX53" s="43"/>
      <c r="WY53" s="42" t="str">
        <f>IF(WW53=0," ",(VLOOKUP(WW53,PROTOKOL!$A$1:$E$29,2,FALSE))*WX53)</f>
        <v xml:space="preserve"> </v>
      </c>
      <c r="WZ53" s="175" t="str">
        <f t="shared" si="56"/>
        <v xml:space="preserve"> </v>
      </c>
      <c r="XA53" s="212" t="str">
        <f>IF(WW53=0," ",VLOOKUP(WW53,PROTOKOL!$A:$E,5,FALSE))</f>
        <v xml:space="preserve"> </v>
      </c>
      <c r="XB53" s="176"/>
      <c r="XC53" s="177" t="str">
        <f t="shared" si="166"/>
        <v xml:space="preserve"> 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1"/>
        <v xml:space="preserve"> </v>
      </c>
      <c r="XL53" s="176">
        <f t="shared" si="168"/>
        <v>0</v>
      </c>
      <c r="XM53" s="177" t="str">
        <f t="shared" si="169"/>
        <v xml:space="preserve"> </v>
      </c>
    </row>
    <row r="54" spans="1:637" ht="13.8">
      <c r="A54" s="173">
        <v>11</v>
      </c>
      <c r="B54" s="226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/>
      <c r="K54" s="177" t="str">
        <f t="shared" si="58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59"/>
        <v xml:space="preserve"> </v>
      </c>
      <c r="T54" s="176">
        <f t="shared" si="60"/>
        <v>0</v>
      </c>
      <c r="U54" s="177" t="str">
        <f t="shared" si="61"/>
        <v xml:space="preserve"> </v>
      </c>
      <c r="W54" s="173">
        <v>11</v>
      </c>
      <c r="X54" s="226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/>
      <c r="AG54" s="177" t="str">
        <f t="shared" si="62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74"/>
        <v xml:space="preserve"> </v>
      </c>
      <c r="AP54" s="176">
        <f t="shared" si="64"/>
        <v>0</v>
      </c>
      <c r="AQ54" s="177" t="str">
        <f t="shared" si="65"/>
        <v xml:space="preserve"> </v>
      </c>
      <c r="AS54" s="173">
        <v>11</v>
      </c>
      <c r="AT54" s="226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/>
      <c r="BC54" s="177" t="str">
        <f t="shared" si="170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75"/>
        <v xml:space="preserve"> </v>
      </c>
      <c r="BL54" s="176">
        <f t="shared" si="67"/>
        <v>0</v>
      </c>
      <c r="BM54" s="177" t="str">
        <f t="shared" si="68"/>
        <v xml:space="preserve"> </v>
      </c>
      <c r="BO54" s="173">
        <v>11</v>
      </c>
      <c r="BP54" s="226"/>
      <c r="BQ54" s="174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5" t="str">
        <f t="shared" si="6"/>
        <v xml:space="preserve"> </v>
      </c>
      <c r="BW54" s="212" t="str">
        <f>IF(BS54=0," ",VLOOKUP(BS54,PROTOKOL!$A:$E,5,FALSE))</f>
        <v xml:space="preserve"> </v>
      </c>
      <c r="BX54" s="176"/>
      <c r="BY54" s="177" t="str">
        <f t="shared" si="69"/>
        <v xml:space="preserve"> 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76"/>
        <v xml:space="preserve"> </v>
      </c>
      <c r="CH54" s="176">
        <f t="shared" si="71"/>
        <v>0</v>
      </c>
      <c r="CI54" s="177" t="str">
        <f t="shared" si="72"/>
        <v xml:space="preserve"> </v>
      </c>
      <c r="CK54" s="173">
        <v>11</v>
      </c>
      <c r="CL54" s="226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/>
      <c r="CU54" s="177" t="str">
        <f t="shared" si="73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77"/>
        <v xml:space="preserve"> </v>
      </c>
      <c r="DD54" s="176">
        <f t="shared" si="75"/>
        <v>0</v>
      </c>
      <c r="DE54" s="177" t="str">
        <f t="shared" si="76"/>
        <v xml:space="preserve"> </v>
      </c>
      <c r="DG54" s="173">
        <v>11</v>
      </c>
      <c r="DH54" s="226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/>
      <c r="DQ54" s="177" t="str">
        <f t="shared" si="77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78"/>
        <v xml:space="preserve"> </v>
      </c>
      <c r="DZ54" s="176">
        <f t="shared" si="79"/>
        <v>0</v>
      </c>
      <c r="EA54" s="177" t="str">
        <f t="shared" si="80"/>
        <v xml:space="preserve"> </v>
      </c>
      <c r="EC54" s="173">
        <v>11</v>
      </c>
      <c r="ED54" s="226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/>
      <c r="EM54" s="177" t="str">
        <f t="shared" si="81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79"/>
        <v xml:space="preserve"> </v>
      </c>
      <c r="EV54" s="176">
        <f t="shared" si="83"/>
        <v>0</v>
      </c>
      <c r="EW54" s="177" t="str">
        <f t="shared" si="84"/>
        <v xml:space="preserve"> </v>
      </c>
      <c r="EY54" s="173">
        <v>11</v>
      </c>
      <c r="EZ54" s="226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/>
      <c r="FI54" s="177" t="str">
        <f t="shared" si="85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0"/>
        <v xml:space="preserve"> </v>
      </c>
      <c r="FR54" s="176">
        <f t="shared" si="87"/>
        <v>0</v>
      </c>
      <c r="FS54" s="177" t="str">
        <f t="shared" si="88"/>
        <v xml:space="preserve"> </v>
      </c>
      <c r="FU54" s="173">
        <v>11</v>
      </c>
      <c r="FV54" s="226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/>
      <c r="GE54" s="177" t="str">
        <f t="shared" si="89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1"/>
        <v xml:space="preserve"> </v>
      </c>
      <c r="GN54" s="176">
        <f t="shared" si="91"/>
        <v>0</v>
      </c>
      <c r="GO54" s="177" t="str">
        <f t="shared" si="92"/>
        <v xml:space="preserve"> </v>
      </c>
      <c r="GQ54" s="173">
        <v>11</v>
      </c>
      <c r="GR54" s="226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/>
      <c r="HA54" s="177" t="str">
        <f t="shared" si="93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2"/>
        <v xml:space="preserve"> </v>
      </c>
      <c r="HJ54" s="176">
        <f t="shared" si="95"/>
        <v>0</v>
      </c>
      <c r="HK54" s="177" t="str">
        <f t="shared" si="96"/>
        <v xml:space="preserve"> </v>
      </c>
      <c r="HM54" s="173">
        <v>11</v>
      </c>
      <c r="HN54" s="226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/>
      <c r="HW54" s="177" t="str">
        <f t="shared" si="97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3"/>
        <v xml:space="preserve"> </v>
      </c>
      <c r="IF54" s="176">
        <f t="shared" si="99"/>
        <v>0</v>
      </c>
      <c r="IG54" s="177" t="str">
        <f t="shared" si="100"/>
        <v xml:space="preserve"> </v>
      </c>
      <c r="II54" s="173">
        <v>11</v>
      </c>
      <c r="IJ54" s="226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/>
      <c r="IS54" s="177" t="str">
        <f t="shared" si="101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4"/>
        <v xml:space="preserve"> </v>
      </c>
      <c r="JB54" s="176">
        <f t="shared" si="103"/>
        <v>0</v>
      </c>
      <c r="JC54" s="177" t="str">
        <f t="shared" si="104"/>
        <v xml:space="preserve"> </v>
      </c>
      <c r="JE54" s="173">
        <v>11</v>
      </c>
      <c r="JF54" s="226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/>
      <c r="JO54" s="177" t="str">
        <f t="shared" si="105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5"/>
        <v xml:space="preserve"> </v>
      </c>
      <c r="JX54" s="176">
        <f t="shared" si="107"/>
        <v>0</v>
      </c>
      <c r="JY54" s="177" t="str">
        <f t="shared" si="108"/>
        <v xml:space="preserve"> </v>
      </c>
      <c r="KA54" s="173">
        <v>11</v>
      </c>
      <c r="KB54" s="226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/>
      <c r="KK54" s="177" t="str">
        <f t="shared" si="109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86"/>
        <v xml:space="preserve"> </v>
      </c>
      <c r="KT54" s="176">
        <f t="shared" si="111"/>
        <v>0</v>
      </c>
      <c r="KU54" s="177" t="str">
        <f t="shared" si="112"/>
        <v xml:space="preserve"> </v>
      </c>
      <c r="KW54" s="173">
        <v>11</v>
      </c>
      <c r="KX54" s="226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/>
      <c r="LG54" s="177" t="str">
        <f t="shared" si="113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87"/>
        <v xml:space="preserve"> </v>
      </c>
      <c r="LP54" s="176">
        <f t="shared" si="115"/>
        <v>0</v>
      </c>
      <c r="LQ54" s="177" t="str">
        <f t="shared" si="116"/>
        <v xml:space="preserve"> </v>
      </c>
      <c r="LS54" s="173">
        <v>11</v>
      </c>
      <c r="LT54" s="226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/>
      <c r="MC54" s="177" t="str">
        <f t="shared" si="117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88"/>
        <v xml:space="preserve"> </v>
      </c>
      <c r="ML54" s="176">
        <f t="shared" si="118"/>
        <v>0</v>
      </c>
      <c r="MM54" s="177" t="str">
        <f t="shared" si="119"/>
        <v xml:space="preserve"> </v>
      </c>
      <c r="MO54" s="173">
        <v>11</v>
      </c>
      <c r="MP54" s="226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/>
      <c r="MY54" s="177" t="str">
        <f t="shared" si="120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89"/>
        <v xml:space="preserve"> </v>
      </c>
      <c r="NH54" s="176">
        <f t="shared" si="122"/>
        <v>0</v>
      </c>
      <c r="NI54" s="177" t="str">
        <f t="shared" si="123"/>
        <v xml:space="preserve"> </v>
      </c>
      <c r="NK54" s="173">
        <v>11</v>
      </c>
      <c r="NL54" s="226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/>
      <c r="NU54" s="177" t="str">
        <f t="shared" si="124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0"/>
        <v xml:space="preserve"> </v>
      </c>
      <c r="OD54" s="176">
        <f t="shared" si="126"/>
        <v>0</v>
      </c>
      <c r="OE54" s="177" t="str">
        <f t="shared" si="127"/>
        <v xml:space="preserve"> </v>
      </c>
      <c r="OG54" s="173">
        <v>11</v>
      </c>
      <c r="OH54" s="226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/>
      <c r="OQ54" s="177" t="str">
        <f t="shared" si="128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1"/>
        <v xml:space="preserve"> </v>
      </c>
      <c r="OZ54" s="176">
        <f t="shared" si="130"/>
        <v>0</v>
      </c>
      <c r="PA54" s="177" t="str">
        <f t="shared" si="131"/>
        <v xml:space="preserve"> </v>
      </c>
      <c r="PC54" s="173">
        <v>11</v>
      </c>
      <c r="PD54" s="226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/>
      <c r="PM54" s="177" t="str">
        <f t="shared" si="172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2"/>
        <v xml:space="preserve"> </v>
      </c>
      <c r="PV54" s="176">
        <f t="shared" si="133"/>
        <v>0</v>
      </c>
      <c r="PW54" s="177" t="str">
        <f t="shared" si="134"/>
        <v xml:space="preserve"> </v>
      </c>
      <c r="PY54" s="173">
        <v>11</v>
      </c>
      <c r="PZ54" s="226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/>
      <c r="QI54" s="177" t="str">
        <f t="shared" si="135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3"/>
        <v xml:space="preserve"> </v>
      </c>
      <c r="QR54" s="176">
        <f t="shared" si="137"/>
        <v>0</v>
      </c>
      <c r="QS54" s="177" t="str">
        <f t="shared" si="138"/>
        <v xml:space="preserve"> </v>
      </c>
      <c r="QU54" s="173">
        <v>11</v>
      </c>
      <c r="QV54" s="226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/>
      <c r="RE54" s="177" t="str">
        <f t="shared" si="139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4"/>
        <v xml:space="preserve"> </v>
      </c>
      <c r="RN54" s="176">
        <f t="shared" si="141"/>
        <v>0</v>
      </c>
      <c r="RO54" s="177" t="str">
        <f t="shared" si="142"/>
        <v xml:space="preserve"> </v>
      </c>
      <c r="RQ54" s="173">
        <v>11</v>
      </c>
      <c r="RR54" s="226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/>
      <c r="SA54" s="177" t="str">
        <f t="shared" si="143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5"/>
        <v xml:space="preserve"> </v>
      </c>
      <c r="SJ54" s="176">
        <f t="shared" si="145"/>
        <v>0</v>
      </c>
      <c r="SK54" s="177" t="str">
        <f t="shared" si="146"/>
        <v xml:space="preserve"> </v>
      </c>
      <c r="SM54" s="173">
        <v>11</v>
      </c>
      <c r="SN54" s="226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/>
      <c r="SW54" s="177" t="str">
        <f t="shared" si="147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196"/>
        <v xml:space="preserve"> </v>
      </c>
      <c r="TF54" s="176">
        <f t="shared" si="149"/>
        <v>0</v>
      </c>
      <c r="TG54" s="177" t="str">
        <f t="shared" si="150"/>
        <v xml:space="preserve"> </v>
      </c>
      <c r="TI54" s="173">
        <v>11</v>
      </c>
      <c r="TJ54" s="226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/>
      <c r="TS54" s="177" t="str">
        <f t="shared" si="151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197"/>
        <v xml:space="preserve"> </v>
      </c>
      <c r="UB54" s="176">
        <f t="shared" si="153"/>
        <v>0</v>
      </c>
      <c r="UC54" s="177" t="str">
        <f t="shared" si="154"/>
        <v xml:space="preserve"> </v>
      </c>
      <c r="UE54" s="173">
        <v>11</v>
      </c>
      <c r="UF54" s="226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/>
      <c r="UO54" s="177" t="str">
        <f t="shared" si="173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198"/>
        <v xml:space="preserve"> </v>
      </c>
      <c r="UX54" s="176">
        <f t="shared" si="156"/>
        <v>0</v>
      </c>
      <c r="UY54" s="177" t="str">
        <f t="shared" si="157"/>
        <v xml:space="preserve"> </v>
      </c>
      <c r="VA54" s="173">
        <v>11</v>
      </c>
      <c r="VB54" s="226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/>
      <c r="VK54" s="177" t="str">
        <f t="shared" si="158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199"/>
        <v xml:space="preserve"> </v>
      </c>
      <c r="VT54" s="176">
        <f t="shared" si="160"/>
        <v>0</v>
      </c>
      <c r="VU54" s="177" t="str">
        <f t="shared" si="161"/>
        <v xml:space="preserve"> </v>
      </c>
      <c r="VW54" s="173">
        <v>11</v>
      </c>
      <c r="VX54" s="226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/>
      <c r="WG54" s="177" t="str">
        <f t="shared" si="162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0"/>
        <v xml:space="preserve"> </v>
      </c>
      <c r="WP54" s="176">
        <f t="shared" si="164"/>
        <v>0</v>
      </c>
      <c r="WQ54" s="177" t="str">
        <f t="shared" si="165"/>
        <v xml:space="preserve"> </v>
      </c>
      <c r="WS54" s="173">
        <v>11</v>
      </c>
      <c r="WT54" s="226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/>
      <c r="XC54" s="177" t="str">
        <f t="shared" si="166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1"/>
        <v xml:space="preserve"> </v>
      </c>
      <c r="XL54" s="176">
        <f t="shared" si="168"/>
        <v>0</v>
      </c>
      <c r="XM54" s="177" t="str">
        <f t="shared" si="169"/>
        <v xml:space="preserve"> </v>
      </c>
    </row>
    <row r="55" spans="1:637" ht="13.8">
      <c r="A55" s="173">
        <v>11</v>
      </c>
      <c r="B55" s="227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/>
      <c r="K55" s="177" t="str">
        <f t="shared" si="58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59"/>
        <v xml:space="preserve"> </v>
      </c>
      <c r="T55" s="176">
        <f t="shared" si="60"/>
        <v>0</v>
      </c>
      <c r="U55" s="177" t="str">
        <f t="shared" si="61"/>
        <v xml:space="preserve"> </v>
      </c>
      <c r="W55" s="173">
        <v>11</v>
      </c>
      <c r="X55" s="227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/>
      <c r="AG55" s="177" t="str">
        <f t="shared" si="62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74"/>
        <v xml:space="preserve"> </v>
      </c>
      <c r="AP55" s="176">
        <f t="shared" si="64"/>
        <v>0</v>
      </c>
      <c r="AQ55" s="177" t="str">
        <f t="shared" si="65"/>
        <v xml:space="preserve"> </v>
      </c>
      <c r="AS55" s="173">
        <v>11</v>
      </c>
      <c r="AT55" s="227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/>
      <c r="BC55" s="177" t="str">
        <f t="shared" si="170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75"/>
        <v xml:space="preserve"> </v>
      </c>
      <c r="BL55" s="176">
        <f t="shared" si="67"/>
        <v>0</v>
      </c>
      <c r="BM55" s="177" t="str">
        <f t="shared" si="68"/>
        <v xml:space="preserve"> </v>
      </c>
      <c r="BO55" s="173">
        <v>11</v>
      </c>
      <c r="BP55" s="227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/>
      <c r="BY55" s="177" t="str">
        <f t="shared" si="69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76"/>
        <v xml:space="preserve"> </v>
      </c>
      <c r="CH55" s="176">
        <f t="shared" si="71"/>
        <v>0</v>
      </c>
      <c r="CI55" s="177" t="str">
        <f t="shared" si="72"/>
        <v xml:space="preserve"> </v>
      </c>
      <c r="CK55" s="173">
        <v>11</v>
      </c>
      <c r="CL55" s="227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/>
      <c r="CU55" s="177" t="str">
        <f t="shared" si="73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77"/>
        <v xml:space="preserve"> </v>
      </c>
      <c r="DD55" s="176">
        <f t="shared" si="75"/>
        <v>0</v>
      </c>
      <c r="DE55" s="177" t="str">
        <f t="shared" si="76"/>
        <v xml:space="preserve"> </v>
      </c>
      <c r="DG55" s="173">
        <v>11</v>
      </c>
      <c r="DH55" s="227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/>
      <c r="DQ55" s="177" t="str">
        <f t="shared" si="77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78"/>
        <v xml:space="preserve"> </v>
      </c>
      <c r="DZ55" s="176">
        <f t="shared" si="79"/>
        <v>0</v>
      </c>
      <c r="EA55" s="177" t="str">
        <f t="shared" si="80"/>
        <v xml:space="preserve"> </v>
      </c>
      <c r="EC55" s="173">
        <v>11</v>
      </c>
      <c r="ED55" s="227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/>
      <c r="EM55" s="177" t="str">
        <f t="shared" si="81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79"/>
        <v xml:space="preserve"> </v>
      </c>
      <c r="EV55" s="176">
        <f t="shared" si="83"/>
        <v>0</v>
      </c>
      <c r="EW55" s="177" t="str">
        <f t="shared" si="84"/>
        <v xml:space="preserve"> </v>
      </c>
      <c r="EY55" s="173">
        <v>11</v>
      </c>
      <c r="EZ55" s="227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/>
      <c r="FI55" s="177" t="str">
        <f t="shared" si="85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0"/>
        <v xml:space="preserve"> </v>
      </c>
      <c r="FR55" s="176">
        <f t="shared" si="87"/>
        <v>0</v>
      </c>
      <c r="FS55" s="177" t="str">
        <f t="shared" si="88"/>
        <v xml:space="preserve"> </v>
      </c>
      <c r="FU55" s="173">
        <v>11</v>
      </c>
      <c r="FV55" s="227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/>
      <c r="GE55" s="177" t="str">
        <f t="shared" si="89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1"/>
        <v xml:space="preserve"> </v>
      </c>
      <c r="GN55" s="176">
        <f t="shared" si="91"/>
        <v>0</v>
      </c>
      <c r="GO55" s="177" t="str">
        <f t="shared" si="92"/>
        <v xml:space="preserve"> </v>
      </c>
      <c r="GQ55" s="173">
        <v>11</v>
      </c>
      <c r="GR55" s="227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/>
      <c r="HA55" s="177" t="str">
        <f t="shared" si="93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2"/>
        <v xml:space="preserve"> </v>
      </c>
      <c r="HJ55" s="176">
        <f t="shared" si="95"/>
        <v>0</v>
      </c>
      <c r="HK55" s="177" t="str">
        <f t="shared" si="96"/>
        <v xml:space="preserve"> </v>
      </c>
      <c r="HM55" s="173">
        <v>11</v>
      </c>
      <c r="HN55" s="227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/>
      <c r="HW55" s="177" t="str">
        <f t="shared" si="97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3"/>
        <v xml:space="preserve"> </v>
      </c>
      <c r="IF55" s="176">
        <f t="shared" si="99"/>
        <v>0</v>
      </c>
      <c r="IG55" s="177" t="str">
        <f t="shared" si="100"/>
        <v xml:space="preserve"> </v>
      </c>
      <c r="II55" s="173">
        <v>11</v>
      </c>
      <c r="IJ55" s="227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/>
      <c r="IS55" s="177" t="str">
        <f t="shared" si="101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4"/>
        <v xml:space="preserve"> </v>
      </c>
      <c r="JB55" s="176">
        <f t="shared" si="103"/>
        <v>0</v>
      </c>
      <c r="JC55" s="177" t="str">
        <f t="shared" si="104"/>
        <v xml:space="preserve"> </v>
      </c>
      <c r="JE55" s="173">
        <v>11</v>
      </c>
      <c r="JF55" s="227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/>
      <c r="JO55" s="177" t="str">
        <f t="shared" si="105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5"/>
        <v xml:space="preserve"> </v>
      </c>
      <c r="JX55" s="176">
        <f t="shared" si="107"/>
        <v>0</v>
      </c>
      <c r="JY55" s="177" t="str">
        <f t="shared" si="108"/>
        <v xml:space="preserve"> </v>
      </c>
      <c r="KA55" s="173">
        <v>11</v>
      </c>
      <c r="KB55" s="227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/>
      <c r="KK55" s="177" t="str">
        <f t="shared" si="109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86"/>
        <v xml:space="preserve"> </v>
      </c>
      <c r="KT55" s="176">
        <f t="shared" si="111"/>
        <v>0</v>
      </c>
      <c r="KU55" s="177" t="str">
        <f t="shared" si="112"/>
        <v xml:space="preserve"> </v>
      </c>
      <c r="KW55" s="173">
        <v>11</v>
      </c>
      <c r="KX55" s="227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/>
      <c r="LG55" s="177" t="str">
        <f t="shared" si="113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87"/>
        <v xml:space="preserve"> </v>
      </c>
      <c r="LP55" s="176">
        <f t="shared" si="115"/>
        <v>0</v>
      </c>
      <c r="LQ55" s="177" t="str">
        <f t="shared" si="116"/>
        <v xml:space="preserve"> </v>
      </c>
      <c r="LS55" s="173">
        <v>11</v>
      </c>
      <c r="LT55" s="227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/>
      <c r="MC55" s="177" t="str">
        <f t="shared" si="117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88"/>
        <v xml:space="preserve"> </v>
      </c>
      <c r="ML55" s="176">
        <f t="shared" si="118"/>
        <v>0</v>
      </c>
      <c r="MM55" s="177" t="str">
        <f t="shared" si="119"/>
        <v xml:space="preserve"> </v>
      </c>
      <c r="MO55" s="173">
        <v>11</v>
      </c>
      <c r="MP55" s="227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/>
      <c r="MY55" s="177" t="str">
        <f t="shared" si="120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89"/>
        <v xml:space="preserve"> </v>
      </c>
      <c r="NH55" s="176">
        <f t="shared" si="122"/>
        <v>0</v>
      </c>
      <c r="NI55" s="177" t="str">
        <f t="shared" si="123"/>
        <v xml:space="preserve"> </v>
      </c>
      <c r="NK55" s="173">
        <v>11</v>
      </c>
      <c r="NL55" s="227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/>
      <c r="NU55" s="177" t="str">
        <f t="shared" si="124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0"/>
        <v xml:space="preserve"> </v>
      </c>
      <c r="OD55" s="176">
        <f t="shared" si="126"/>
        <v>0</v>
      </c>
      <c r="OE55" s="177" t="str">
        <f t="shared" si="127"/>
        <v xml:space="preserve"> </v>
      </c>
      <c r="OG55" s="173">
        <v>11</v>
      </c>
      <c r="OH55" s="227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/>
      <c r="OQ55" s="177" t="str">
        <f t="shared" si="128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1"/>
        <v xml:space="preserve"> </v>
      </c>
      <c r="OZ55" s="176">
        <f t="shared" si="130"/>
        <v>0</v>
      </c>
      <c r="PA55" s="177" t="str">
        <f t="shared" si="131"/>
        <v xml:space="preserve"> </v>
      </c>
      <c r="PC55" s="173">
        <v>11</v>
      </c>
      <c r="PD55" s="227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/>
      <c r="PM55" s="177" t="str">
        <f t="shared" si="172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2"/>
        <v xml:space="preserve"> </v>
      </c>
      <c r="PV55" s="176">
        <f t="shared" si="133"/>
        <v>0</v>
      </c>
      <c r="PW55" s="177" t="str">
        <f t="shared" si="134"/>
        <v xml:space="preserve"> </v>
      </c>
      <c r="PY55" s="173">
        <v>11</v>
      </c>
      <c r="PZ55" s="227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/>
      <c r="QI55" s="177" t="str">
        <f t="shared" si="135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3"/>
        <v xml:space="preserve"> </v>
      </c>
      <c r="QR55" s="176">
        <f t="shared" si="137"/>
        <v>0</v>
      </c>
      <c r="QS55" s="177" t="str">
        <f t="shared" si="138"/>
        <v xml:space="preserve"> </v>
      </c>
      <c r="QU55" s="173">
        <v>11</v>
      </c>
      <c r="QV55" s="227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/>
      <c r="RE55" s="177" t="str">
        <f t="shared" si="139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4"/>
        <v xml:space="preserve"> </v>
      </c>
      <c r="RN55" s="176">
        <f t="shared" si="141"/>
        <v>0</v>
      </c>
      <c r="RO55" s="177" t="str">
        <f t="shared" si="142"/>
        <v xml:space="preserve"> </v>
      </c>
      <c r="RQ55" s="173">
        <v>11</v>
      </c>
      <c r="RR55" s="227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/>
      <c r="SA55" s="177" t="str">
        <f t="shared" si="143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5"/>
        <v xml:space="preserve"> </v>
      </c>
      <c r="SJ55" s="176">
        <f t="shared" si="145"/>
        <v>0</v>
      </c>
      <c r="SK55" s="177" t="str">
        <f t="shared" si="146"/>
        <v xml:space="preserve"> </v>
      </c>
      <c r="SM55" s="173">
        <v>11</v>
      </c>
      <c r="SN55" s="227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/>
      <c r="SW55" s="177" t="str">
        <f t="shared" si="147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196"/>
        <v xml:space="preserve"> </v>
      </c>
      <c r="TF55" s="176">
        <f t="shared" si="149"/>
        <v>0</v>
      </c>
      <c r="TG55" s="177" t="str">
        <f t="shared" si="150"/>
        <v xml:space="preserve"> </v>
      </c>
      <c r="TI55" s="173">
        <v>11</v>
      </c>
      <c r="TJ55" s="227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/>
      <c r="TS55" s="177" t="str">
        <f t="shared" si="151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197"/>
        <v xml:space="preserve"> </v>
      </c>
      <c r="UB55" s="176">
        <f t="shared" si="153"/>
        <v>0</v>
      </c>
      <c r="UC55" s="177" t="str">
        <f t="shared" si="154"/>
        <v xml:space="preserve"> </v>
      </c>
      <c r="UE55" s="173">
        <v>11</v>
      </c>
      <c r="UF55" s="227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/>
      <c r="UO55" s="177" t="str">
        <f t="shared" si="173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198"/>
        <v xml:space="preserve"> </v>
      </c>
      <c r="UX55" s="176">
        <f t="shared" si="156"/>
        <v>0</v>
      </c>
      <c r="UY55" s="177" t="str">
        <f t="shared" si="157"/>
        <v xml:space="preserve"> </v>
      </c>
      <c r="VA55" s="173">
        <v>11</v>
      </c>
      <c r="VB55" s="227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/>
      <c r="VK55" s="177" t="str">
        <f t="shared" si="158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199"/>
        <v xml:space="preserve"> </v>
      </c>
      <c r="VT55" s="176">
        <f t="shared" si="160"/>
        <v>0</v>
      </c>
      <c r="VU55" s="177" t="str">
        <f t="shared" si="161"/>
        <v xml:space="preserve"> </v>
      </c>
      <c r="VW55" s="173">
        <v>11</v>
      </c>
      <c r="VX55" s="227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/>
      <c r="WG55" s="177" t="str">
        <f t="shared" si="162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0"/>
        <v xml:space="preserve"> </v>
      </c>
      <c r="WP55" s="176">
        <f t="shared" si="164"/>
        <v>0</v>
      </c>
      <c r="WQ55" s="177" t="str">
        <f t="shared" si="165"/>
        <v xml:space="preserve"> </v>
      </c>
      <c r="WS55" s="173">
        <v>11</v>
      </c>
      <c r="WT55" s="227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/>
      <c r="XC55" s="177" t="str">
        <f t="shared" si="166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1"/>
        <v xml:space="preserve"> </v>
      </c>
      <c r="XL55" s="176">
        <f t="shared" si="168"/>
        <v>0</v>
      </c>
      <c r="XM55" s="177" t="str">
        <f t="shared" si="169"/>
        <v xml:space="preserve"> </v>
      </c>
    </row>
    <row r="56" spans="1:637" ht="13.8">
      <c r="A56" s="173">
        <v>12</v>
      </c>
      <c r="B56" s="225">
        <v>12</v>
      </c>
      <c r="C56" s="174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5" t="str">
        <f t="shared" si="0"/>
        <v xml:space="preserve"> </v>
      </c>
      <c r="I56" s="212" t="str">
        <f>IF(E56=0," ",VLOOKUP(E56,PROTOKOL!$A:$E,5,FALSE))</f>
        <v xml:space="preserve"> </v>
      </c>
      <c r="J56" s="176"/>
      <c r="K56" s="177" t="str">
        <f t="shared" si="58"/>
        <v xml:space="preserve"> 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59"/>
        <v xml:space="preserve"> </v>
      </c>
      <c r="T56" s="176">
        <f t="shared" si="60"/>
        <v>0</v>
      </c>
      <c r="U56" s="177" t="str">
        <f t="shared" si="61"/>
        <v xml:space="preserve"> </v>
      </c>
      <c r="W56" s="173">
        <v>12</v>
      </c>
      <c r="X56" s="225">
        <v>12</v>
      </c>
      <c r="Y56" s="174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/>
      <c r="AG56" s="177" t="str">
        <f t="shared" si="62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74"/>
        <v xml:space="preserve"> </v>
      </c>
      <c r="AP56" s="176">
        <f t="shared" si="64"/>
        <v>0</v>
      </c>
      <c r="AQ56" s="177" t="str">
        <f t="shared" si="65"/>
        <v xml:space="preserve"> </v>
      </c>
      <c r="AS56" s="173">
        <v>12</v>
      </c>
      <c r="AT56" s="225">
        <v>12</v>
      </c>
      <c r="AU56" s="174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/>
      <c r="BC56" s="177" t="str">
        <f t="shared" si="170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75"/>
        <v xml:space="preserve"> </v>
      </c>
      <c r="BL56" s="176">
        <f t="shared" si="67"/>
        <v>0</v>
      </c>
      <c r="BM56" s="177" t="str">
        <f t="shared" si="68"/>
        <v xml:space="preserve"> </v>
      </c>
      <c r="BO56" s="173">
        <v>12</v>
      </c>
      <c r="BP56" s="225">
        <v>12</v>
      </c>
      <c r="BQ56" s="174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5" t="str">
        <f t="shared" si="6"/>
        <v xml:space="preserve"> </v>
      </c>
      <c r="BW56" s="212" t="str">
        <f>IF(BS56=0," ",VLOOKUP(BS56,PROTOKOL!$A:$E,5,FALSE))</f>
        <v xml:space="preserve"> </v>
      </c>
      <c r="BX56" s="176"/>
      <c r="BY56" s="177" t="str">
        <f t="shared" si="69"/>
        <v xml:space="preserve"> 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76"/>
        <v xml:space="preserve"> </v>
      </c>
      <c r="CH56" s="176">
        <f t="shared" si="71"/>
        <v>0</v>
      </c>
      <c r="CI56" s="177" t="str">
        <f t="shared" si="72"/>
        <v xml:space="preserve"> </v>
      </c>
      <c r="CK56" s="173">
        <v>12</v>
      </c>
      <c r="CL56" s="225">
        <v>12</v>
      </c>
      <c r="CM56" s="174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5" t="str">
        <f t="shared" si="8"/>
        <v xml:space="preserve"> </v>
      </c>
      <c r="CS56" s="212" t="str">
        <f>IF(CO56=0," ",VLOOKUP(CO56,PROTOKOL!$A:$E,5,FALSE))</f>
        <v xml:space="preserve"> </v>
      </c>
      <c r="CT56" s="176"/>
      <c r="CU56" s="177" t="str">
        <f t="shared" si="73"/>
        <v xml:space="preserve"> </v>
      </c>
      <c r="CV56" s="217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5" t="str">
        <f t="shared" si="9"/>
        <v xml:space="preserve"> </v>
      </c>
      <c r="DB56" s="176" t="str">
        <f>IF(CX56=0," ",VLOOKUP(CX56,PROTOKOL!$A:$E,5,FALSE))</f>
        <v xml:space="preserve"> </v>
      </c>
      <c r="DC56" s="212" t="str">
        <f t="shared" si="177"/>
        <v xml:space="preserve"> </v>
      </c>
      <c r="DD56" s="176">
        <f t="shared" si="75"/>
        <v>0</v>
      </c>
      <c r="DE56" s="177" t="str">
        <f t="shared" si="76"/>
        <v xml:space="preserve"> </v>
      </c>
      <c r="DG56" s="173">
        <v>12</v>
      </c>
      <c r="DH56" s="225">
        <v>12</v>
      </c>
      <c r="DI56" s="174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/>
      <c r="DQ56" s="177" t="str">
        <f t="shared" si="77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78"/>
        <v xml:space="preserve"> </v>
      </c>
      <c r="DZ56" s="176">
        <f t="shared" si="79"/>
        <v>0</v>
      </c>
      <c r="EA56" s="177" t="str">
        <f t="shared" si="80"/>
        <v xml:space="preserve"> </v>
      </c>
      <c r="EC56" s="173">
        <v>12</v>
      </c>
      <c r="ED56" s="225">
        <v>12</v>
      </c>
      <c r="EE56" s="174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5" t="str">
        <f t="shared" si="12"/>
        <v xml:space="preserve"> </v>
      </c>
      <c r="EK56" s="212" t="str">
        <f>IF(EG56=0," ",VLOOKUP(EG56,PROTOKOL!$A:$E,5,FALSE))</f>
        <v xml:space="preserve"> </v>
      </c>
      <c r="EL56" s="176"/>
      <c r="EM56" s="177" t="str">
        <f t="shared" si="81"/>
        <v xml:space="preserve"> </v>
      </c>
      <c r="EN56" s="217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5" t="str">
        <f t="shared" si="13"/>
        <v xml:space="preserve"> </v>
      </c>
      <c r="ET56" s="176" t="str">
        <f>IF(EP56=0," ",VLOOKUP(EP56,PROTOKOL!$A:$E,5,FALSE))</f>
        <v xml:space="preserve"> </v>
      </c>
      <c r="EU56" s="212" t="str">
        <f t="shared" si="179"/>
        <v xml:space="preserve"> </v>
      </c>
      <c r="EV56" s="176">
        <f t="shared" si="83"/>
        <v>0</v>
      </c>
      <c r="EW56" s="177" t="str">
        <f t="shared" si="84"/>
        <v xml:space="preserve"> </v>
      </c>
      <c r="EY56" s="173">
        <v>12</v>
      </c>
      <c r="EZ56" s="225">
        <v>12</v>
      </c>
      <c r="FA56" s="174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/>
      <c r="FI56" s="177" t="str">
        <f t="shared" si="85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0"/>
        <v xml:space="preserve"> </v>
      </c>
      <c r="FR56" s="176">
        <f t="shared" si="87"/>
        <v>0</v>
      </c>
      <c r="FS56" s="177" t="str">
        <f t="shared" si="88"/>
        <v xml:space="preserve"> </v>
      </c>
      <c r="FU56" s="173">
        <v>12</v>
      </c>
      <c r="FV56" s="225">
        <v>12</v>
      </c>
      <c r="FW56" s="174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5" t="str">
        <f t="shared" si="16"/>
        <v xml:space="preserve"> </v>
      </c>
      <c r="GC56" s="212" t="str">
        <f>IF(FY56=0," ",VLOOKUP(FY56,PROTOKOL!$A:$E,5,FALSE))</f>
        <v xml:space="preserve"> </v>
      </c>
      <c r="GD56" s="176"/>
      <c r="GE56" s="177" t="str">
        <f t="shared" si="89"/>
        <v xml:space="preserve"> </v>
      </c>
      <c r="GF56" s="217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5" t="str">
        <f t="shared" si="17"/>
        <v xml:space="preserve"> </v>
      </c>
      <c r="GL56" s="176" t="str">
        <f>IF(GH56=0," ",VLOOKUP(GH56,PROTOKOL!$A:$E,5,FALSE))</f>
        <v xml:space="preserve"> </v>
      </c>
      <c r="GM56" s="212" t="str">
        <f t="shared" si="181"/>
        <v xml:space="preserve"> </v>
      </c>
      <c r="GN56" s="176">
        <f t="shared" si="91"/>
        <v>0</v>
      </c>
      <c r="GO56" s="177" t="str">
        <f t="shared" si="92"/>
        <v xml:space="preserve"> </v>
      </c>
      <c r="GQ56" s="173">
        <v>12</v>
      </c>
      <c r="GR56" s="225">
        <v>12</v>
      </c>
      <c r="GS56" s="174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/>
      <c r="HA56" s="177" t="str">
        <f t="shared" si="93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2"/>
        <v xml:space="preserve"> </v>
      </c>
      <c r="HJ56" s="176">
        <f t="shared" si="95"/>
        <v>0</v>
      </c>
      <c r="HK56" s="177" t="str">
        <f t="shared" si="96"/>
        <v xml:space="preserve"> </v>
      </c>
      <c r="HM56" s="173">
        <v>12</v>
      </c>
      <c r="HN56" s="225">
        <v>12</v>
      </c>
      <c r="HO56" s="174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5" t="str">
        <f t="shared" si="20"/>
        <v xml:space="preserve"> </v>
      </c>
      <c r="HU56" s="212" t="str">
        <f>IF(HQ56=0," ",VLOOKUP(HQ56,PROTOKOL!$A:$E,5,FALSE))</f>
        <v xml:space="preserve"> </v>
      </c>
      <c r="HV56" s="176"/>
      <c r="HW56" s="177" t="str">
        <f t="shared" si="97"/>
        <v xml:space="preserve"> </v>
      </c>
      <c r="HX56" s="217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5" t="str">
        <f t="shared" si="21"/>
        <v xml:space="preserve"> </v>
      </c>
      <c r="ID56" s="176" t="str">
        <f>IF(HZ56=0," ",VLOOKUP(HZ56,PROTOKOL!$A:$E,5,FALSE))</f>
        <v xml:space="preserve"> </v>
      </c>
      <c r="IE56" s="212" t="str">
        <f t="shared" si="183"/>
        <v xml:space="preserve"> </v>
      </c>
      <c r="IF56" s="176">
        <f t="shared" si="99"/>
        <v>0</v>
      </c>
      <c r="IG56" s="177" t="str">
        <f t="shared" si="100"/>
        <v xml:space="preserve"> </v>
      </c>
      <c r="II56" s="173">
        <v>12</v>
      </c>
      <c r="IJ56" s="225">
        <v>12</v>
      </c>
      <c r="IK56" s="174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5" t="str">
        <f t="shared" si="22"/>
        <v xml:space="preserve"> </v>
      </c>
      <c r="IQ56" s="212" t="str">
        <f>IF(IM56=0," ",VLOOKUP(IM56,PROTOKOL!$A:$E,5,FALSE))</f>
        <v xml:space="preserve"> </v>
      </c>
      <c r="IR56" s="176"/>
      <c r="IS56" s="177" t="str">
        <f t="shared" si="101"/>
        <v xml:space="preserve"> </v>
      </c>
      <c r="IT56" s="217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5" t="str">
        <f t="shared" si="23"/>
        <v xml:space="preserve"> </v>
      </c>
      <c r="IZ56" s="176" t="str">
        <f>IF(IV56=0," ",VLOOKUP(IV56,PROTOKOL!$A:$E,5,FALSE))</f>
        <v xml:space="preserve"> </v>
      </c>
      <c r="JA56" s="212" t="str">
        <f t="shared" si="184"/>
        <v xml:space="preserve"> </v>
      </c>
      <c r="JB56" s="176">
        <f t="shared" si="103"/>
        <v>0</v>
      </c>
      <c r="JC56" s="177" t="str">
        <f t="shared" si="104"/>
        <v xml:space="preserve"> </v>
      </c>
      <c r="JE56" s="173">
        <v>12</v>
      </c>
      <c r="JF56" s="225">
        <v>12</v>
      </c>
      <c r="JG56" s="174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5" t="str">
        <f t="shared" si="24"/>
        <v xml:space="preserve"> </v>
      </c>
      <c r="JM56" s="212" t="str">
        <f>IF(JI56=0," ",VLOOKUP(JI56,PROTOKOL!$A:$E,5,FALSE))</f>
        <v xml:space="preserve"> </v>
      </c>
      <c r="JN56" s="176"/>
      <c r="JO56" s="177" t="str">
        <f t="shared" si="105"/>
        <v xml:space="preserve"> </v>
      </c>
      <c r="JP56" s="217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5" t="str">
        <f t="shared" si="25"/>
        <v xml:space="preserve"> </v>
      </c>
      <c r="JV56" s="176" t="str">
        <f>IF(JR56=0," ",VLOOKUP(JR56,PROTOKOL!$A:$E,5,FALSE))</f>
        <v xml:space="preserve"> </v>
      </c>
      <c r="JW56" s="212" t="str">
        <f t="shared" si="185"/>
        <v xml:space="preserve"> </v>
      </c>
      <c r="JX56" s="176">
        <f t="shared" si="107"/>
        <v>0</v>
      </c>
      <c r="JY56" s="177" t="str">
        <f t="shared" si="108"/>
        <v xml:space="preserve"> </v>
      </c>
      <c r="KA56" s="173">
        <v>12</v>
      </c>
      <c r="KB56" s="225">
        <v>12</v>
      </c>
      <c r="KC56" s="174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/>
      <c r="KK56" s="177" t="str">
        <f t="shared" si="109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86"/>
        <v xml:space="preserve"> </v>
      </c>
      <c r="KT56" s="176">
        <f t="shared" si="111"/>
        <v>0</v>
      </c>
      <c r="KU56" s="177" t="str">
        <f t="shared" si="112"/>
        <v xml:space="preserve"> </v>
      </c>
      <c r="KW56" s="173">
        <v>12</v>
      </c>
      <c r="KX56" s="225">
        <v>12</v>
      </c>
      <c r="KY56" s="174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5" t="str">
        <f t="shared" si="28"/>
        <v xml:space="preserve"> </v>
      </c>
      <c r="LE56" s="212" t="str">
        <f>IF(LA56=0," ",VLOOKUP(LA56,PROTOKOL!$A:$E,5,FALSE))</f>
        <v xml:space="preserve"> </v>
      </c>
      <c r="LF56" s="176"/>
      <c r="LG56" s="177" t="str">
        <f t="shared" si="113"/>
        <v xml:space="preserve"> </v>
      </c>
      <c r="LH56" s="217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5" t="str">
        <f t="shared" si="29"/>
        <v xml:space="preserve"> </v>
      </c>
      <c r="LN56" s="176" t="str">
        <f>IF(LJ56=0," ",VLOOKUP(LJ56,PROTOKOL!$A:$E,5,FALSE))</f>
        <v xml:space="preserve"> </v>
      </c>
      <c r="LO56" s="212" t="str">
        <f t="shared" si="187"/>
        <v xml:space="preserve"> </v>
      </c>
      <c r="LP56" s="176">
        <f t="shared" si="115"/>
        <v>0</v>
      </c>
      <c r="LQ56" s="177" t="str">
        <f t="shared" si="116"/>
        <v xml:space="preserve"> </v>
      </c>
      <c r="LS56" s="173">
        <v>12</v>
      </c>
      <c r="LT56" s="225">
        <v>12</v>
      </c>
      <c r="LU56" s="174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/>
      <c r="MC56" s="177" t="str">
        <f t="shared" si="117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88"/>
        <v xml:space="preserve"> </v>
      </c>
      <c r="ML56" s="176">
        <f t="shared" si="118"/>
        <v>0</v>
      </c>
      <c r="MM56" s="177" t="str">
        <f t="shared" si="119"/>
        <v xml:space="preserve"> </v>
      </c>
      <c r="MO56" s="173">
        <v>12</v>
      </c>
      <c r="MP56" s="225">
        <v>12</v>
      </c>
      <c r="MQ56" s="174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5" t="str">
        <f t="shared" si="32"/>
        <v xml:space="preserve"> </v>
      </c>
      <c r="MW56" s="212" t="str">
        <f>IF(MS56=0," ",VLOOKUP(MS56,PROTOKOL!$A:$E,5,FALSE))</f>
        <v xml:space="preserve"> </v>
      </c>
      <c r="MX56" s="176"/>
      <c r="MY56" s="177" t="str">
        <f t="shared" si="120"/>
        <v xml:space="preserve"> </v>
      </c>
      <c r="MZ56" s="217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5" t="str">
        <f t="shared" si="33"/>
        <v xml:space="preserve"> </v>
      </c>
      <c r="NF56" s="176" t="str">
        <f>IF(NB56=0," ",VLOOKUP(NB56,PROTOKOL!$A:$E,5,FALSE))</f>
        <v xml:space="preserve"> </v>
      </c>
      <c r="NG56" s="212" t="str">
        <f t="shared" si="189"/>
        <v xml:space="preserve"> </v>
      </c>
      <c r="NH56" s="176">
        <f t="shared" si="122"/>
        <v>0</v>
      </c>
      <c r="NI56" s="177" t="str">
        <f t="shared" si="123"/>
        <v xml:space="preserve"> </v>
      </c>
      <c r="NK56" s="173">
        <v>12</v>
      </c>
      <c r="NL56" s="225">
        <v>12</v>
      </c>
      <c r="NM56" s="174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/>
      <c r="NU56" s="177" t="str">
        <f t="shared" si="124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0"/>
        <v xml:space="preserve"> </v>
      </c>
      <c r="OD56" s="176">
        <f t="shared" si="126"/>
        <v>0</v>
      </c>
      <c r="OE56" s="177" t="str">
        <f t="shared" si="127"/>
        <v xml:space="preserve"> </v>
      </c>
      <c r="OG56" s="173">
        <v>12</v>
      </c>
      <c r="OH56" s="225">
        <v>12</v>
      </c>
      <c r="OI56" s="174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/>
      <c r="OQ56" s="177" t="str">
        <f t="shared" si="128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1"/>
        <v xml:space="preserve"> </v>
      </c>
      <c r="OZ56" s="176">
        <f t="shared" si="130"/>
        <v>0</v>
      </c>
      <c r="PA56" s="177" t="str">
        <f t="shared" si="131"/>
        <v xml:space="preserve"> </v>
      </c>
      <c r="PC56" s="173">
        <v>12</v>
      </c>
      <c r="PD56" s="225">
        <v>12</v>
      </c>
      <c r="PE56" s="174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/>
      <c r="PM56" s="177" t="str">
        <f t="shared" si="172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2"/>
        <v xml:space="preserve"> </v>
      </c>
      <c r="PV56" s="176">
        <f t="shared" si="133"/>
        <v>0</v>
      </c>
      <c r="PW56" s="177" t="str">
        <f t="shared" si="134"/>
        <v xml:space="preserve"> </v>
      </c>
      <c r="PY56" s="173">
        <v>12</v>
      </c>
      <c r="PZ56" s="225">
        <v>12</v>
      </c>
      <c r="QA56" s="174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/>
      <c r="QI56" s="177" t="str">
        <f t="shared" si="135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3"/>
        <v xml:space="preserve"> </v>
      </c>
      <c r="QR56" s="176">
        <f t="shared" si="137"/>
        <v>0</v>
      </c>
      <c r="QS56" s="177" t="str">
        <f t="shared" si="138"/>
        <v xml:space="preserve"> </v>
      </c>
      <c r="QU56" s="173">
        <v>12</v>
      </c>
      <c r="QV56" s="225">
        <v>12</v>
      </c>
      <c r="QW56" s="174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/>
      <c r="RE56" s="177" t="str">
        <f t="shared" si="139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4"/>
        <v xml:space="preserve"> </v>
      </c>
      <c r="RN56" s="176">
        <f t="shared" si="141"/>
        <v>0</v>
      </c>
      <c r="RO56" s="177" t="str">
        <f t="shared" si="142"/>
        <v xml:space="preserve"> </v>
      </c>
      <c r="RQ56" s="173">
        <v>12</v>
      </c>
      <c r="RR56" s="225">
        <v>12</v>
      </c>
      <c r="RS56" s="174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/>
      <c r="SA56" s="177" t="str">
        <f t="shared" si="143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5"/>
        <v xml:space="preserve"> </v>
      </c>
      <c r="SJ56" s="176">
        <f t="shared" si="145"/>
        <v>0</v>
      </c>
      <c r="SK56" s="177" t="str">
        <f t="shared" si="146"/>
        <v xml:space="preserve"> </v>
      </c>
      <c r="SM56" s="173">
        <v>12</v>
      </c>
      <c r="SN56" s="225">
        <v>12</v>
      </c>
      <c r="SO56" s="174" t="str">
        <f>IF(SQ56=0," ",VLOOKUP(SQ56,PROTOKOL!$A:$F,6,FALSE))</f>
        <v xml:space="preserve"> 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/>
      <c r="SW56" s="177" t="str">
        <f t="shared" si="147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196"/>
        <v xml:space="preserve"> </v>
      </c>
      <c r="TF56" s="176">
        <f t="shared" si="149"/>
        <v>0</v>
      </c>
      <c r="TG56" s="177" t="str">
        <f t="shared" si="150"/>
        <v xml:space="preserve"> </v>
      </c>
      <c r="TI56" s="173">
        <v>12</v>
      </c>
      <c r="TJ56" s="225">
        <v>12</v>
      </c>
      <c r="TK56" s="174" t="str">
        <f>IF(TM56=0," ",VLOOKUP(TM56,PROTOKOL!$A:$F,6,FALSE))</f>
        <v xml:space="preserve"> 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/>
      <c r="TS56" s="177" t="str">
        <f t="shared" si="151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197"/>
        <v xml:space="preserve"> </v>
      </c>
      <c r="UB56" s="176">
        <f t="shared" si="153"/>
        <v>0</v>
      </c>
      <c r="UC56" s="177" t="str">
        <f t="shared" si="154"/>
        <v xml:space="preserve"> </v>
      </c>
      <c r="UE56" s="173">
        <v>12</v>
      </c>
      <c r="UF56" s="225">
        <v>12</v>
      </c>
      <c r="UG56" s="174" t="str">
        <f>IF(UI56=0," ",VLOOKUP(UI56,PROTOKOL!$A:$F,6,FALSE))</f>
        <v xml:space="preserve"> 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/>
      <c r="UO56" s="177" t="str">
        <f t="shared" si="173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198"/>
        <v xml:space="preserve"> </v>
      </c>
      <c r="UX56" s="176">
        <f t="shared" si="156"/>
        <v>0</v>
      </c>
      <c r="UY56" s="177" t="str">
        <f t="shared" si="157"/>
        <v xml:space="preserve"> </v>
      </c>
      <c r="VA56" s="173">
        <v>12</v>
      </c>
      <c r="VB56" s="225">
        <v>12</v>
      </c>
      <c r="VC56" s="174" t="str">
        <f>IF(VE56=0," ",VLOOKUP(VE56,PROTOKOL!$A:$F,6,FALSE))</f>
        <v xml:space="preserve"> 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/>
      <c r="VK56" s="177" t="str">
        <f t="shared" si="158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199"/>
        <v xml:space="preserve"> </v>
      </c>
      <c r="VT56" s="176">
        <f t="shared" si="160"/>
        <v>0</v>
      </c>
      <c r="VU56" s="177" t="str">
        <f t="shared" si="161"/>
        <v xml:space="preserve"> </v>
      </c>
      <c r="VW56" s="173">
        <v>12</v>
      </c>
      <c r="VX56" s="225">
        <v>12</v>
      </c>
      <c r="VY56" s="174" t="str">
        <f>IF(WA56=0," ",VLOOKUP(WA56,PROTOKOL!$A:$F,6,FALSE))</f>
        <v xml:space="preserve"> </v>
      </c>
      <c r="VZ56" s="43"/>
      <c r="WA56" s="43"/>
      <c r="WB56" s="43"/>
      <c r="WC56" s="42" t="str">
        <f>IF(WA56=0," ",(VLOOKUP(WA56,PROTOKOL!$A$1:$E$29,2,FALSE))*WB56)</f>
        <v xml:space="preserve"> </v>
      </c>
      <c r="WD56" s="175" t="str">
        <f t="shared" si="54"/>
        <v xml:space="preserve"> </v>
      </c>
      <c r="WE56" s="212" t="str">
        <f>IF(WA56=0," ",VLOOKUP(WA56,PROTOKOL!$A:$E,5,FALSE))</f>
        <v xml:space="preserve"> </v>
      </c>
      <c r="WF56" s="176"/>
      <c r="WG56" s="177" t="str">
        <f t="shared" si="162"/>
        <v xml:space="preserve"> 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0"/>
        <v xml:space="preserve"> </v>
      </c>
      <c r="WP56" s="176">
        <f t="shared" si="164"/>
        <v>0</v>
      </c>
      <c r="WQ56" s="177" t="str">
        <f t="shared" si="165"/>
        <v xml:space="preserve"> </v>
      </c>
      <c r="WS56" s="173">
        <v>12</v>
      </c>
      <c r="WT56" s="225">
        <v>12</v>
      </c>
      <c r="WU56" s="174" t="str">
        <f>IF(WW56=0," ",VLOOKUP(WW56,PROTOKOL!$A:$F,6,FALSE))</f>
        <v xml:space="preserve"> 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/>
      <c r="XC56" s="177" t="str">
        <f t="shared" si="166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1"/>
        <v xml:space="preserve"> </v>
      </c>
      <c r="XL56" s="176">
        <f t="shared" si="168"/>
        <v>0</v>
      </c>
      <c r="XM56" s="177" t="str">
        <f t="shared" si="169"/>
        <v xml:space="preserve"> </v>
      </c>
    </row>
    <row r="57" spans="1:637" ht="13.8">
      <c r="A57" s="173">
        <v>12</v>
      </c>
      <c r="B57" s="226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/>
      <c r="K57" s="177" t="str">
        <f t="shared" si="58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59"/>
        <v xml:space="preserve"> </v>
      </c>
      <c r="T57" s="176">
        <f t="shared" si="60"/>
        <v>0</v>
      </c>
      <c r="U57" s="177" t="str">
        <f t="shared" si="61"/>
        <v xml:space="preserve"> </v>
      </c>
      <c r="W57" s="173">
        <v>12</v>
      </c>
      <c r="X57" s="226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/>
      <c r="AG57" s="177" t="str">
        <f t="shared" si="62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74"/>
        <v xml:space="preserve"> </v>
      </c>
      <c r="AP57" s="176">
        <f t="shared" si="64"/>
        <v>0</v>
      </c>
      <c r="AQ57" s="177" t="str">
        <f t="shared" si="65"/>
        <v xml:space="preserve"> </v>
      </c>
      <c r="AS57" s="173">
        <v>12</v>
      </c>
      <c r="AT57" s="226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/>
      <c r="BC57" s="177" t="str">
        <f t="shared" si="170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75"/>
        <v xml:space="preserve"> </v>
      </c>
      <c r="BL57" s="176">
        <f t="shared" si="67"/>
        <v>0</v>
      </c>
      <c r="BM57" s="177" t="str">
        <f t="shared" si="68"/>
        <v xml:space="preserve"> </v>
      </c>
      <c r="BO57" s="173">
        <v>12</v>
      </c>
      <c r="BP57" s="226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/>
      <c r="BY57" s="177" t="str">
        <f t="shared" si="69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76"/>
        <v xml:space="preserve"> </v>
      </c>
      <c r="CH57" s="176">
        <f t="shared" si="71"/>
        <v>0</v>
      </c>
      <c r="CI57" s="177" t="str">
        <f t="shared" si="72"/>
        <v xml:space="preserve"> </v>
      </c>
      <c r="CK57" s="173">
        <v>12</v>
      </c>
      <c r="CL57" s="226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/>
      <c r="CU57" s="177" t="str">
        <f t="shared" si="73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77"/>
        <v xml:space="preserve"> </v>
      </c>
      <c r="DD57" s="176">
        <f t="shared" si="75"/>
        <v>0</v>
      </c>
      <c r="DE57" s="177" t="str">
        <f t="shared" si="76"/>
        <v xml:space="preserve"> </v>
      </c>
      <c r="DG57" s="173">
        <v>12</v>
      </c>
      <c r="DH57" s="226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/>
      <c r="DQ57" s="177" t="str">
        <f t="shared" si="77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78"/>
        <v xml:space="preserve"> </v>
      </c>
      <c r="DZ57" s="176">
        <f t="shared" si="79"/>
        <v>0</v>
      </c>
      <c r="EA57" s="177" t="str">
        <f t="shared" si="80"/>
        <v xml:space="preserve"> </v>
      </c>
      <c r="EC57" s="173">
        <v>12</v>
      </c>
      <c r="ED57" s="226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/>
      <c r="EM57" s="177" t="str">
        <f t="shared" si="81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79"/>
        <v xml:space="preserve"> </v>
      </c>
      <c r="EV57" s="176">
        <f t="shared" si="83"/>
        <v>0</v>
      </c>
      <c r="EW57" s="177" t="str">
        <f t="shared" si="84"/>
        <v xml:space="preserve"> </v>
      </c>
      <c r="EY57" s="173">
        <v>12</v>
      </c>
      <c r="EZ57" s="226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/>
      <c r="FI57" s="177" t="str">
        <f t="shared" si="85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0"/>
        <v xml:space="preserve"> </v>
      </c>
      <c r="FR57" s="176">
        <f t="shared" si="87"/>
        <v>0</v>
      </c>
      <c r="FS57" s="177" t="str">
        <f t="shared" si="88"/>
        <v xml:space="preserve"> </v>
      </c>
      <c r="FU57" s="173">
        <v>12</v>
      </c>
      <c r="FV57" s="226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/>
      <c r="GE57" s="177" t="str">
        <f t="shared" si="89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1"/>
        <v xml:space="preserve"> </v>
      </c>
      <c r="GN57" s="176">
        <f t="shared" si="91"/>
        <v>0</v>
      </c>
      <c r="GO57" s="177" t="str">
        <f t="shared" si="92"/>
        <v xml:space="preserve"> </v>
      </c>
      <c r="GQ57" s="173">
        <v>12</v>
      </c>
      <c r="GR57" s="226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/>
      <c r="HA57" s="177" t="str">
        <f t="shared" si="93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2"/>
        <v xml:space="preserve"> </v>
      </c>
      <c r="HJ57" s="176">
        <f t="shared" si="95"/>
        <v>0</v>
      </c>
      <c r="HK57" s="177" t="str">
        <f t="shared" si="96"/>
        <v xml:space="preserve"> </v>
      </c>
      <c r="HM57" s="173">
        <v>12</v>
      </c>
      <c r="HN57" s="226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/>
      <c r="HW57" s="177" t="str">
        <f t="shared" si="97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3"/>
        <v xml:space="preserve"> </v>
      </c>
      <c r="IF57" s="176">
        <f t="shared" si="99"/>
        <v>0</v>
      </c>
      <c r="IG57" s="177" t="str">
        <f t="shared" si="100"/>
        <v xml:space="preserve"> </v>
      </c>
      <c r="II57" s="173">
        <v>12</v>
      </c>
      <c r="IJ57" s="226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/>
      <c r="IS57" s="177" t="str">
        <f t="shared" si="101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4"/>
        <v xml:space="preserve"> </v>
      </c>
      <c r="JB57" s="176">
        <f t="shared" si="103"/>
        <v>0</v>
      </c>
      <c r="JC57" s="177" t="str">
        <f t="shared" si="104"/>
        <v xml:space="preserve"> </v>
      </c>
      <c r="JE57" s="173">
        <v>12</v>
      </c>
      <c r="JF57" s="226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/>
      <c r="JO57" s="177" t="str">
        <f t="shared" si="105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85"/>
        <v xml:space="preserve"> </v>
      </c>
      <c r="JX57" s="176">
        <f t="shared" si="107"/>
        <v>0</v>
      </c>
      <c r="JY57" s="177" t="str">
        <f t="shared" si="108"/>
        <v xml:space="preserve"> </v>
      </c>
      <c r="KA57" s="173">
        <v>12</v>
      </c>
      <c r="KB57" s="226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/>
      <c r="KK57" s="177" t="str">
        <f t="shared" si="109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86"/>
        <v xml:space="preserve"> </v>
      </c>
      <c r="KT57" s="176">
        <f t="shared" si="111"/>
        <v>0</v>
      </c>
      <c r="KU57" s="177" t="str">
        <f t="shared" si="112"/>
        <v xml:space="preserve"> </v>
      </c>
      <c r="KW57" s="173">
        <v>12</v>
      </c>
      <c r="KX57" s="226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/>
      <c r="LG57" s="177" t="str">
        <f t="shared" si="113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87"/>
        <v xml:space="preserve"> </v>
      </c>
      <c r="LP57" s="176">
        <f t="shared" si="115"/>
        <v>0</v>
      </c>
      <c r="LQ57" s="177" t="str">
        <f t="shared" si="116"/>
        <v xml:space="preserve"> </v>
      </c>
      <c r="LS57" s="173">
        <v>12</v>
      </c>
      <c r="LT57" s="226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/>
      <c r="MC57" s="177" t="str">
        <f t="shared" si="117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88"/>
        <v xml:space="preserve"> </v>
      </c>
      <c r="ML57" s="176">
        <f t="shared" si="118"/>
        <v>0</v>
      </c>
      <c r="MM57" s="177" t="str">
        <f t="shared" si="119"/>
        <v xml:space="preserve"> </v>
      </c>
      <c r="MO57" s="173">
        <v>12</v>
      </c>
      <c r="MP57" s="226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/>
      <c r="MY57" s="177" t="str">
        <f t="shared" si="120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89"/>
        <v xml:space="preserve"> </v>
      </c>
      <c r="NH57" s="176">
        <f t="shared" si="122"/>
        <v>0</v>
      </c>
      <c r="NI57" s="177" t="str">
        <f t="shared" si="123"/>
        <v xml:space="preserve"> </v>
      </c>
      <c r="NK57" s="173">
        <v>12</v>
      </c>
      <c r="NL57" s="226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/>
      <c r="NU57" s="177" t="str">
        <f t="shared" si="124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0"/>
        <v xml:space="preserve"> </v>
      </c>
      <c r="OD57" s="176">
        <f t="shared" si="126"/>
        <v>0</v>
      </c>
      <c r="OE57" s="177" t="str">
        <f t="shared" si="127"/>
        <v xml:space="preserve"> </v>
      </c>
      <c r="OG57" s="173">
        <v>12</v>
      </c>
      <c r="OH57" s="226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/>
      <c r="OQ57" s="177" t="str">
        <f t="shared" si="128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1"/>
        <v xml:space="preserve"> </v>
      </c>
      <c r="OZ57" s="176">
        <f t="shared" si="130"/>
        <v>0</v>
      </c>
      <c r="PA57" s="177" t="str">
        <f t="shared" si="131"/>
        <v xml:space="preserve"> </v>
      </c>
      <c r="PC57" s="173">
        <v>12</v>
      </c>
      <c r="PD57" s="226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/>
      <c r="PM57" s="177" t="str">
        <f t="shared" si="172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2"/>
        <v xml:space="preserve"> </v>
      </c>
      <c r="PV57" s="176">
        <f t="shared" si="133"/>
        <v>0</v>
      </c>
      <c r="PW57" s="177" t="str">
        <f t="shared" si="134"/>
        <v xml:space="preserve"> </v>
      </c>
      <c r="PY57" s="173">
        <v>12</v>
      </c>
      <c r="PZ57" s="226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/>
      <c r="QI57" s="177" t="str">
        <f t="shared" si="135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3"/>
        <v xml:space="preserve"> </v>
      </c>
      <c r="QR57" s="176">
        <f t="shared" si="137"/>
        <v>0</v>
      </c>
      <c r="QS57" s="177" t="str">
        <f t="shared" si="138"/>
        <v xml:space="preserve"> </v>
      </c>
      <c r="QU57" s="173">
        <v>12</v>
      </c>
      <c r="QV57" s="226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/>
      <c r="RE57" s="177" t="str">
        <f t="shared" si="139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4"/>
        <v xml:space="preserve"> </v>
      </c>
      <c r="RN57" s="176">
        <f t="shared" si="141"/>
        <v>0</v>
      </c>
      <c r="RO57" s="177" t="str">
        <f t="shared" si="142"/>
        <v xml:space="preserve"> </v>
      </c>
      <c r="RQ57" s="173">
        <v>12</v>
      </c>
      <c r="RR57" s="226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/>
      <c r="SA57" s="177" t="str">
        <f t="shared" si="143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5"/>
        <v xml:space="preserve"> </v>
      </c>
      <c r="SJ57" s="176">
        <f t="shared" si="145"/>
        <v>0</v>
      </c>
      <c r="SK57" s="177" t="str">
        <f t="shared" si="146"/>
        <v xml:space="preserve"> </v>
      </c>
      <c r="SM57" s="173">
        <v>12</v>
      </c>
      <c r="SN57" s="226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/>
      <c r="SW57" s="177" t="str">
        <f t="shared" si="147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196"/>
        <v xml:space="preserve"> </v>
      </c>
      <c r="TF57" s="176">
        <f t="shared" si="149"/>
        <v>0</v>
      </c>
      <c r="TG57" s="177" t="str">
        <f t="shared" si="150"/>
        <v xml:space="preserve"> </v>
      </c>
      <c r="TI57" s="173">
        <v>12</v>
      </c>
      <c r="TJ57" s="226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/>
      <c r="TS57" s="177" t="str">
        <f t="shared" si="151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197"/>
        <v xml:space="preserve"> </v>
      </c>
      <c r="UB57" s="176">
        <f t="shared" si="153"/>
        <v>0</v>
      </c>
      <c r="UC57" s="177" t="str">
        <f t="shared" si="154"/>
        <v xml:space="preserve"> </v>
      </c>
      <c r="UE57" s="173">
        <v>12</v>
      </c>
      <c r="UF57" s="226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/>
      <c r="UO57" s="177" t="str">
        <f t="shared" si="173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198"/>
        <v xml:space="preserve"> </v>
      </c>
      <c r="UX57" s="176">
        <f t="shared" si="156"/>
        <v>0</v>
      </c>
      <c r="UY57" s="177" t="str">
        <f t="shared" si="157"/>
        <v xml:space="preserve"> </v>
      </c>
      <c r="VA57" s="173">
        <v>12</v>
      </c>
      <c r="VB57" s="226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/>
      <c r="VK57" s="177" t="str">
        <f t="shared" si="158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199"/>
        <v xml:space="preserve"> </v>
      </c>
      <c r="VT57" s="176">
        <f t="shared" si="160"/>
        <v>0</v>
      </c>
      <c r="VU57" s="177" t="str">
        <f t="shared" si="161"/>
        <v xml:space="preserve"> </v>
      </c>
      <c r="VW57" s="173">
        <v>12</v>
      </c>
      <c r="VX57" s="226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/>
      <c r="WG57" s="177" t="str">
        <f t="shared" si="162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0"/>
        <v xml:space="preserve"> </v>
      </c>
      <c r="WP57" s="176">
        <f t="shared" si="164"/>
        <v>0</v>
      </c>
      <c r="WQ57" s="177" t="str">
        <f t="shared" si="165"/>
        <v xml:space="preserve"> </v>
      </c>
      <c r="WS57" s="173">
        <v>12</v>
      </c>
      <c r="WT57" s="226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/>
      <c r="XC57" s="177" t="str">
        <f t="shared" si="166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1"/>
        <v xml:space="preserve"> </v>
      </c>
      <c r="XL57" s="176">
        <f t="shared" si="168"/>
        <v>0</v>
      </c>
      <c r="XM57" s="177" t="str">
        <f t="shared" si="169"/>
        <v xml:space="preserve"> </v>
      </c>
    </row>
    <row r="58" spans="1:637" ht="13.8">
      <c r="A58" s="173">
        <v>12</v>
      </c>
      <c r="B58" s="227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/>
      <c r="K58" s="177" t="str">
        <f t="shared" si="58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59"/>
        <v xml:space="preserve"> </v>
      </c>
      <c r="T58" s="176">
        <f t="shared" si="60"/>
        <v>0</v>
      </c>
      <c r="U58" s="177" t="str">
        <f t="shared" si="61"/>
        <v xml:space="preserve"> </v>
      </c>
      <c r="W58" s="173">
        <v>12</v>
      </c>
      <c r="X58" s="227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/>
      <c r="AG58" s="177" t="str">
        <f t="shared" si="62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74"/>
        <v xml:space="preserve"> </v>
      </c>
      <c r="AP58" s="176">
        <f t="shared" si="64"/>
        <v>0</v>
      </c>
      <c r="AQ58" s="177" t="str">
        <f t="shared" si="65"/>
        <v xml:space="preserve"> </v>
      </c>
      <c r="AS58" s="173">
        <v>12</v>
      </c>
      <c r="AT58" s="227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/>
      <c r="BC58" s="177" t="str">
        <f t="shared" si="170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75"/>
        <v xml:space="preserve"> </v>
      </c>
      <c r="BL58" s="176">
        <f t="shared" si="67"/>
        <v>0</v>
      </c>
      <c r="BM58" s="177" t="str">
        <f t="shared" si="68"/>
        <v xml:space="preserve"> </v>
      </c>
      <c r="BO58" s="173">
        <v>12</v>
      </c>
      <c r="BP58" s="227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/>
      <c r="BY58" s="177" t="str">
        <f t="shared" si="69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76"/>
        <v xml:space="preserve"> </v>
      </c>
      <c r="CH58" s="176">
        <f t="shared" si="71"/>
        <v>0</v>
      </c>
      <c r="CI58" s="177" t="str">
        <f t="shared" si="72"/>
        <v xml:space="preserve"> </v>
      </c>
      <c r="CK58" s="173">
        <v>12</v>
      </c>
      <c r="CL58" s="227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/>
      <c r="CU58" s="177" t="str">
        <f t="shared" si="73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77"/>
        <v xml:space="preserve"> </v>
      </c>
      <c r="DD58" s="176">
        <f t="shared" si="75"/>
        <v>0</v>
      </c>
      <c r="DE58" s="177" t="str">
        <f t="shared" si="76"/>
        <v xml:space="preserve"> </v>
      </c>
      <c r="DG58" s="173">
        <v>12</v>
      </c>
      <c r="DH58" s="227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/>
      <c r="DQ58" s="177" t="str">
        <f t="shared" si="77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78"/>
        <v xml:space="preserve"> </v>
      </c>
      <c r="DZ58" s="176">
        <f t="shared" si="79"/>
        <v>0</v>
      </c>
      <c r="EA58" s="177" t="str">
        <f t="shared" si="80"/>
        <v xml:space="preserve"> </v>
      </c>
      <c r="EC58" s="173">
        <v>12</v>
      </c>
      <c r="ED58" s="227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/>
      <c r="EM58" s="177" t="str">
        <f t="shared" si="81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79"/>
        <v xml:space="preserve"> </v>
      </c>
      <c r="EV58" s="176">
        <f t="shared" si="83"/>
        <v>0</v>
      </c>
      <c r="EW58" s="177" t="str">
        <f t="shared" si="84"/>
        <v xml:space="preserve"> </v>
      </c>
      <c r="EY58" s="173">
        <v>12</v>
      </c>
      <c r="EZ58" s="227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/>
      <c r="FI58" s="177" t="str">
        <f t="shared" si="85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0"/>
        <v xml:space="preserve"> </v>
      </c>
      <c r="FR58" s="176">
        <f t="shared" si="87"/>
        <v>0</v>
      </c>
      <c r="FS58" s="177" t="str">
        <f t="shared" si="88"/>
        <v xml:space="preserve"> </v>
      </c>
      <c r="FU58" s="173">
        <v>12</v>
      </c>
      <c r="FV58" s="227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/>
      <c r="GE58" s="177" t="str">
        <f t="shared" si="89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1"/>
        <v xml:space="preserve"> </v>
      </c>
      <c r="GN58" s="176">
        <f t="shared" si="91"/>
        <v>0</v>
      </c>
      <c r="GO58" s="177" t="str">
        <f t="shared" si="92"/>
        <v xml:space="preserve"> </v>
      </c>
      <c r="GQ58" s="173">
        <v>12</v>
      </c>
      <c r="GR58" s="227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/>
      <c r="HA58" s="177" t="str">
        <f t="shared" si="93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2"/>
        <v xml:space="preserve"> </v>
      </c>
      <c r="HJ58" s="176">
        <f t="shared" si="95"/>
        <v>0</v>
      </c>
      <c r="HK58" s="177" t="str">
        <f t="shared" si="96"/>
        <v xml:space="preserve"> </v>
      </c>
      <c r="HM58" s="173">
        <v>12</v>
      </c>
      <c r="HN58" s="227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/>
      <c r="HW58" s="177" t="str">
        <f t="shared" si="97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3"/>
        <v xml:space="preserve"> </v>
      </c>
      <c r="IF58" s="176">
        <f t="shared" si="99"/>
        <v>0</v>
      </c>
      <c r="IG58" s="177" t="str">
        <f t="shared" si="100"/>
        <v xml:space="preserve"> </v>
      </c>
      <c r="II58" s="173">
        <v>12</v>
      </c>
      <c r="IJ58" s="227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/>
      <c r="IS58" s="177" t="str">
        <f t="shared" si="101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4"/>
        <v xml:space="preserve"> </v>
      </c>
      <c r="JB58" s="176">
        <f t="shared" si="103"/>
        <v>0</v>
      </c>
      <c r="JC58" s="177" t="str">
        <f t="shared" si="104"/>
        <v xml:space="preserve"> </v>
      </c>
      <c r="JE58" s="173">
        <v>12</v>
      </c>
      <c r="JF58" s="227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/>
      <c r="JO58" s="177" t="str">
        <f t="shared" si="105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5"/>
        <v xml:space="preserve"> </v>
      </c>
      <c r="JX58" s="176">
        <f t="shared" si="107"/>
        <v>0</v>
      </c>
      <c r="JY58" s="177" t="str">
        <f t="shared" si="108"/>
        <v xml:space="preserve"> </v>
      </c>
      <c r="KA58" s="173">
        <v>12</v>
      </c>
      <c r="KB58" s="227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/>
      <c r="KK58" s="177" t="str">
        <f t="shared" si="109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86"/>
        <v xml:space="preserve"> </v>
      </c>
      <c r="KT58" s="176">
        <f t="shared" si="111"/>
        <v>0</v>
      </c>
      <c r="KU58" s="177" t="str">
        <f t="shared" si="112"/>
        <v xml:space="preserve"> </v>
      </c>
      <c r="KW58" s="173">
        <v>12</v>
      </c>
      <c r="KX58" s="227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/>
      <c r="LG58" s="177" t="str">
        <f t="shared" si="113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87"/>
        <v xml:space="preserve"> </v>
      </c>
      <c r="LP58" s="176">
        <f t="shared" si="115"/>
        <v>0</v>
      </c>
      <c r="LQ58" s="177" t="str">
        <f t="shared" si="116"/>
        <v xml:space="preserve"> </v>
      </c>
      <c r="LS58" s="173">
        <v>12</v>
      </c>
      <c r="LT58" s="227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/>
      <c r="MC58" s="177" t="str">
        <f t="shared" si="117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88"/>
        <v xml:space="preserve"> </v>
      </c>
      <c r="ML58" s="176">
        <f t="shared" si="118"/>
        <v>0</v>
      </c>
      <c r="MM58" s="177" t="str">
        <f t="shared" si="119"/>
        <v xml:space="preserve"> </v>
      </c>
      <c r="MO58" s="173">
        <v>12</v>
      </c>
      <c r="MP58" s="227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/>
      <c r="MY58" s="177" t="str">
        <f t="shared" si="120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89"/>
        <v xml:space="preserve"> </v>
      </c>
      <c r="NH58" s="176">
        <f t="shared" si="122"/>
        <v>0</v>
      </c>
      <c r="NI58" s="177" t="str">
        <f t="shared" si="123"/>
        <v xml:space="preserve"> </v>
      </c>
      <c r="NK58" s="173">
        <v>12</v>
      </c>
      <c r="NL58" s="227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/>
      <c r="NU58" s="177" t="str">
        <f t="shared" si="124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0"/>
        <v xml:space="preserve"> </v>
      </c>
      <c r="OD58" s="176">
        <f t="shared" si="126"/>
        <v>0</v>
      </c>
      <c r="OE58" s="177" t="str">
        <f t="shared" si="127"/>
        <v xml:space="preserve"> </v>
      </c>
      <c r="OG58" s="173">
        <v>12</v>
      </c>
      <c r="OH58" s="227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/>
      <c r="OQ58" s="177" t="str">
        <f t="shared" si="128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1"/>
        <v xml:space="preserve"> </v>
      </c>
      <c r="OZ58" s="176">
        <f t="shared" si="130"/>
        <v>0</v>
      </c>
      <c r="PA58" s="177" t="str">
        <f t="shared" si="131"/>
        <v xml:space="preserve"> </v>
      </c>
      <c r="PC58" s="173">
        <v>12</v>
      </c>
      <c r="PD58" s="227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/>
      <c r="PM58" s="177" t="str">
        <f t="shared" si="172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2"/>
        <v xml:space="preserve"> </v>
      </c>
      <c r="PV58" s="176">
        <f t="shared" si="133"/>
        <v>0</v>
      </c>
      <c r="PW58" s="177" t="str">
        <f t="shared" si="134"/>
        <v xml:space="preserve"> </v>
      </c>
      <c r="PY58" s="173">
        <v>12</v>
      </c>
      <c r="PZ58" s="227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/>
      <c r="QI58" s="177" t="str">
        <f t="shared" si="135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3"/>
        <v xml:space="preserve"> </v>
      </c>
      <c r="QR58" s="176">
        <f t="shared" si="137"/>
        <v>0</v>
      </c>
      <c r="QS58" s="177" t="str">
        <f t="shared" si="138"/>
        <v xml:space="preserve"> </v>
      </c>
      <c r="QU58" s="173">
        <v>12</v>
      </c>
      <c r="QV58" s="227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/>
      <c r="RE58" s="177" t="str">
        <f t="shared" si="139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4"/>
        <v xml:space="preserve"> </v>
      </c>
      <c r="RN58" s="176">
        <f t="shared" si="141"/>
        <v>0</v>
      </c>
      <c r="RO58" s="177" t="str">
        <f t="shared" si="142"/>
        <v xml:space="preserve"> </v>
      </c>
      <c r="RQ58" s="173">
        <v>12</v>
      </c>
      <c r="RR58" s="227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/>
      <c r="SA58" s="177" t="str">
        <f t="shared" si="143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5"/>
        <v xml:space="preserve"> </v>
      </c>
      <c r="SJ58" s="176">
        <f t="shared" si="145"/>
        <v>0</v>
      </c>
      <c r="SK58" s="177" t="str">
        <f t="shared" si="146"/>
        <v xml:space="preserve"> </v>
      </c>
      <c r="SM58" s="173">
        <v>12</v>
      </c>
      <c r="SN58" s="227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/>
      <c r="SW58" s="177" t="str">
        <f t="shared" si="147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196"/>
        <v xml:space="preserve"> </v>
      </c>
      <c r="TF58" s="176">
        <f t="shared" si="149"/>
        <v>0</v>
      </c>
      <c r="TG58" s="177" t="str">
        <f t="shared" si="150"/>
        <v xml:space="preserve"> </v>
      </c>
      <c r="TI58" s="173">
        <v>12</v>
      </c>
      <c r="TJ58" s="227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/>
      <c r="TS58" s="177" t="str">
        <f t="shared" si="151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197"/>
        <v xml:space="preserve"> </v>
      </c>
      <c r="UB58" s="176">
        <f t="shared" si="153"/>
        <v>0</v>
      </c>
      <c r="UC58" s="177" t="str">
        <f t="shared" si="154"/>
        <v xml:space="preserve"> </v>
      </c>
      <c r="UE58" s="173">
        <v>12</v>
      </c>
      <c r="UF58" s="227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/>
      <c r="UO58" s="177" t="str">
        <f t="shared" si="173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198"/>
        <v xml:space="preserve"> </v>
      </c>
      <c r="UX58" s="176">
        <f t="shared" si="156"/>
        <v>0</v>
      </c>
      <c r="UY58" s="177" t="str">
        <f t="shared" si="157"/>
        <v xml:space="preserve"> </v>
      </c>
      <c r="VA58" s="173">
        <v>12</v>
      </c>
      <c r="VB58" s="227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/>
      <c r="VK58" s="177" t="str">
        <f t="shared" si="158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199"/>
        <v xml:space="preserve"> </v>
      </c>
      <c r="VT58" s="176">
        <f t="shared" si="160"/>
        <v>0</v>
      </c>
      <c r="VU58" s="177" t="str">
        <f t="shared" si="161"/>
        <v xml:space="preserve"> </v>
      </c>
      <c r="VW58" s="173">
        <v>12</v>
      </c>
      <c r="VX58" s="227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/>
      <c r="WG58" s="177" t="str">
        <f t="shared" si="162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0"/>
        <v xml:space="preserve"> </v>
      </c>
      <c r="WP58" s="176">
        <f t="shared" si="164"/>
        <v>0</v>
      </c>
      <c r="WQ58" s="177" t="str">
        <f t="shared" si="165"/>
        <v xml:space="preserve"> </v>
      </c>
      <c r="WS58" s="173">
        <v>12</v>
      </c>
      <c r="WT58" s="227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/>
      <c r="XC58" s="177" t="str">
        <f t="shared" si="166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1"/>
        <v xml:space="preserve"> </v>
      </c>
      <c r="XL58" s="176">
        <f t="shared" si="168"/>
        <v>0</v>
      </c>
      <c r="XM58" s="177" t="str">
        <f t="shared" si="169"/>
        <v xml:space="preserve"> </v>
      </c>
    </row>
    <row r="59" spans="1:637" ht="13.8">
      <c r="A59" s="173">
        <v>13</v>
      </c>
      <c r="B59" s="225">
        <v>13</v>
      </c>
      <c r="C59" s="174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/>
      <c r="K59" s="177" t="str">
        <f t="shared" si="58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59"/>
        <v xml:space="preserve"> </v>
      </c>
      <c r="T59" s="176">
        <f t="shared" si="60"/>
        <v>0</v>
      </c>
      <c r="U59" s="177" t="str">
        <f t="shared" si="61"/>
        <v xml:space="preserve"> </v>
      </c>
      <c r="W59" s="173">
        <v>13</v>
      </c>
      <c r="X59" s="225">
        <v>13</v>
      </c>
      <c r="Y59" s="174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5" t="str">
        <f t="shared" si="2"/>
        <v xml:space="preserve"> </v>
      </c>
      <c r="AE59" s="212" t="str">
        <f>IF(AA59=0," ",VLOOKUP(AA59,PROTOKOL!$A:$E,5,FALSE))</f>
        <v xml:space="preserve"> </v>
      </c>
      <c r="AF59" s="176"/>
      <c r="AG59" s="177" t="str">
        <f t="shared" si="62"/>
        <v xml:space="preserve"> 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74"/>
        <v xml:space="preserve"> </v>
      </c>
      <c r="AP59" s="176">
        <f t="shared" si="64"/>
        <v>0</v>
      </c>
      <c r="AQ59" s="177" t="str">
        <f t="shared" si="65"/>
        <v xml:space="preserve"> </v>
      </c>
      <c r="AS59" s="173">
        <v>13</v>
      </c>
      <c r="AT59" s="225">
        <v>13</v>
      </c>
      <c r="AU59" s="174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/>
      <c r="BC59" s="177" t="str">
        <f t="shared" si="170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75"/>
        <v xml:space="preserve"> </v>
      </c>
      <c r="BL59" s="176">
        <f t="shared" si="67"/>
        <v>0</v>
      </c>
      <c r="BM59" s="177" t="str">
        <f t="shared" si="68"/>
        <v xml:space="preserve"> </v>
      </c>
      <c r="BO59" s="173">
        <v>13</v>
      </c>
      <c r="BP59" s="225">
        <v>13</v>
      </c>
      <c r="BQ59" s="174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/>
      <c r="BY59" s="177" t="str">
        <f t="shared" si="69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76"/>
        <v xml:space="preserve"> </v>
      </c>
      <c r="CH59" s="176">
        <f t="shared" si="71"/>
        <v>0</v>
      </c>
      <c r="CI59" s="177" t="str">
        <f t="shared" si="72"/>
        <v xml:space="preserve"> </v>
      </c>
      <c r="CK59" s="173">
        <v>13</v>
      </c>
      <c r="CL59" s="225">
        <v>13</v>
      </c>
      <c r="CM59" s="174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/>
      <c r="CU59" s="177" t="str">
        <f t="shared" si="73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77"/>
        <v xml:space="preserve"> </v>
      </c>
      <c r="DD59" s="176">
        <f t="shared" si="75"/>
        <v>0</v>
      </c>
      <c r="DE59" s="177" t="str">
        <f t="shared" si="76"/>
        <v xml:space="preserve"> </v>
      </c>
      <c r="DG59" s="173">
        <v>13</v>
      </c>
      <c r="DH59" s="225">
        <v>13</v>
      </c>
      <c r="DI59" s="174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5" t="str">
        <f t="shared" si="10"/>
        <v xml:space="preserve"> </v>
      </c>
      <c r="DO59" s="212" t="str">
        <f>IF(DK59=0," ",VLOOKUP(DK59,PROTOKOL!$A:$E,5,FALSE))</f>
        <v xml:space="preserve"> </v>
      </c>
      <c r="DP59" s="176"/>
      <c r="DQ59" s="177" t="str">
        <f t="shared" si="77"/>
        <v xml:space="preserve"> 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78"/>
        <v xml:space="preserve"> </v>
      </c>
      <c r="DZ59" s="176">
        <f t="shared" si="79"/>
        <v>0</v>
      </c>
      <c r="EA59" s="177" t="str">
        <f t="shared" si="80"/>
        <v xml:space="preserve"> </v>
      </c>
      <c r="EC59" s="173">
        <v>13</v>
      </c>
      <c r="ED59" s="225">
        <v>13</v>
      </c>
      <c r="EE59" s="174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/>
      <c r="EM59" s="177" t="str">
        <f t="shared" si="81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79"/>
        <v xml:space="preserve"> </v>
      </c>
      <c r="EV59" s="176">
        <f t="shared" si="83"/>
        <v>0</v>
      </c>
      <c r="EW59" s="177" t="str">
        <f t="shared" si="84"/>
        <v xml:space="preserve"> </v>
      </c>
      <c r="EY59" s="173">
        <v>13</v>
      </c>
      <c r="EZ59" s="225">
        <v>13</v>
      </c>
      <c r="FA59" s="174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/>
      <c r="FI59" s="177" t="str">
        <f t="shared" si="85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0"/>
        <v xml:space="preserve"> </v>
      </c>
      <c r="FR59" s="176">
        <f t="shared" si="87"/>
        <v>0</v>
      </c>
      <c r="FS59" s="177" t="str">
        <f t="shared" si="88"/>
        <v xml:space="preserve"> </v>
      </c>
      <c r="FU59" s="173">
        <v>13</v>
      </c>
      <c r="FV59" s="225">
        <v>13</v>
      </c>
      <c r="FW59" s="174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/>
      <c r="GE59" s="177" t="str">
        <f t="shared" si="89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1"/>
        <v xml:space="preserve"> </v>
      </c>
      <c r="GN59" s="176">
        <f t="shared" si="91"/>
        <v>0</v>
      </c>
      <c r="GO59" s="177" t="str">
        <f t="shared" si="92"/>
        <v xml:space="preserve"> </v>
      </c>
      <c r="GQ59" s="173">
        <v>13</v>
      </c>
      <c r="GR59" s="225">
        <v>13</v>
      </c>
      <c r="GS59" s="174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/>
      <c r="HA59" s="177" t="str">
        <f t="shared" si="93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2"/>
        <v xml:space="preserve"> </v>
      </c>
      <c r="HJ59" s="176">
        <f t="shared" si="95"/>
        <v>0</v>
      </c>
      <c r="HK59" s="177" t="str">
        <f t="shared" si="96"/>
        <v xml:space="preserve"> </v>
      </c>
      <c r="HM59" s="173">
        <v>13</v>
      </c>
      <c r="HN59" s="225">
        <v>13</v>
      </c>
      <c r="HO59" s="174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/>
      <c r="HW59" s="177" t="str">
        <f t="shared" si="97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3"/>
        <v xml:space="preserve"> </v>
      </c>
      <c r="IF59" s="176">
        <f t="shared" si="99"/>
        <v>0</v>
      </c>
      <c r="IG59" s="177" t="str">
        <f t="shared" si="100"/>
        <v xml:space="preserve"> </v>
      </c>
      <c r="II59" s="173">
        <v>13</v>
      </c>
      <c r="IJ59" s="225">
        <v>13</v>
      </c>
      <c r="IK59" s="174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/>
      <c r="IS59" s="177" t="str">
        <f t="shared" si="101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4"/>
        <v xml:space="preserve"> </v>
      </c>
      <c r="JB59" s="176">
        <f t="shared" si="103"/>
        <v>0</v>
      </c>
      <c r="JC59" s="177" t="str">
        <f t="shared" si="104"/>
        <v xml:space="preserve"> </v>
      </c>
      <c r="JE59" s="173">
        <v>13</v>
      </c>
      <c r="JF59" s="225">
        <v>13</v>
      </c>
      <c r="JG59" s="174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/>
      <c r="JO59" s="177" t="str">
        <f t="shared" si="105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85"/>
        <v xml:space="preserve"> </v>
      </c>
      <c r="JX59" s="176">
        <f t="shared" si="107"/>
        <v>0</v>
      </c>
      <c r="JY59" s="177" t="str">
        <f t="shared" si="108"/>
        <v xml:space="preserve"> </v>
      </c>
      <c r="KA59" s="173">
        <v>13</v>
      </c>
      <c r="KB59" s="225">
        <v>13</v>
      </c>
      <c r="KC59" s="174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/>
      <c r="KK59" s="177" t="str">
        <f t="shared" si="109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86"/>
        <v xml:space="preserve"> </v>
      </c>
      <c r="KT59" s="176">
        <f t="shared" si="111"/>
        <v>0</v>
      </c>
      <c r="KU59" s="177" t="str">
        <f t="shared" si="112"/>
        <v xml:space="preserve"> </v>
      </c>
      <c r="KW59" s="173">
        <v>13</v>
      </c>
      <c r="KX59" s="225">
        <v>13</v>
      </c>
      <c r="KY59" s="174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/>
      <c r="LG59" s="177" t="str">
        <f t="shared" si="113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87"/>
        <v xml:space="preserve"> </v>
      </c>
      <c r="LP59" s="176">
        <f t="shared" si="115"/>
        <v>0</v>
      </c>
      <c r="LQ59" s="177" t="str">
        <f t="shared" si="116"/>
        <v xml:space="preserve"> </v>
      </c>
      <c r="LS59" s="173">
        <v>13</v>
      </c>
      <c r="LT59" s="225">
        <v>13</v>
      </c>
      <c r="LU59" s="174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5" t="str">
        <f t="shared" si="30"/>
        <v xml:space="preserve"> </v>
      </c>
      <c r="MA59" s="212" t="str">
        <f>IF(LW59=0," ",VLOOKUP(LW59,PROTOKOL!$A:$E,5,FALSE))</f>
        <v xml:space="preserve"> </v>
      </c>
      <c r="MB59" s="176"/>
      <c r="MC59" s="177" t="str">
        <f t="shared" si="117"/>
        <v xml:space="preserve"> 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88"/>
        <v xml:space="preserve"> </v>
      </c>
      <c r="ML59" s="176">
        <f t="shared" si="118"/>
        <v>0</v>
      </c>
      <c r="MM59" s="177" t="str">
        <f t="shared" si="119"/>
        <v xml:space="preserve"> </v>
      </c>
      <c r="MO59" s="173">
        <v>13</v>
      </c>
      <c r="MP59" s="225">
        <v>13</v>
      </c>
      <c r="MQ59" s="174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/>
      <c r="MY59" s="177" t="str">
        <f t="shared" si="120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89"/>
        <v xml:space="preserve"> </v>
      </c>
      <c r="NH59" s="176">
        <f t="shared" si="122"/>
        <v>0</v>
      </c>
      <c r="NI59" s="177" t="str">
        <f t="shared" si="123"/>
        <v xml:space="preserve"> </v>
      </c>
      <c r="NK59" s="173">
        <v>13</v>
      </c>
      <c r="NL59" s="225">
        <v>13</v>
      </c>
      <c r="NM59" s="174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5" t="str">
        <f t="shared" si="34"/>
        <v xml:space="preserve"> </v>
      </c>
      <c r="NS59" s="212" t="str">
        <f>IF(NO59=0," ",VLOOKUP(NO59,PROTOKOL!$A:$E,5,FALSE))</f>
        <v xml:space="preserve"> </v>
      </c>
      <c r="NT59" s="176"/>
      <c r="NU59" s="177" t="str">
        <f t="shared" si="124"/>
        <v xml:space="preserve"> 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0"/>
        <v xml:space="preserve"> </v>
      </c>
      <c r="OD59" s="176">
        <f t="shared" si="126"/>
        <v>0</v>
      </c>
      <c r="OE59" s="177" t="str">
        <f t="shared" si="127"/>
        <v xml:space="preserve"> </v>
      </c>
      <c r="OG59" s="173">
        <v>13</v>
      </c>
      <c r="OH59" s="225">
        <v>13</v>
      </c>
      <c r="OI59" s="174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/>
      <c r="OQ59" s="177" t="str">
        <f t="shared" si="128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1"/>
        <v xml:space="preserve"> </v>
      </c>
      <c r="OZ59" s="176">
        <f t="shared" si="130"/>
        <v>0</v>
      </c>
      <c r="PA59" s="177" t="str">
        <f t="shared" si="131"/>
        <v xml:space="preserve"> </v>
      </c>
      <c r="PC59" s="173">
        <v>13</v>
      </c>
      <c r="PD59" s="225">
        <v>13</v>
      </c>
      <c r="PE59" s="174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5" t="str">
        <f t="shared" si="38"/>
        <v xml:space="preserve"> </v>
      </c>
      <c r="PK59" s="212" t="str">
        <f>IF(PG59=0," ",VLOOKUP(PG59,PROTOKOL!$A:$E,5,FALSE))</f>
        <v xml:space="preserve"> </v>
      </c>
      <c r="PL59" s="176"/>
      <c r="PM59" s="177" t="str">
        <f t="shared" si="172"/>
        <v xml:space="preserve"> 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2"/>
        <v xml:space="preserve"> </v>
      </c>
      <c r="PV59" s="176">
        <f t="shared" si="133"/>
        <v>0</v>
      </c>
      <c r="PW59" s="177" t="str">
        <f t="shared" si="134"/>
        <v xml:space="preserve"> </v>
      </c>
      <c r="PY59" s="173">
        <v>13</v>
      </c>
      <c r="PZ59" s="225">
        <v>13</v>
      </c>
      <c r="QA59" s="174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/>
      <c r="QI59" s="177" t="str">
        <f t="shared" si="135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3"/>
        <v xml:space="preserve"> </v>
      </c>
      <c r="QR59" s="176">
        <f t="shared" si="137"/>
        <v>0</v>
      </c>
      <c r="QS59" s="177" t="str">
        <f t="shared" si="138"/>
        <v xml:space="preserve"> </v>
      </c>
      <c r="QU59" s="173">
        <v>13</v>
      </c>
      <c r="QV59" s="225">
        <v>13</v>
      </c>
      <c r="QW59" s="174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/>
      <c r="RE59" s="177" t="str">
        <f t="shared" si="139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4"/>
        <v xml:space="preserve"> </v>
      </c>
      <c r="RN59" s="176">
        <f t="shared" si="141"/>
        <v>0</v>
      </c>
      <c r="RO59" s="177" t="str">
        <f t="shared" si="142"/>
        <v xml:space="preserve"> </v>
      </c>
      <c r="RQ59" s="173">
        <v>13</v>
      </c>
      <c r="RR59" s="225">
        <v>13</v>
      </c>
      <c r="RS59" s="174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/>
      <c r="SA59" s="177" t="str">
        <f t="shared" si="143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5"/>
        <v xml:space="preserve"> </v>
      </c>
      <c r="SJ59" s="176">
        <f t="shared" si="145"/>
        <v>0</v>
      </c>
      <c r="SK59" s="177" t="str">
        <f t="shared" si="146"/>
        <v xml:space="preserve"> </v>
      </c>
      <c r="SM59" s="173">
        <v>13</v>
      </c>
      <c r="SN59" s="225">
        <v>13</v>
      </c>
      <c r="SO59" s="174" t="str">
        <f>IF(SQ59=0," ",VLOOKUP(SQ59,PROTOKOL!$A:$F,6,FALSE))</f>
        <v xml:space="preserve"> 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/>
      <c r="SW59" s="177" t="str">
        <f t="shared" si="147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196"/>
        <v xml:space="preserve"> </v>
      </c>
      <c r="TF59" s="176">
        <f t="shared" si="149"/>
        <v>0</v>
      </c>
      <c r="TG59" s="177" t="str">
        <f t="shared" si="150"/>
        <v xml:space="preserve"> </v>
      </c>
      <c r="TI59" s="173">
        <v>13</v>
      </c>
      <c r="TJ59" s="225">
        <v>13</v>
      </c>
      <c r="TK59" s="174" t="str">
        <f>IF(TM59=0," ",VLOOKUP(TM59,PROTOKOL!$A:$F,6,FALSE))</f>
        <v xml:space="preserve"> 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/>
      <c r="TS59" s="177" t="str">
        <f t="shared" si="151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197"/>
        <v xml:space="preserve"> </v>
      </c>
      <c r="UB59" s="176">
        <f t="shared" si="153"/>
        <v>0</v>
      </c>
      <c r="UC59" s="177" t="str">
        <f t="shared" si="154"/>
        <v xml:space="preserve"> </v>
      </c>
      <c r="UE59" s="173">
        <v>13</v>
      </c>
      <c r="UF59" s="225">
        <v>13</v>
      </c>
      <c r="UG59" s="174" t="str">
        <f>IF(UI59=0," ",VLOOKUP(UI59,PROTOKOL!$A:$F,6,FALSE))</f>
        <v xml:space="preserve"> </v>
      </c>
      <c r="UH59" s="43"/>
      <c r="UI59" s="43"/>
      <c r="UJ59" s="43"/>
      <c r="UK59" s="42" t="str">
        <f>IF(UI59=0," ",(VLOOKUP(UI59,PROTOKOL!$A$1:$E$29,2,FALSE))*UJ59)</f>
        <v xml:space="preserve"> </v>
      </c>
      <c r="UL59" s="175" t="str">
        <f t="shared" si="50"/>
        <v xml:space="preserve"> </v>
      </c>
      <c r="UM59" s="212" t="str">
        <f>IF(UI59=0," ",VLOOKUP(UI59,PROTOKOL!$A:$E,5,FALSE))</f>
        <v xml:space="preserve"> </v>
      </c>
      <c r="UN59" s="176"/>
      <c r="UO59" s="177" t="str">
        <f t="shared" si="173"/>
        <v xml:space="preserve"> 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198"/>
        <v xml:space="preserve"> </v>
      </c>
      <c r="UX59" s="176">
        <f t="shared" si="156"/>
        <v>0</v>
      </c>
      <c r="UY59" s="177" t="str">
        <f t="shared" si="157"/>
        <v xml:space="preserve"> </v>
      </c>
      <c r="VA59" s="173">
        <v>13</v>
      </c>
      <c r="VB59" s="225">
        <v>13</v>
      </c>
      <c r="VC59" s="174" t="str">
        <f>IF(VE59=0," ",VLOOKUP(VE59,PROTOKOL!$A:$F,6,FALSE))</f>
        <v xml:space="preserve"> </v>
      </c>
      <c r="VD59" s="43"/>
      <c r="VE59" s="43"/>
      <c r="VF59" s="43"/>
      <c r="VG59" s="42" t="str">
        <f>IF(VE59=0," ",(VLOOKUP(VE59,PROTOKOL!$A$1:$E$29,2,FALSE))*VF59)</f>
        <v xml:space="preserve"> </v>
      </c>
      <c r="VH59" s="175" t="str">
        <f t="shared" si="52"/>
        <v xml:space="preserve"> </v>
      </c>
      <c r="VI59" s="212" t="str">
        <f>IF(VE59=0," ",VLOOKUP(VE59,PROTOKOL!$A:$E,5,FALSE))</f>
        <v xml:space="preserve"> </v>
      </c>
      <c r="VJ59" s="176"/>
      <c r="VK59" s="177" t="str">
        <f t="shared" si="158"/>
        <v xml:space="preserve"> 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199"/>
        <v xml:space="preserve"> </v>
      </c>
      <c r="VT59" s="176">
        <f t="shared" si="160"/>
        <v>0</v>
      </c>
      <c r="VU59" s="177" t="str">
        <f t="shared" si="161"/>
        <v xml:space="preserve"> </v>
      </c>
      <c r="VW59" s="173">
        <v>13</v>
      </c>
      <c r="VX59" s="225">
        <v>13</v>
      </c>
      <c r="VY59" s="174" t="str">
        <f>IF(WA59=0," ",VLOOKUP(WA59,PROTOKOL!$A:$F,6,FALSE))</f>
        <v xml:space="preserve"> 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/>
      <c r="WG59" s="177" t="str">
        <f t="shared" si="162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0"/>
        <v xml:space="preserve"> </v>
      </c>
      <c r="WP59" s="176">
        <f t="shared" si="164"/>
        <v>0</v>
      </c>
      <c r="WQ59" s="177" t="str">
        <f t="shared" si="165"/>
        <v xml:space="preserve"> </v>
      </c>
      <c r="WS59" s="173">
        <v>13</v>
      </c>
      <c r="WT59" s="225">
        <v>13</v>
      </c>
      <c r="WU59" s="174" t="str">
        <f>IF(WW59=0," ",VLOOKUP(WW59,PROTOKOL!$A:$F,6,FALSE))</f>
        <v xml:space="preserve"> 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/>
      <c r="XC59" s="177" t="str">
        <f t="shared" si="166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1"/>
        <v xml:space="preserve"> </v>
      </c>
      <c r="XL59" s="176">
        <f t="shared" si="168"/>
        <v>0</v>
      </c>
      <c r="XM59" s="177" t="str">
        <f t="shared" si="169"/>
        <v xml:space="preserve"> </v>
      </c>
    </row>
    <row r="60" spans="1:637" ht="13.8">
      <c r="A60" s="173">
        <v>13</v>
      </c>
      <c r="B60" s="226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/>
      <c r="K60" s="177" t="str">
        <f t="shared" si="58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59"/>
        <v xml:space="preserve"> </v>
      </c>
      <c r="T60" s="176">
        <f t="shared" si="60"/>
        <v>0</v>
      </c>
      <c r="U60" s="177" t="str">
        <f t="shared" si="61"/>
        <v xml:space="preserve"> </v>
      </c>
      <c r="W60" s="173">
        <v>13</v>
      </c>
      <c r="X60" s="226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/>
      <c r="AG60" s="177" t="str">
        <f t="shared" si="62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74"/>
        <v xml:space="preserve"> </v>
      </c>
      <c r="AP60" s="176">
        <f t="shared" si="64"/>
        <v>0</v>
      </c>
      <c r="AQ60" s="177" t="str">
        <f t="shared" si="65"/>
        <v xml:space="preserve"> </v>
      </c>
      <c r="AS60" s="173">
        <v>13</v>
      </c>
      <c r="AT60" s="226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/>
      <c r="BC60" s="177" t="str">
        <f t="shared" si="170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75"/>
        <v xml:space="preserve"> </v>
      </c>
      <c r="BL60" s="176">
        <f t="shared" si="67"/>
        <v>0</v>
      </c>
      <c r="BM60" s="177" t="str">
        <f t="shared" si="68"/>
        <v xml:space="preserve"> </v>
      </c>
      <c r="BO60" s="173">
        <v>13</v>
      </c>
      <c r="BP60" s="226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/>
      <c r="BY60" s="177" t="str">
        <f t="shared" si="69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76"/>
        <v xml:space="preserve"> </v>
      </c>
      <c r="CH60" s="176">
        <f t="shared" si="71"/>
        <v>0</v>
      </c>
      <c r="CI60" s="177" t="str">
        <f t="shared" si="72"/>
        <v xml:space="preserve"> </v>
      </c>
      <c r="CK60" s="173">
        <v>13</v>
      </c>
      <c r="CL60" s="226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/>
      <c r="CU60" s="177" t="str">
        <f t="shared" si="73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77"/>
        <v xml:space="preserve"> </v>
      </c>
      <c r="DD60" s="176">
        <f t="shared" si="75"/>
        <v>0</v>
      </c>
      <c r="DE60" s="177" t="str">
        <f t="shared" si="76"/>
        <v xml:space="preserve"> </v>
      </c>
      <c r="DG60" s="173">
        <v>13</v>
      </c>
      <c r="DH60" s="226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/>
      <c r="DQ60" s="177" t="str">
        <f t="shared" si="77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78"/>
        <v xml:space="preserve"> </v>
      </c>
      <c r="DZ60" s="176">
        <f t="shared" si="79"/>
        <v>0</v>
      </c>
      <c r="EA60" s="177" t="str">
        <f t="shared" si="80"/>
        <v xml:space="preserve"> </v>
      </c>
      <c r="EC60" s="173">
        <v>13</v>
      </c>
      <c r="ED60" s="226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/>
      <c r="EM60" s="177" t="str">
        <f t="shared" si="81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79"/>
        <v xml:space="preserve"> </v>
      </c>
      <c r="EV60" s="176">
        <f t="shared" si="83"/>
        <v>0</v>
      </c>
      <c r="EW60" s="177" t="str">
        <f t="shared" si="84"/>
        <v xml:space="preserve"> </v>
      </c>
      <c r="EY60" s="173">
        <v>13</v>
      </c>
      <c r="EZ60" s="226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/>
      <c r="FI60" s="177" t="str">
        <f t="shared" si="85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0"/>
        <v xml:space="preserve"> </v>
      </c>
      <c r="FR60" s="176">
        <f t="shared" si="87"/>
        <v>0</v>
      </c>
      <c r="FS60" s="177" t="str">
        <f t="shared" si="88"/>
        <v xml:space="preserve"> </v>
      </c>
      <c r="FU60" s="173">
        <v>13</v>
      </c>
      <c r="FV60" s="226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/>
      <c r="GE60" s="177" t="str">
        <f t="shared" si="89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1"/>
        <v xml:space="preserve"> </v>
      </c>
      <c r="GN60" s="176">
        <f t="shared" si="91"/>
        <v>0</v>
      </c>
      <c r="GO60" s="177" t="str">
        <f t="shared" si="92"/>
        <v xml:space="preserve"> </v>
      </c>
      <c r="GQ60" s="173">
        <v>13</v>
      </c>
      <c r="GR60" s="226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/>
      <c r="HA60" s="177" t="str">
        <f t="shared" si="93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2"/>
        <v xml:space="preserve"> </v>
      </c>
      <c r="HJ60" s="176">
        <f t="shared" si="95"/>
        <v>0</v>
      </c>
      <c r="HK60" s="177" t="str">
        <f t="shared" si="96"/>
        <v xml:space="preserve"> </v>
      </c>
      <c r="HM60" s="173">
        <v>13</v>
      </c>
      <c r="HN60" s="226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/>
      <c r="HW60" s="177" t="str">
        <f t="shared" si="97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3"/>
        <v xml:space="preserve"> </v>
      </c>
      <c r="IF60" s="176">
        <f t="shared" si="99"/>
        <v>0</v>
      </c>
      <c r="IG60" s="177" t="str">
        <f t="shared" si="100"/>
        <v xml:space="preserve"> </v>
      </c>
      <c r="II60" s="173">
        <v>13</v>
      </c>
      <c r="IJ60" s="226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/>
      <c r="IS60" s="177" t="str">
        <f t="shared" si="101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4"/>
        <v xml:space="preserve"> </v>
      </c>
      <c r="JB60" s="176">
        <f t="shared" si="103"/>
        <v>0</v>
      </c>
      <c r="JC60" s="177" t="str">
        <f t="shared" si="104"/>
        <v xml:space="preserve"> </v>
      </c>
      <c r="JE60" s="173">
        <v>13</v>
      </c>
      <c r="JF60" s="226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/>
      <c r="JO60" s="177" t="str">
        <f t="shared" si="105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85"/>
        <v xml:space="preserve"> </v>
      </c>
      <c r="JX60" s="176">
        <f t="shared" si="107"/>
        <v>0</v>
      </c>
      <c r="JY60" s="177" t="str">
        <f t="shared" si="108"/>
        <v xml:space="preserve"> </v>
      </c>
      <c r="KA60" s="173">
        <v>13</v>
      </c>
      <c r="KB60" s="226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/>
      <c r="KK60" s="177" t="str">
        <f t="shared" si="109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86"/>
        <v xml:space="preserve"> </v>
      </c>
      <c r="KT60" s="176">
        <f t="shared" si="111"/>
        <v>0</v>
      </c>
      <c r="KU60" s="177" t="str">
        <f t="shared" si="112"/>
        <v xml:space="preserve"> </v>
      </c>
      <c r="KW60" s="173">
        <v>13</v>
      </c>
      <c r="KX60" s="226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/>
      <c r="LG60" s="177" t="str">
        <f t="shared" si="113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87"/>
        <v xml:space="preserve"> </v>
      </c>
      <c r="LP60" s="176">
        <f t="shared" si="115"/>
        <v>0</v>
      </c>
      <c r="LQ60" s="177" t="str">
        <f t="shared" si="116"/>
        <v xml:space="preserve"> </v>
      </c>
      <c r="LS60" s="173">
        <v>13</v>
      </c>
      <c r="LT60" s="226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/>
      <c r="MC60" s="177" t="str">
        <f t="shared" si="117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88"/>
        <v xml:space="preserve"> </v>
      </c>
      <c r="ML60" s="176">
        <f t="shared" si="118"/>
        <v>0</v>
      </c>
      <c r="MM60" s="177" t="str">
        <f t="shared" si="119"/>
        <v xml:space="preserve"> </v>
      </c>
      <c r="MO60" s="173">
        <v>13</v>
      </c>
      <c r="MP60" s="226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/>
      <c r="MY60" s="177" t="str">
        <f t="shared" si="120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89"/>
        <v xml:space="preserve"> </v>
      </c>
      <c r="NH60" s="176">
        <f t="shared" si="122"/>
        <v>0</v>
      </c>
      <c r="NI60" s="177" t="str">
        <f t="shared" si="123"/>
        <v xml:space="preserve"> </v>
      </c>
      <c r="NK60" s="173">
        <v>13</v>
      </c>
      <c r="NL60" s="226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/>
      <c r="NU60" s="177" t="str">
        <f t="shared" si="124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0"/>
        <v xml:space="preserve"> </v>
      </c>
      <c r="OD60" s="176">
        <f t="shared" si="126"/>
        <v>0</v>
      </c>
      <c r="OE60" s="177" t="str">
        <f t="shared" si="127"/>
        <v xml:space="preserve"> </v>
      </c>
      <c r="OG60" s="173">
        <v>13</v>
      </c>
      <c r="OH60" s="226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/>
      <c r="OQ60" s="177" t="str">
        <f t="shared" si="128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1"/>
        <v xml:space="preserve"> </v>
      </c>
      <c r="OZ60" s="176">
        <f t="shared" si="130"/>
        <v>0</v>
      </c>
      <c r="PA60" s="177" t="str">
        <f t="shared" si="131"/>
        <v xml:space="preserve"> </v>
      </c>
      <c r="PC60" s="173">
        <v>13</v>
      </c>
      <c r="PD60" s="226"/>
      <c r="PE60" s="174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5" t="str">
        <f t="shared" si="38"/>
        <v xml:space="preserve"> </v>
      </c>
      <c r="PK60" s="212" t="str">
        <f>IF(PG60=0," ",VLOOKUP(PG60,PROTOKOL!$A:$E,5,FALSE))</f>
        <v xml:space="preserve"> </v>
      </c>
      <c r="PL60" s="176"/>
      <c r="PM60" s="177" t="str">
        <f t="shared" si="172"/>
        <v xml:space="preserve"> 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2"/>
        <v xml:space="preserve"> </v>
      </c>
      <c r="PV60" s="176">
        <f t="shared" si="133"/>
        <v>0</v>
      </c>
      <c r="PW60" s="177" t="str">
        <f t="shared" si="134"/>
        <v xml:space="preserve"> </v>
      </c>
      <c r="PY60" s="173">
        <v>13</v>
      </c>
      <c r="PZ60" s="226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/>
      <c r="QI60" s="177" t="str">
        <f t="shared" si="135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3"/>
        <v xml:space="preserve"> </v>
      </c>
      <c r="QR60" s="176">
        <f t="shared" si="137"/>
        <v>0</v>
      </c>
      <c r="QS60" s="177" t="str">
        <f t="shared" si="138"/>
        <v xml:space="preserve"> </v>
      </c>
      <c r="QU60" s="173">
        <v>13</v>
      </c>
      <c r="QV60" s="226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/>
      <c r="RE60" s="177" t="str">
        <f t="shared" si="139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4"/>
        <v xml:space="preserve"> </v>
      </c>
      <c r="RN60" s="176">
        <f t="shared" si="141"/>
        <v>0</v>
      </c>
      <c r="RO60" s="177" t="str">
        <f t="shared" si="142"/>
        <v xml:space="preserve"> </v>
      </c>
      <c r="RQ60" s="173">
        <v>13</v>
      </c>
      <c r="RR60" s="226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/>
      <c r="SA60" s="177" t="str">
        <f t="shared" si="143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5"/>
        <v xml:space="preserve"> </v>
      </c>
      <c r="SJ60" s="176">
        <f t="shared" si="145"/>
        <v>0</v>
      </c>
      <c r="SK60" s="177" t="str">
        <f t="shared" si="146"/>
        <v xml:space="preserve"> </v>
      </c>
      <c r="SM60" s="173">
        <v>13</v>
      </c>
      <c r="SN60" s="226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/>
      <c r="SW60" s="177" t="str">
        <f t="shared" si="147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196"/>
        <v xml:space="preserve"> </v>
      </c>
      <c r="TF60" s="176">
        <f t="shared" si="149"/>
        <v>0</v>
      </c>
      <c r="TG60" s="177" t="str">
        <f t="shared" si="150"/>
        <v xml:space="preserve"> </v>
      </c>
      <c r="TI60" s="173">
        <v>13</v>
      </c>
      <c r="TJ60" s="226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/>
      <c r="TS60" s="177" t="str">
        <f t="shared" si="151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197"/>
        <v xml:space="preserve"> </v>
      </c>
      <c r="UB60" s="176">
        <f t="shared" si="153"/>
        <v>0</v>
      </c>
      <c r="UC60" s="177" t="str">
        <f t="shared" si="154"/>
        <v xml:space="preserve"> </v>
      </c>
      <c r="UE60" s="173">
        <v>13</v>
      </c>
      <c r="UF60" s="226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/>
      <c r="UO60" s="177" t="str">
        <f t="shared" si="173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198"/>
        <v xml:space="preserve"> </v>
      </c>
      <c r="UX60" s="176">
        <f t="shared" si="156"/>
        <v>0</v>
      </c>
      <c r="UY60" s="177" t="str">
        <f t="shared" si="157"/>
        <v xml:space="preserve"> </v>
      </c>
      <c r="VA60" s="173">
        <v>13</v>
      </c>
      <c r="VB60" s="226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/>
      <c r="VK60" s="177" t="str">
        <f t="shared" si="158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199"/>
        <v xml:space="preserve"> </v>
      </c>
      <c r="VT60" s="176">
        <f t="shared" si="160"/>
        <v>0</v>
      </c>
      <c r="VU60" s="177" t="str">
        <f t="shared" si="161"/>
        <v xml:space="preserve"> </v>
      </c>
      <c r="VW60" s="173">
        <v>13</v>
      </c>
      <c r="VX60" s="226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/>
      <c r="WG60" s="177" t="str">
        <f t="shared" si="162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0"/>
        <v xml:space="preserve"> </v>
      </c>
      <c r="WP60" s="176">
        <f t="shared" si="164"/>
        <v>0</v>
      </c>
      <c r="WQ60" s="177" t="str">
        <f t="shared" si="165"/>
        <v xml:space="preserve"> </v>
      </c>
      <c r="WS60" s="173">
        <v>13</v>
      </c>
      <c r="WT60" s="226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/>
      <c r="XC60" s="177" t="str">
        <f t="shared" si="166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1"/>
        <v xml:space="preserve"> </v>
      </c>
      <c r="XL60" s="176">
        <f t="shared" si="168"/>
        <v>0</v>
      </c>
      <c r="XM60" s="177" t="str">
        <f t="shared" si="169"/>
        <v xml:space="preserve"> </v>
      </c>
    </row>
    <row r="61" spans="1:637" ht="13.8">
      <c r="A61" s="173">
        <v>13</v>
      </c>
      <c r="B61" s="227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/>
      <c r="K61" s="177" t="str">
        <f t="shared" si="58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59"/>
        <v xml:space="preserve"> </v>
      </c>
      <c r="T61" s="176">
        <f t="shared" si="60"/>
        <v>0</v>
      </c>
      <c r="U61" s="177" t="str">
        <f t="shared" si="61"/>
        <v xml:space="preserve"> </v>
      </c>
      <c r="W61" s="173">
        <v>13</v>
      </c>
      <c r="X61" s="227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/>
      <c r="AG61" s="177" t="str">
        <f t="shared" si="62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74"/>
        <v xml:space="preserve"> </v>
      </c>
      <c r="AP61" s="176">
        <f t="shared" si="64"/>
        <v>0</v>
      </c>
      <c r="AQ61" s="177" t="str">
        <f t="shared" si="65"/>
        <v xml:space="preserve"> </v>
      </c>
      <c r="AS61" s="173">
        <v>13</v>
      </c>
      <c r="AT61" s="227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/>
      <c r="BC61" s="177" t="str">
        <f t="shared" si="170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75"/>
        <v xml:space="preserve"> </v>
      </c>
      <c r="BL61" s="176">
        <f t="shared" si="67"/>
        <v>0</v>
      </c>
      <c r="BM61" s="177" t="str">
        <f t="shared" si="68"/>
        <v xml:space="preserve"> </v>
      </c>
      <c r="BO61" s="173">
        <v>13</v>
      </c>
      <c r="BP61" s="227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/>
      <c r="BY61" s="177" t="str">
        <f t="shared" si="69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76"/>
        <v xml:space="preserve"> </v>
      </c>
      <c r="CH61" s="176">
        <f t="shared" si="71"/>
        <v>0</v>
      </c>
      <c r="CI61" s="177" t="str">
        <f t="shared" si="72"/>
        <v xml:space="preserve"> </v>
      </c>
      <c r="CK61" s="173">
        <v>13</v>
      </c>
      <c r="CL61" s="227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/>
      <c r="CU61" s="177" t="str">
        <f t="shared" si="73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77"/>
        <v xml:space="preserve"> </v>
      </c>
      <c r="DD61" s="176">
        <f t="shared" si="75"/>
        <v>0</v>
      </c>
      <c r="DE61" s="177" t="str">
        <f t="shared" si="76"/>
        <v xml:space="preserve"> </v>
      </c>
      <c r="DG61" s="173">
        <v>13</v>
      </c>
      <c r="DH61" s="227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/>
      <c r="DQ61" s="177" t="str">
        <f t="shared" si="77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78"/>
        <v xml:space="preserve"> </v>
      </c>
      <c r="DZ61" s="176">
        <f t="shared" si="79"/>
        <v>0</v>
      </c>
      <c r="EA61" s="177" t="str">
        <f t="shared" si="80"/>
        <v xml:space="preserve"> </v>
      </c>
      <c r="EC61" s="173">
        <v>13</v>
      </c>
      <c r="ED61" s="227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/>
      <c r="EM61" s="177" t="str">
        <f t="shared" si="81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79"/>
        <v xml:space="preserve"> </v>
      </c>
      <c r="EV61" s="176">
        <f t="shared" si="83"/>
        <v>0</v>
      </c>
      <c r="EW61" s="177" t="str">
        <f t="shared" si="84"/>
        <v xml:space="preserve"> </v>
      </c>
      <c r="EY61" s="173">
        <v>13</v>
      </c>
      <c r="EZ61" s="227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/>
      <c r="FI61" s="177" t="str">
        <f t="shared" si="85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0"/>
        <v xml:space="preserve"> </v>
      </c>
      <c r="FR61" s="176">
        <f t="shared" si="87"/>
        <v>0</v>
      </c>
      <c r="FS61" s="177" t="str">
        <f t="shared" si="88"/>
        <v xml:space="preserve"> </v>
      </c>
      <c r="FU61" s="173">
        <v>13</v>
      </c>
      <c r="FV61" s="227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/>
      <c r="GE61" s="177" t="str">
        <f t="shared" si="89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1"/>
        <v xml:space="preserve"> </v>
      </c>
      <c r="GN61" s="176">
        <f t="shared" si="91"/>
        <v>0</v>
      </c>
      <c r="GO61" s="177" t="str">
        <f t="shared" si="92"/>
        <v xml:space="preserve"> </v>
      </c>
      <c r="GQ61" s="173">
        <v>13</v>
      </c>
      <c r="GR61" s="227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/>
      <c r="HA61" s="177" t="str">
        <f t="shared" si="93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2"/>
        <v xml:space="preserve"> </v>
      </c>
      <c r="HJ61" s="176">
        <f t="shared" si="95"/>
        <v>0</v>
      </c>
      <c r="HK61" s="177" t="str">
        <f t="shared" si="96"/>
        <v xml:space="preserve"> </v>
      </c>
      <c r="HM61" s="173">
        <v>13</v>
      </c>
      <c r="HN61" s="227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/>
      <c r="HW61" s="177" t="str">
        <f t="shared" si="97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3"/>
        <v xml:space="preserve"> </v>
      </c>
      <c r="IF61" s="176">
        <f t="shared" si="99"/>
        <v>0</v>
      </c>
      <c r="IG61" s="177" t="str">
        <f t="shared" si="100"/>
        <v xml:space="preserve"> </v>
      </c>
      <c r="II61" s="173">
        <v>13</v>
      </c>
      <c r="IJ61" s="227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/>
      <c r="IS61" s="177" t="str">
        <f t="shared" si="101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4"/>
        <v xml:space="preserve"> </v>
      </c>
      <c r="JB61" s="176">
        <f t="shared" si="103"/>
        <v>0</v>
      </c>
      <c r="JC61" s="177" t="str">
        <f t="shared" si="104"/>
        <v xml:space="preserve"> </v>
      </c>
      <c r="JE61" s="173">
        <v>13</v>
      </c>
      <c r="JF61" s="227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/>
      <c r="JO61" s="177" t="str">
        <f t="shared" si="105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5"/>
        <v xml:space="preserve"> </v>
      </c>
      <c r="JX61" s="176">
        <f t="shared" si="107"/>
        <v>0</v>
      </c>
      <c r="JY61" s="177" t="str">
        <f t="shared" si="108"/>
        <v xml:space="preserve"> </v>
      </c>
      <c r="KA61" s="173">
        <v>13</v>
      </c>
      <c r="KB61" s="227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/>
      <c r="KK61" s="177" t="str">
        <f t="shared" si="109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86"/>
        <v xml:space="preserve"> </v>
      </c>
      <c r="KT61" s="176">
        <f t="shared" si="111"/>
        <v>0</v>
      </c>
      <c r="KU61" s="177" t="str">
        <f t="shared" si="112"/>
        <v xml:space="preserve"> </v>
      </c>
      <c r="KW61" s="173">
        <v>13</v>
      </c>
      <c r="KX61" s="227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/>
      <c r="LG61" s="177" t="str">
        <f t="shared" si="113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87"/>
        <v xml:space="preserve"> </v>
      </c>
      <c r="LP61" s="176">
        <f t="shared" si="115"/>
        <v>0</v>
      </c>
      <c r="LQ61" s="177" t="str">
        <f t="shared" si="116"/>
        <v xml:space="preserve"> </v>
      </c>
      <c r="LS61" s="173">
        <v>13</v>
      </c>
      <c r="LT61" s="227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/>
      <c r="MC61" s="177" t="str">
        <f t="shared" si="117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88"/>
        <v xml:space="preserve"> </v>
      </c>
      <c r="ML61" s="176">
        <f t="shared" si="118"/>
        <v>0</v>
      </c>
      <c r="MM61" s="177" t="str">
        <f t="shared" si="119"/>
        <v xml:space="preserve"> </v>
      </c>
      <c r="MO61" s="173">
        <v>13</v>
      </c>
      <c r="MP61" s="227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/>
      <c r="MY61" s="177" t="str">
        <f t="shared" si="120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89"/>
        <v xml:space="preserve"> </v>
      </c>
      <c r="NH61" s="176">
        <f t="shared" si="122"/>
        <v>0</v>
      </c>
      <c r="NI61" s="177" t="str">
        <f t="shared" si="123"/>
        <v xml:space="preserve"> </v>
      </c>
      <c r="NK61" s="173">
        <v>13</v>
      </c>
      <c r="NL61" s="227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/>
      <c r="NU61" s="177" t="str">
        <f t="shared" si="124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0"/>
        <v xml:space="preserve"> </v>
      </c>
      <c r="OD61" s="176">
        <f t="shared" si="126"/>
        <v>0</v>
      </c>
      <c r="OE61" s="177" t="str">
        <f t="shared" si="127"/>
        <v xml:space="preserve"> </v>
      </c>
      <c r="OG61" s="173">
        <v>13</v>
      </c>
      <c r="OH61" s="227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/>
      <c r="OQ61" s="177" t="str">
        <f t="shared" si="128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1"/>
        <v xml:space="preserve"> </v>
      </c>
      <c r="OZ61" s="176">
        <f t="shared" si="130"/>
        <v>0</v>
      </c>
      <c r="PA61" s="177" t="str">
        <f t="shared" si="131"/>
        <v xml:space="preserve"> </v>
      </c>
      <c r="PC61" s="173">
        <v>13</v>
      </c>
      <c r="PD61" s="227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/>
      <c r="PM61" s="177" t="str">
        <f t="shared" si="172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2"/>
        <v xml:space="preserve"> </v>
      </c>
      <c r="PV61" s="176">
        <f t="shared" si="133"/>
        <v>0</v>
      </c>
      <c r="PW61" s="177" t="str">
        <f t="shared" si="134"/>
        <v xml:space="preserve"> </v>
      </c>
      <c r="PY61" s="173">
        <v>13</v>
      </c>
      <c r="PZ61" s="227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/>
      <c r="QI61" s="177" t="str">
        <f t="shared" si="135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3"/>
        <v xml:space="preserve"> </v>
      </c>
      <c r="QR61" s="176">
        <f t="shared" si="137"/>
        <v>0</v>
      </c>
      <c r="QS61" s="177" t="str">
        <f t="shared" si="138"/>
        <v xml:space="preserve"> </v>
      </c>
      <c r="QU61" s="173">
        <v>13</v>
      </c>
      <c r="QV61" s="227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/>
      <c r="RE61" s="177" t="str">
        <f t="shared" si="139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4"/>
        <v xml:space="preserve"> </v>
      </c>
      <c r="RN61" s="176">
        <f t="shared" si="141"/>
        <v>0</v>
      </c>
      <c r="RO61" s="177" t="str">
        <f t="shared" si="142"/>
        <v xml:space="preserve"> </v>
      </c>
      <c r="RQ61" s="173">
        <v>13</v>
      </c>
      <c r="RR61" s="227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/>
      <c r="SA61" s="177" t="str">
        <f t="shared" si="143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5"/>
        <v xml:space="preserve"> </v>
      </c>
      <c r="SJ61" s="176">
        <f t="shared" si="145"/>
        <v>0</v>
      </c>
      <c r="SK61" s="177" t="str">
        <f t="shared" si="146"/>
        <v xml:space="preserve"> </v>
      </c>
      <c r="SM61" s="173">
        <v>13</v>
      </c>
      <c r="SN61" s="227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/>
      <c r="SW61" s="177" t="str">
        <f t="shared" si="147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196"/>
        <v xml:space="preserve"> </v>
      </c>
      <c r="TF61" s="176">
        <f t="shared" si="149"/>
        <v>0</v>
      </c>
      <c r="TG61" s="177" t="str">
        <f t="shared" si="150"/>
        <v xml:space="preserve"> </v>
      </c>
      <c r="TI61" s="173">
        <v>13</v>
      </c>
      <c r="TJ61" s="227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/>
      <c r="TS61" s="177" t="str">
        <f t="shared" si="151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197"/>
        <v xml:space="preserve"> </v>
      </c>
      <c r="UB61" s="176">
        <f t="shared" si="153"/>
        <v>0</v>
      </c>
      <c r="UC61" s="177" t="str">
        <f t="shared" si="154"/>
        <v xml:space="preserve"> </v>
      </c>
      <c r="UE61" s="173">
        <v>13</v>
      </c>
      <c r="UF61" s="227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/>
      <c r="UO61" s="177" t="str">
        <f t="shared" si="173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198"/>
        <v xml:space="preserve"> </v>
      </c>
      <c r="UX61" s="176">
        <f t="shared" si="156"/>
        <v>0</v>
      </c>
      <c r="UY61" s="177" t="str">
        <f t="shared" si="157"/>
        <v xml:space="preserve"> </v>
      </c>
      <c r="VA61" s="173">
        <v>13</v>
      </c>
      <c r="VB61" s="227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/>
      <c r="VK61" s="177" t="str">
        <f t="shared" si="158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199"/>
        <v xml:space="preserve"> </v>
      </c>
      <c r="VT61" s="176">
        <f t="shared" si="160"/>
        <v>0</v>
      </c>
      <c r="VU61" s="177" t="str">
        <f t="shared" si="161"/>
        <v xml:space="preserve"> </v>
      </c>
      <c r="VW61" s="173">
        <v>13</v>
      </c>
      <c r="VX61" s="227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/>
      <c r="WG61" s="177" t="str">
        <f t="shared" si="162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0"/>
        <v xml:space="preserve"> </v>
      </c>
      <c r="WP61" s="176">
        <f t="shared" si="164"/>
        <v>0</v>
      </c>
      <c r="WQ61" s="177" t="str">
        <f t="shared" si="165"/>
        <v xml:space="preserve"> </v>
      </c>
      <c r="WS61" s="173">
        <v>13</v>
      </c>
      <c r="WT61" s="227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/>
      <c r="XC61" s="177" t="str">
        <f t="shared" si="166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1"/>
        <v xml:space="preserve"> </v>
      </c>
      <c r="XL61" s="176">
        <f t="shared" si="168"/>
        <v>0</v>
      </c>
      <c r="XM61" s="177" t="str">
        <f t="shared" si="169"/>
        <v xml:space="preserve"> </v>
      </c>
    </row>
    <row r="62" spans="1:637" ht="13.8">
      <c r="A62" s="173">
        <v>14</v>
      </c>
      <c r="B62" s="225">
        <v>14</v>
      </c>
      <c r="C62" s="174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5" t="str">
        <f t="shared" si="0"/>
        <v xml:space="preserve"> </v>
      </c>
      <c r="I62" s="212" t="str">
        <f>IF(E62=0," ",VLOOKUP(E62,PROTOKOL!$A:$E,5,FALSE))</f>
        <v xml:space="preserve"> </v>
      </c>
      <c r="J62" s="176"/>
      <c r="K62" s="177" t="str">
        <f t="shared" si="58"/>
        <v xml:space="preserve"> 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1"/>
        <v xml:space="preserve"> </v>
      </c>
      <c r="R62" s="176" t="str">
        <f>IF(N62=0," ",VLOOKUP(N62,PROTOKOL!$A:$E,5,FALSE))</f>
        <v xml:space="preserve"> </v>
      </c>
      <c r="S62" s="212" t="str">
        <f t="shared" si="59"/>
        <v xml:space="preserve"> </v>
      </c>
      <c r="T62" s="176">
        <f t="shared" si="60"/>
        <v>0</v>
      </c>
      <c r="U62" s="177" t="str">
        <f t="shared" si="61"/>
        <v xml:space="preserve"> </v>
      </c>
      <c r="W62" s="173">
        <v>14</v>
      </c>
      <c r="X62" s="225">
        <v>14</v>
      </c>
      <c r="Y62" s="174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5" t="str">
        <f t="shared" si="2"/>
        <v xml:space="preserve"> </v>
      </c>
      <c r="AE62" s="212" t="str">
        <f>IF(AA62=0," ",VLOOKUP(AA62,PROTOKOL!$A:$E,5,FALSE))</f>
        <v xml:space="preserve"> </v>
      </c>
      <c r="AF62" s="176"/>
      <c r="AG62" s="177" t="str">
        <f t="shared" si="62"/>
        <v xml:space="preserve"> </v>
      </c>
      <c r="AH62" s="217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5" t="str">
        <f t="shared" si="3"/>
        <v xml:space="preserve"> </v>
      </c>
      <c r="AN62" s="176" t="str">
        <f>IF(AJ62=0," ",VLOOKUP(AJ62,PROTOKOL!$A:$E,5,FALSE))</f>
        <v xml:space="preserve"> </v>
      </c>
      <c r="AO62" s="212" t="str">
        <f t="shared" si="174"/>
        <v xml:space="preserve"> </v>
      </c>
      <c r="AP62" s="176">
        <f t="shared" si="64"/>
        <v>0</v>
      </c>
      <c r="AQ62" s="177" t="str">
        <f t="shared" si="65"/>
        <v xml:space="preserve"> </v>
      </c>
      <c r="AS62" s="173">
        <v>14</v>
      </c>
      <c r="AT62" s="225">
        <v>14</v>
      </c>
      <c r="AU62" s="174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/>
      <c r="BC62" s="177" t="str">
        <f t="shared" si="170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75"/>
        <v xml:space="preserve"> </v>
      </c>
      <c r="BL62" s="176">
        <f t="shared" si="67"/>
        <v>0</v>
      </c>
      <c r="BM62" s="177" t="str">
        <f t="shared" si="68"/>
        <v xml:space="preserve"> </v>
      </c>
      <c r="BO62" s="173">
        <v>14</v>
      </c>
      <c r="BP62" s="225">
        <v>14</v>
      </c>
      <c r="BQ62" s="174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5" t="str">
        <f t="shared" si="6"/>
        <v xml:space="preserve"> </v>
      </c>
      <c r="BW62" s="212" t="str">
        <f>IF(BS62=0," ",VLOOKUP(BS62,PROTOKOL!$A:$E,5,FALSE))</f>
        <v xml:space="preserve"> </v>
      </c>
      <c r="BX62" s="176"/>
      <c r="BY62" s="177" t="str">
        <f t="shared" si="69"/>
        <v xml:space="preserve"> 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76"/>
        <v xml:space="preserve"> </v>
      </c>
      <c r="CH62" s="176">
        <f t="shared" si="71"/>
        <v>0</v>
      </c>
      <c r="CI62" s="177" t="str">
        <f t="shared" si="72"/>
        <v xml:space="preserve"> </v>
      </c>
      <c r="CK62" s="173">
        <v>14</v>
      </c>
      <c r="CL62" s="225">
        <v>14</v>
      </c>
      <c r="CM62" s="174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5" t="str">
        <f t="shared" si="8"/>
        <v xml:space="preserve"> </v>
      </c>
      <c r="CS62" s="212" t="str">
        <f>IF(CO62=0," ",VLOOKUP(CO62,PROTOKOL!$A:$E,5,FALSE))</f>
        <v xml:space="preserve"> </v>
      </c>
      <c r="CT62" s="176"/>
      <c r="CU62" s="177" t="str">
        <f t="shared" si="73"/>
        <v xml:space="preserve"> 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77"/>
        <v xml:space="preserve"> </v>
      </c>
      <c r="DD62" s="176">
        <f t="shared" si="75"/>
        <v>0</v>
      </c>
      <c r="DE62" s="177" t="str">
        <f t="shared" si="76"/>
        <v xml:space="preserve"> </v>
      </c>
      <c r="DG62" s="173">
        <v>14</v>
      </c>
      <c r="DH62" s="225">
        <v>14</v>
      </c>
      <c r="DI62" s="174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5" t="str">
        <f t="shared" si="10"/>
        <v xml:space="preserve"> </v>
      </c>
      <c r="DO62" s="212" t="str">
        <f>IF(DK62=0," ",VLOOKUP(DK62,PROTOKOL!$A:$E,5,FALSE))</f>
        <v xml:space="preserve"> </v>
      </c>
      <c r="DP62" s="176"/>
      <c r="DQ62" s="177" t="str">
        <f t="shared" si="77"/>
        <v xml:space="preserve"> </v>
      </c>
      <c r="DR62" s="217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5" t="str">
        <f t="shared" si="11"/>
        <v xml:space="preserve"> </v>
      </c>
      <c r="DX62" s="176" t="str">
        <f>IF(DT62=0," ",VLOOKUP(DT62,PROTOKOL!$A:$E,5,FALSE))</f>
        <v xml:space="preserve"> </v>
      </c>
      <c r="DY62" s="212" t="str">
        <f t="shared" si="178"/>
        <v xml:space="preserve"> </v>
      </c>
      <c r="DZ62" s="176">
        <f t="shared" si="79"/>
        <v>0</v>
      </c>
      <c r="EA62" s="177" t="str">
        <f t="shared" si="80"/>
        <v xml:space="preserve"> </v>
      </c>
      <c r="EC62" s="173">
        <v>14</v>
      </c>
      <c r="ED62" s="225">
        <v>14</v>
      </c>
      <c r="EE62" s="174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5" t="str">
        <f t="shared" si="12"/>
        <v xml:space="preserve"> </v>
      </c>
      <c r="EK62" s="212" t="str">
        <f>IF(EG62=0," ",VLOOKUP(EG62,PROTOKOL!$A:$E,5,FALSE))</f>
        <v xml:space="preserve"> </v>
      </c>
      <c r="EL62" s="176"/>
      <c r="EM62" s="177" t="str">
        <f t="shared" si="81"/>
        <v xml:space="preserve"> 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79"/>
        <v xml:space="preserve"> </v>
      </c>
      <c r="EV62" s="176">
        <f t="shared" si="83"/>
        <v>0</v>
      </c>
      <c r="EW62" s="177" t="str">
        <f t="shared" si="84"/>
        <v xml:space="preserve"> </v>
      </c>
      <c r="EY62" s="173">
        <v>14</v>
      </c>
      <c r="EZ62" s="225">
        <v>14</v>
      </c>
      <c r="FA62" s="174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5" t="str">
        <f t="shared" si="14"/>
        <v xml:space="preserve"> </v>
      </c>
      <c r="FG62" s="212" t="str">
        <f>IF(FC62=0," ",VLOOKUP(FC62,PROTOKOL!$A:$E,5,FALSE))</f>
        <v xml:space="preserve"> </v>
      </c>
      <c r="FH62" s="176"/>
      <c r="FI62" s="177" t="str">
        <f t="shared" si="85"/>
        <v xml:space="preserve"> 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0"/>
        <v xml:space="preserve"> </v>
      </c>
      <c r="FR62" s="176">
        <f t="shared" si="87"/>
        <v>0</v>
      </c>
      <c r="FS62" s="177" t="str">
        <f t="shared" si="88"/>
        <v xml:space="preserve"> </v>
      </c>
      <c r="FU62" s="173">
        <v>14</v>
      </c>
      <c r="FV62" s="225">
        <v>14</v>
      </c>
      <c r="FW62" s="174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5" t="str">
        <f t="shared" si="16"/>
        <v xml:space="preserve"> </v>
      </c>
      <c r="GC62" s="212" t="str">
        <f>IF(FY62=0," ",VLOOKUP(FY62,PROTOKOL!$A:$E,5,FALSE))</f>
        <v xml:space="preserve"> </v>
      </c>
      <c r="GD62" s="176"/>
      <c r="GE62" s="177" t="str">
        <f t="shared" si="89"/>
        <v xml:space="preserve"> 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1"/>
        <v xml:space="preserve"> </v>
      </c>
      <c r="GN62" s="176">
        <f t="shared" si="91"/>
        <v>0</v>
      </c>
      <c r="GO62" s="177" t="str">
        <f t="shared" si="92"/>
        <v xml:space="preserve"> </v>
      </c>
      <c r="GQ62" s="173">
        <v>14</v>
      </c>
      <c r="GR62" s="225">
        <v>14</v>
      </c>
      <c r="GS62" s="174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5" t="str">
        <f t="shared" si="18"/>
        <v xml:space="preserve"> </v>
      </c>
      <c r="GY62" s="212" t="str">
        <f>IF(GU62=0," ",VLOOKUP(GU62,PROTOKOL!$A:$E,5,FALSE))</f>
        <v xml:space="preserve"> </v>
      </c>
      <c r="GZ62" s="176"/>
      <c r="HA62" s="177" t="str">
        <f t="shared" si="93"/>
        <v xml:space="preserve"> 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2"/>
        <v xml:space="preserve"> </v>
      </c>
      <c r="HJ62" s="176">
        <f t="shared" si="95"/>
        <v>0</v>
      </c>
      <c r="HK62" s="177" t="str">
        <f t="shared" si="96"/>
        <v xml:space="preserve"> </v>
      </c>
      <c r="HM62" s="173">
        <v>14</v>
      </c>
      <c r="HN62" s="225">
        <v>14</v>
      </c>
      <c r="HO62" s="174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5" t="str">
        <f t="shared" si="20"/>
        <v xml:space="preserve"> </v>
      </c>
      <c r="HU62" s="212" t="str">
        <f>IF(HQ62=0," ",VLOOKUP(HQ62,PROTOKOL!$A:$E,5,FALSE))</f>
        <v xml:space="preserve"> </v>
      </c>
      <c r="HV62" s="176"/>
      <c r="HW62" s="177" t="str">
        <f t="shared" si="97"/>
        <v xml:space="preserve"> 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3"/>
        <v xml:space="preserve"> </v>
      </c>
      <c r="IF62" s="176">
        <f t="shared" si="99"/>
        <v>0</v>
      </c>
      <c r="IG62" s="177" t="str">
        <f t="shared" si="100"/>
        <v xml:space="preserve"> </v>
      </c>
      <c r="II62" s="173">
        <v>14</v>
      </c>
      <c r="IJ62" s="225">
        <v>14</v>
      </c>
      <c r="IK62" s="174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/>
      <c r="IS62" s="177" t="str">
        <f t="shared" si="101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4"/>
        <v xml:space="preserve"> </v>
      </c>
      <c r="JB62" s="176">
        <f t="shared" si="103"/>
        <v>0</v>
      </c>
      <c r="JC62" s="177" t="str">
        <f t="shared" si="104"/>
        <v xml:space="preserve"> </v>
      </c>
      <c r="JE62" s="173">
        <v>14</v>
      </c>
      <c r="JF62" s="225">
        <v>14</v>
      </c>
      <c r="JG62" s="174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5" t="str">
        <f t="shared" si="24"/>
        <v xml:space="preserve"> </v>
      </c>
      <c r="JM62" s="212" t="str">
        <f>IF(JI62=0," ",VLOOKUP(JI62,PROTOKOL!$A:$E,5,FALSE))</f>
        <v xml:space="preserve"> </v>
      </c>
      <c r="JN62" s="176"/>
      <c r="JO62" s="177" t="str">
        <f t="shared" si="105"/>
        <v xml:space="preserve"> 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5"/>
        <v xml:space="preserve"> </v>
      </c>
      <c r="JX62" s="176">
        <f t="shared" si="107"/>
        <v>0</v>
      </c>
      <c r="JY62" s="177" t="str">
        <f t="shared" si="108"/>
        <v xml:space="preserve"> </v>
      </c>
      <c r="KA62" s="173">
        <v>14</v>
      </c>
      <c r="KB62" s="225">
        <v>14</v>
      </c>
      <c r="KC62" s="174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5" t="str">
        <f t="shared" si="26"/>
        <v xml:space="preserve"> </v>
      </c>
      <c r="KI62" s="212" t="str">
        <f>IF(KE62=0," ",VLOOKUP(KE62,PROTOKOL!$A:$E,5,FALSE))</f>
        <v xml:space="preserve"> </v>
      </c>
      <c r="KJ62" s="176"/>
      <c r="KK62" s="177" t="str">
        <f t="shared" si="109"/>
        <v xml:space="preserve"> 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86"/>
        <v xml:space="preserve"> </v>
      </c>
      <c r="KT62" s="176">
        <f t="shared" si="111"/>
        <v>0</v>
      </c>
      <c r="KU62" s="177" t="str">
        <f t="shared" si="112"/>
        <v xml:space="preserve"> </v>
      </c>
      <c r="KW62" s="173">
        <v>14</v>
      </c>
      <c r="KX62" s="225">
        <v>14</v>
      </c>
      <c r="KY62" s="174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5" t="str">
        <f t="shared" si="28"/>
        <v xml:space="preserve"> </v>
      </c>
      <c r="LE62" s="212" t="str">
        <f>IF(LA62=0," ",VLOOKUP(LA62,PROTOKOL!$A:$E,5,FALSE))</f>
        <v xml:space="preserve"> </v>
      </c>
      <c r="LF62" s="176"/>
      <c r="LG62" s="177" t="str">
        <f t="shared" si="113"/>
        <v xml:space="preserve"> 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87"/>
        <v xml:space="preserve"> </v>
      </c>
      <c r="LP62" s="176">
        <f t="shared" si="115"/>
        <v>0</v>
      </c>
      <c r="LQ62" s="177" t="str">
        <f t="shared" si="116"/>
        <v xml:space="preserve"> </v>
      </c>
      <c r="LS62" s="173">
        <v>14</v>
      </c>
      <c r="LT62" s="225">
        <v>14</v>
      </c>
      <c r="LU62" s="174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5" t="str">
        <f t="shared" si="30"/>
        <v xml:space="preserve"> </v>
      </c>
      <c r="MA62" s="212" t="str">
        <f>IF(LW62=0," ",VLOOKUP(LW62,PROTOKOL!$A:$E,5,FALSE))</f>
        <v xml:space="preserve"> </v>
      </c>
      <c r="MB62" s="176"/>
      <c r="MC62" s="177" t="str">
        <f t="shared" si="117"/>
        <v xml:space="preserve"> 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88"/>
        <v xml:space="preserve"> </v>
      </c>
      <c r="ML62" s="176">
        <f t="shared" si="118"/>
        <v>0</v>
      </c>
      <c r="MM62" s="177" t="str">
        <f t="shared" si="119"/>
        <v xml:space="preserve"> </v>
      </c>
      <c r="MO62" s="173">
        <v>14</v>
      </c>
      <c r="MP62" s="225">
        <v>14</v>
      </c>
      <c r="MQ62" s="174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5" t="str">
        <f t="shared" si="32"/>
        <v xml:space="preserve"> </v>
      </c>
      <c r="MW62" s="212" t="str">
        <f>IF(MS62=0," ",VLOOKUP(MS62,PROTOKOL!$A:$E,5,FALSE))</f>
        <v xml:space="preserve"> </v>
      </c>
      <c r="MX62" s="176"/>
      <c r="MY62" s="177" t="str">
        <f t="shared" si="120"/>
        <v xml:space="preserve"> 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89"/>
        <v xml:space="preserve"> </v>
      </c>
      <c r="NH62" s="176">
        <f t="shared" si="122"/>
        <v>0</v>
      </c>
      <c r="NI62" s="177" t="str">
        <f t="shared" si="123"/>
        <v xml:space="preserve"> </v>
      </c>
      <c r="NK62" s="173">
        <v>14</v>
      </c>
      <c r="NL62" s="225">
        <v>14</v>
      </c>
      <c r="NM62" s="174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5" t="str">
        <f t="shared" si="34"/>
        <v xml:space="preserve"> </v>
      </c>
      <c r="NS62" s="212" t="str">
        <f>IF(NO62=0," ",VLOOKUP(NO62,PROTOKOL!$A:$E,5,FALSE))</f>
        <v xml:space="preserve"> </v>
      </c>
      <c r="NT62" s="176"/>
      <c r="NU62" s="177" t="str">
        <f t="shared" si="124"/>
        <v xml:space="preserve"> 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90"/>
        <v xml:space="preserve"> </v>
      </c>
      <c r="OD62" s="176">
        <f t="shared" si="126"/>
        <v>0</v>
      </c>
      <c r="OE62" s="177" t="str">
        <f t="shared" si="127"/>
        <v xml:space="preserve"> </v>
      </c>
      <c r="OG62" s="173">
        <v>14</v>
      </c>
      <c r="OH62" s="225">
        <v>14</v>
      </c>
      <c r="OI62" s="174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5" t="str">
        <f t="shared" si="36"/>
        <v xml:space="preserve"> </v>
      </c>
      <c r="OO62" s="212" t="str">
        <f>IF(OK62=0," ",VLOOKUP(OK62,PROTOKOL!$A:$E,5,FALSE))</f>
        <v xml:space="preserve"> </v>
      </c>
      <c r="OP62" s="176"/>
      <c r="OQ62" s="177" t="str">
        <f t="shared" si="128"/>
        <v xml:space="preserve"> 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1"/>
        <v xml:space="preserve"> </v>
      </c>
      <c r="OZ62" s="176">
        <f t="shared" si="130"/>
        <v>0</v>
      </c>
      <c r="PA62" s="177" t="str">
        <f t="shared" si="131"/>
        <v xml:space="preserve"> </v>
      </c>
      <c r="PC62" s="173">
        <v>14</v>
      </c>
      <c r="PD62" s="225">
        <v>14</v>
      </c>
      <c r="PE62" s="174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5" t="str">
        <f t="shared" si="38"/>
        <v xml:space="preserve"> </v>
      </c>
      <c r="PK62" s="212" t="str">
        <f>IF(PG62=0," ",VLOOKUP(PG62,PROTOKOL!$A:$E,5,FALSE))</f>
        <v xml:space="preserve"> </v>
      </c>
      <c r="PL62" s="176"/>
      <c r="PM62" s="177" t="str">
        <f t="shared" si="172"/>
        <v xml:space="preserve"> 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2"/>
        <v xml:space="preserve"> </v>
      </c>
      <c r="PV62" s="176">
        <f t="shared" si="133"/>
        <v>0</v>
      </c>
      <c r="PW62" s="177" t="str">
        <f t="shared" si="134"/>
        <v xml:space="preserve"> </v>
      </c>
      <c r="PY62" s="173">
        <v>14</v>
      </c>
      <c r="PZ62" s="225">
        <v>14</v>
      </c>
      <c r="QA62" s="174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5" t="str">
        <f t="shared" si="40"/>
        <v xml:space="preserve"> </v>
      </c>
      <c r="QG62" s="212" t="str">
        <f>IF(QC62=0," ",VLOOKUP(QC62,PROTOKOL!$A:$E,5,FALSE))</f>
        <v xml:space="preserve"> </v>
      </c>
      <c r="QH62" s="176"/>
      <c r="QI62" s="177" t="str">
        <f t="shared" si="135"/>
        <v xml:space="preserve"> 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3"/>
        <v xml:space="preserve"> </v>
      </c>
      <c r="QR62" s="176">
        <f t="shared" si="137"/>
        <v>0</v>
      </c>
      <c r="QS62" s="177" t="str">
        <f t="shared" si="138"/>
        <v xml:space="preserve"> </v>
      </c>
      <c r="QU62" s="173">
        <v>14</v>
      </c>
      <c r="QV62" s="225">
        <v>14</v>
      </c>
      <c r="QW62" s="174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/>
      <c r="RE62" s="177" t="str">
        <f t="shared" si="139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4"/>
        <v xml:space="preserve"> </v>
      </c>
      <c r="RN62" s="176">
        <f t="shared" si="141"/>
        <v>0</v>
      </c>
      <c r="RO62" s="177" t="str">
        <f t="shared" si="142"/>
        <v xml:space="preserve"> </v>
      </c>
      <c r="RQ62" s="173">
        <v>14</v>
      </c>
      <c r="RR62" s="225">
        <v>14</v>
      </c>
      <c r="RS62" s="174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5" t="str">
        <f t="shared" si="44"/>
        <v xml:space="preserve"> </v>
      </c>
      <c r="RY62" s="212" t="str">
        <f>IF(RU62=0," ",VLOOKUP(RU62,PROTOKOL!$A:$E,5,FALSE))</f>
        <v xml:space="preserve"> </v>
      </c>
      <c r="RZ62" s="176"/>
      <c r="SA62" s="177" t="str">
        <f t="shared" si="143"/>
        <v xml:space="preserve"> 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5"/>
        <v xml:space="preserve"> </v>
      </c>
      <c r="SJ62" s="176">
        <f t="shared" si="145"/>
        <v>0</v>
      </c>
      <c r="SK62" s="177" t="str">
        <f t="shared" si="146"/>
        <v xml:space="preserve"> </v>
      </c>
      <c r="SM62" s="173">
        <v>14</v>
      </c>
      <c r="SN62" s="225">
        <v>14</v>
      </c>
      <c r="SO62" s="174" t="str">
        <f>IF(SQ62=0," ",VLOOKUP(SQ62,PROTOKOL!$A:$F,6,FALSE))</f>
        <v xml:space="preserve"> 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/>
      <c r="SW62" s="177" t="str">
        <f t="shared" si="147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196"/>
        <v xml:space="preserve"> </v>
      </c>
      <c r="TF62" s="176">
        <f t="shared" si="149"/>
        <v>0</v>
      </c>
      <c r="TG62" s="177" t="str">
        <f t="shared" si="150"/>
        <v xml:space="preserve"> </v>
      </c>
      <c r="TI62" s="173">
        <v>14</v>
      </c>
      <c r="TJ62" s="225">
        <v>14</v>
      </c>
      <c r="TK62" s="174" t="str">
        <f>IF(TM62=0," ",VLOOKUP(TM62,PROTOKOL!$A:$F,6,FALSE))</f>
        <v xml:space="preserve"> 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/>
      <c r="TS62" s="177" t="str">
        <f t="shared" si="151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197"/>
        <v xml:space="preserve"> </v>
      </c>
      <c r="UB62" s="176">
        <f t="shared" si="153"/>
        <v>0</v>
      </c>
      <c r="UC62" s="177" t="str">
        <f t="shared" si="154"/>
        <v xml:space="preserve"> </v>
      </c>
      <c r="UE62" s="173">
        <v>14</v>
      </c>
      <c r="UF62" s="225">
        <v>14</v>
      </c>
      <c r="UG62" s="174" t="str">
        <f>IF(UI62=0," ",VLOOKUP(UI62,PROTOKOL!$A:$F,6,FALSE))</f>
        <v xml:space="preserve"> </v>
      </c>
      <c r="UH62" s="43"/>
      <c r="UI62" s="43"/>
      <c r="UJ62" s="43"/>
      <c r="UK62" s="42" t="str">
        <f>IF(UI62=0," ",(VLOOKUP(UI62,PROTOKOL!$A$1:$E$29,2,FALSE))*UJ62)</f>
        <v xml:space="preserve"> </v>
      </c>
      <c r="UL62" s="175" t="str">
        <f t="shared" si="50"/>
        <v xml:space="preserve"> </v>
      </c>
      <c r="UM62" s="212" t="str">
        <f>IF(UI62=0," ",VLOOKUP(UI62,PROTOKOL!$A:$E,5,FALSE))</f>
        <v xml:space="preserve"> </v>
      </c>
      <c r="UN62" s="176"/>
      <c r="UO62" s="177" t="str">
        <f t="shared" si="173"/>
        <v xml:space="preserve"> 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198"/>
        <v xml:space="preserve"> </v>
      </c>
      <c r="UX62" s="176">
        <f t="shared" si="156"/>
        <v>0</v>
      </c>
      <c r="UY62" s="177" t="str">
        <f t="shared" si="157"/>
        <v xml:space="preserve"> </v>
      </c>
      <c r="VA62" s="173">
        <v>14</v>
      </c>
      <c r="VB62" s="225">
        <v>14</v>
      </c>
      <c r="VC62" s="174" t="str">
        <f>IF(VE62=0," ",VLOOKUP(VE62,PROTOKOL!$A:$F,6,FALSE))</f>
        <v xml:space="preserve"> </v>
      </c>
      <c r="VD62" s="43"/>
      <c r="VE62" s="43"/>
      <c r="VF62" s="43"/>
      <c r="VG62" s="42" t="str">
        <f>IF(VE62=0," ",(VLOOKUP(VE62,PROTOKOL!$A$1:$E$29,2,FALSE))*VF62)</f>
        <v xml:space="preserve"> </v>
      </c>
      <c r="VH62" s="175" t="str">
        <f t="shared" si="52"/>
        <v xml:space="preserve"> </v>
      </c>
      <c r="VI62" s="212" t="str">
        <f>IF(VE62=0," ",VLOOKUP(VE62,PROTOKOL!$A:$E,5,FALSE))</f>
        <v xml:space="preserve"> </v>
      </c>
      <c r="VJ62" s="176"/>
      <c r="VK62" s="177" t="str">
        <f t="shared" si="158"/>
        <v xml:space="preserve"> 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199"/>
        <v xml:space="preserve"> </v>
      </c>
      <c r="VT62" s="176">
        <f t="shared" si="160"/>
        <v>0</v>
      </c>
      <c r="VU62" s="177" t="str">
        <f t="shared" si="161"/>
        <v xml:space="preserve"> </v>
      </c>
      <c r="VW62" s="173">
        <v>14</v>
      </c>
      <c r="VX62" s="225">
        <v>14</v>
      </c>
      <c r="VY62" s="174" t="str">
        <f>IF(WA62=0," ",VLOOKUP(WA62,PROTOKOL!$A:$F,6,FALSE))</f>
        <v xml:space="preserve"> </v>
      </c>
      <c r="VZ62" s="43"/>
      <c r="WA62" s="43"/>
      <c r="WB62" s="43"/>
      <c r="WC62" s="42" t="str">
        <f>IF(WA62=0," ",(VLOOKUP(WA62,PROTOKOL!$A$1:$E$29,2,FALSE))*WB62)</f>
        <v xml:space="preserve"> </v>
      </c>
      <c r="WD62" s="175" t="str">
        <f t="shared" si="54"/>
        <v xml:space="preserve"> </v>
      </c>
      <c r="WE62" s="212" t="str">
        <f>IF(WA62=0," ",VLOOKUP(WA62,PROTOKOL!$A:$E,5,FALSE))</f>
        <v xml:space="preserve"> </v>
      </c>
      <c r="WF62" s="176"/>
      <c r="WG62" s="177" t="str">
        <f t="shared" si="162"/>
        <v xml:space="preserve"> 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0"/>
        <v xml:space="preserve"> </v>
      </c>
      <c r="WP62" s="176">
        <f t="shared" si="164"/>
        <v>0</v>
      </c>
      <c r="WQ62" s="177" t="str">
        <f t="shared" si="165"/>
        <v xml:space="preserve"> </v>
      </c>
      <c r="WS62" s="173">
        <v>14</v>
      </c>
      <c r="WT62" s="225">
        <v>14</v>
      </c>
      <c r="WU62" s="174" t="str">
        <f>IF(WW62=0," ",VLOOKUP(WW62,PROTOKOL!$A:$F,6,FALSE))</f>
        <v xml:space="preserve"> </v>
      </c>
      <c r="WV62" s="43"/>
      <c r="WW62" s="43"/>
      <c r="WX62" s="43"/>
      <c r="WY62" s="42" t="str">
        <f>IF(WW62=0," ",(VLOOKUP(WW62,PROTOKOL!$A$1:$E$29,2,FALSE))*WX62)</f>
        <v xml:space="preserve"> </v>
      </c>
      <c r="WZ62" s="175" t="str">
        <f t="shared" si="56"/>
        <v xml:space="preserve"> </v>
      </c>
      <c r="XA62" s="212" t="str">
        <f>IF(WW62=0," ",VLOOKUP(WW62,PROTOKOL!$A:$E,5,FALSE))</f>
        <v xml:space="preserve"> </v>
      </c>
      <c r="XB62" s="176"/>
      <c r="XC62" s="177" t="str">
        <f t="shared" si="166"/>
        <v xml:space="preserve"> 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1"/>
        <v xml:space="preserve"> </v>
      </c>
      <c r="XL62" s="176">
        <f t="shared" si="168"/>
        <v>0</v>
      </c>
      <c r="XM62" s="177" t="str">
        <f t="shared" si="169"/>
        <v xml:space="preserve"> </v>
      </c>
    </row>
    <row r="63" spans="1:637" ht="13.8">
      <c r="A63" s="173">
        <v>14</v>
      </c>
      <c r="B63" s="226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/>
      <c r="K63" s="177" t="str">
        <f t="shared" si="58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59"/>
        <v xml:space="preserve"> </v>
      </c>
      <c r="T63" s="176">
        <f t="shared" si="60"/>
        <v>0</v>
      </c>
      <c r="U63" s="177" t="str">
        <f t="shared" si="61"/>
        <v xml:space="preserve"> </v>
      </c>
      <c r="W63" s="173">
        <v>14</v>
      </c>
      <c r="X63" s="226"/>
      <c r="Y63" s="174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5" t="str">
        <f t="shared" si="2"/>
        <v xml:space="preserve"> </v>
      </c>
      <c r="AE63" s="212" t="str">
        <f>IF(AA63=0," ",VLOOKUP(AA63,PROTOKOL!$A:$E,5,FALSE))</f>
        <v xml:space="preserve"> </v>
      </c>
      <c r="AF63" s="176"/>
      <c r="AG63" s="177" t="str">
        <f t="shared" si="62"/>
        <v xml:space="preserve"> 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74"/>
        <v xml:space="preserve"> </v>
      </c>
      <c r="AP63" s="176">
        <f t="shared" si="64"/>
        <v>0</v>
      </c>
      <c r="AQ63" s="177" t="str">
        <f t="shared" si="65"/>
        <v xml:space="preserve"> </v>
      </c>
      <c r="AS63" s="173">
        <v>14</v>
      </c>
      <c r="AT63" s="226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/>
      <c r="BC63" s="177" t="str">
        <f t="shared" si="170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75"/>
        <v xml:space="preserve"> </v>
      </c>
      <c r="BL63" s="176">
        <f t="shared" si="67"/>
        <v>0</v>
      </c>
      <c r="BM63" s="177" t="str">
        <f t="shared" si="68"/>
        <v xml:space="preserve"> </v>
      </c>
      <c r="BO63" s="173">
        <v>14</v>
      </c>
      <c r="BP63" s="226"/>
      <c r="BQ63" s="174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5" t="str">
        <f t="shared" si="6"/>
        <v xml:space="preserve"> </v>
      </c>
      <c r="BW63" s="212" t="str">
        <f>IF(BS63=0," ",VLOOKUP(BS63,PROTOKOL!$A:$E,5,FALSE))</f>
        <v xml:space="preserve"> </v>
      </c>
      <c r="BX63" s="176"/>
      <c r="BY63" s="177" t="str">
        <f t="shared" si="69"/>
        <v xml:space="preserve"> 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76"/>
        <v xml:space="preserve"> </v>
      </c>
      <c r="CH63" s="176">
        <f t="shared" si="71"/>
        <v>0</v>
      </c>
      <c r="CI63" s="177" t="str">
        <f t="shared" si="72"/>
        <v xml:space="preserve"> </v>
      </c>
      <c r="CK63" s="173">
        <v>14</v>
      </c>
      <c r="CL63" s="226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/>
      <c r="CU63" s="177" t="str">
        <f t="shared" si="73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77"/>
        <v xml:space="preserve"> </v>
      </c>
      <c r="DD63" s="176">
        <f t="shared" si="75"/>
        <v>0</v>
      </c>
      <c r="DE63" s="177" t="str">
        <f t="shared" si="76"/>
        <v xml:space="preserve"> </v>
      </c>
      <c r="DG63" s="173">
        <v>14</v>
      </c>
      <c r="DH63" s="226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/>
      <c r="DQ63" s="177" t="str">
        <f t="shared" si="77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78"/>
        <v xml:space="preserve"> </v>
      </c>
      <c r="DZ63" s="176">
        <f t="shared" si="79"/>
        <v>0</v>
      </c>
      <c r="EA63" s="177" t="str">
        <f t="shared" si="80"/>
        <v xml:space="preserve"> </v>
      </c>
      <c r="EC63" s="173">
        <v>14</v>
      </c>
      <c r="ED63" s="226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/>
      <c r="EM63" s="177" t="str">
        <f t="shared" si="81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79"/>
        <v xml:space="preserve"> </v>
      </c>
      <c r="EV63" s="176">
        <f t="shared" si="83"/>
        <v>0</v>
      </c>
      <c r="EW63" s="177" t="str">
        <f t="shared" si="84"/>
        <v xml:space="preserve"> </v>
      </c>
      <c r="EY63" s="173">
        <v>14</v>
      </c>
      <c r="EZ63" s="226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/>
      <c r="FI63" s="177" t="str">
        <f t="shared" si="85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0"/>
        <v xml:space="preserve"> </v>
      </c>
      <c r="FR63" s="176">
        <f t="shared" si="87"/>
        <v>0</v>
      </c>
      <c r="FS63" s="177" t="str">
        <f t="shared" si="88"/>
        <v xml:space="preserve"> </v>
      </c>
      <c r="FU63" s="173">
        <v>14</v>
      </c>
      <c r="FV63" s="226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/>
      <c r="GE63" s="177" t="str">
        <f t="shared" si="89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1"/>
        <v xml:space="preserve"> </v>
      </c>
      <c r="GN63" s="176">
        <f t="shared" si="91"/>
        <v>0</v>
      </c>
      <c r="GO63" s="177" t="str">
        <f t="shared" si="92"/>
        <v xml:space="preserve"> </v>
      </c>
      <c r="GQ63" s="173">
        <v>14</v>
      </c>
      <c r="GR63" s="226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/>
      <c r="HA63" s="177" t="str">
        <f t="shared" si="93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2"/>
        <v xml:space="preserve"> </v>
      </c>
      <c r="HJ63" s="176">
        <f t="shared" si="95"/>
        <v>0</v>
      </c>
      <c r="HK63" s="177" t="str">
        <f t="shared" si="96"/>
        <v xml:space="preserve"> </v>
      </c>
      <c r="HM63" s="173">
        <v>14</v>
      </c>
      <c r="HN63" s="226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/>
      <c r="HW63" s="177" t="str">
        <f t="shared" si="97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3"/>
        <v xml:space="preserve"> </v>
      </c>
      <c r="IF63" s="176">
        <f t="shared" si="99"/>
        <v>0</v>
      </c>
      <c r="IG63" s="177" t="str">
        <f t="shared" si="100"/>
        <v xml:space="preserve"> </v>
      </c>
      <c r="II63" s="173">
        <v>14</v>
      </c>
      <c r="IJ63" s="226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/>
      <c r="IS63" s="177" t="str">
        <f t="shared" si="101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4"/>
        <v xml:space="preserve"> </v>
      </c>
      <c r="JB63" s="176">
        <f t="shared" si="103"/>
        <v>0</v>
      </c>
      <c r="JC63" s="177" t="str">
        <f t="shared" si="104"/>
        <v xml:space="preserve"> </v>
      </c>
      <c r="JE63" s="173">
        <v>14</v>
      </c>
      <c r="JF63" s="226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/>
      <c r="JO63" s="177" t="str">
        <f t="shared" si="105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5"/>
        <v xml:space="preserve"> </v>
      </c>
      <c r="JX63" s="176">
        <f t="shared" si="107"/>
        <v>0</v>
      </c>
      <c r="JY63" s="177" t="str">
        <f t="shared" si="108"/>
        <v xml:space="preserve"> </v>
      </c>
      <c r="KA63" s="173">
        <v>14</v>
      </c>
      <c r="KB63" s="226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/>
      <c r="KK63" s="177" t="str">
        <f t="shared" si="109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86"/>
        <v xml:space="preserve"> </v>
      </c>
      <c r="KT63" s="176">
        <f t="shared" si="111"/>
        <v>0</v>
      </c>
      <c r="KU63" s="177" t="str">
        <f t="shared" si="112"/>
        <v xml:space="preserve"> </v>
      </c>
      <c r="KW63" s="173">
        <v>14</v>
      </c>
      <c r="KX63" s="226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/>
      <c r="LG63" s="177" t="str">
        <f t="shared" si="113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87"/>
        <v xml:space="preserve"> </v>
      </c>
      <c r="LP63" s="176">
        <f t="shared" si="115"/>
        <v>0</v>
      </c>
      <c r="LQ63" s="177" t="str">
        <f t="shared" si="116"/>
        <v xml:space="preserve"> </v>
      </c>
      <c r="LS63" s="173">
        <v>14</v>
      </c>
      <c r="LT63" s="226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/>
      <c r="MC63" s="177" t="str">
        <f t="shared" si="117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88"/>
        <v xml:space="preserve"> </v>
      </c>
      <c r="ML63" s="176">
        <f t="shared" si="118"/>
        <v>0</v>
      </c>
      <c r="MM63" s="177" t="str">
        <f t="shared" si="119"/>
        <v xml:space="preserve"> </v>
      </c>
      <c r="MO63" s="173">
        <v>14</v>
      </c>
      <c r="MP63" s="226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/>
      <c r="MY63" s="177" t="str">
        <f t="shared" si="120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89"/>
        <v xml:space="preserve"> </v>
      </c>
      <c r="NH63" s="176">
        <f t="shared" si="122"/>
        <v>0</v>
      </c>
      <c r="NI63" s="177" t="str">
        <f t="shared" si="123"/>
        <v xml:space="preserve"> </v>
      </c>
      <c r="NK63" s="173">
        <v>14</v>
      </c>
      <c r="NL63" s="226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/>
      <c r="NU63" s="177" t="str">
        <f t="shared" si="124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0"/>
        <v xml:space="preserve"> </v>
      </c>
      <c r="OD63" s="176">
        <f t="shared" si="126"/>
        <v>0</v>
      </c>
      <c r="OE63" s="177" t="str">
        <f t="shared" si="127"/>
        <v xml:space="preserve"> </v>
      </c>
      <c r="OG63" s="173">
        <v>14</v>
      </c>
      <c r="OH63" s="226"/>
      <c r="OI63" s="174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5" t="str">
        <f t="shared" si="36"/>
        <v xml:space="preserve"> </v>
      </c>
      <c r="OO63" s="212" t="str">
        <f>IF(OK63=0," ",VLOOKUP(OK63,PROTOKOL!$A:$E,5,FALSE))</f>
        <v xml:space="preserve"> </v>
      </c>
      <c r="OP63" s="176"/>
      <c r="OQ63" s="177" t="str">
        <f t="shared" si="128"/>
        <v xml:space="preserve"> 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1"/>
        <v xml:space="preserve"> </v>
      </c>
      <c r="OZ63" s="176">
        <f t="shared" si="130"/>
        <v>0</v>
      </c>
      <c r="PA63" s="177" t="str">
        <f t="shared" si="131"/>
        <v xml:space="preserve"> </v>
      </c>
      <c r="PC63" s="173">
        <v>14</v>
      </c>
      <c r="PD63" s="226"/>
      <c r="PE63" s="174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5" t="str">
        <f t="shared" si="38"/>
        <v xml:space="preserve"> </v>
      </c>
      <c r="PK63" s="212" t="str">
        <f>IF(PG63=0," ",VLOOKUP(PG63,PROTOKOL!$A:$E,5,FALSE))</f>
        <v xml:space="preserve"> </v>
      </c>
      <c r="PL63" s="176"/>
      <c r="PM63" s="177" t="str">
        <f t="shared" si="172"/>
        <v xml:space="preserve"> 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2"/>
        <v xml:space="preserve"> </v>
      </c>
      <c r="PV63" s="176">
        <f t="shared" si="133"/>
        <v>0</v>
      </c>
      <c r="PW63" s="177" t="str">
        <f t="shared" si="134"/>
        <v xml:space="preserve"> </v>
      </c>
      <c r="PY63" s="173">
        <v>14</v>
      </c>
      <c r="PZ63" s="226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/>
      <c r="QI63" s="177" t="str">
        <f t="shared" si="135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3"/>
        <v xml:space="preserve"> </v>
      </c>
      <c r="QR63" s="176">
        <f t="shared" si="137"/>
        <v>0</v>
      </c>
      <c r="QS63" s="177" t="str">
        <f t="shared" si="138"/>
        <v xml:space="preserve"> </v>
      </c>
      <c r="QU63" s="173">
        <v>14</v>
      </c>
      <c r="QV63" s="226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/>
      <c r="RE63" s="177" t="str">
        <f t="shared" si="139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4"/>
        <v xml:space="preserve"> </v>
      </c>
      <c r="RN63" s="176">
        <f t="shared" si="141"/>
        <v>0</v>
      </c>
      <c r="RO63" s="177" t="str">
        <f t="shared" si="142"/>
        <v xml:space="preserve"> </v>
      </c>
      <c r="RQ63" s="173">
        <v>14</v>
      </c>
      <c r="RR63" s="226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/>
      <c r="SA63" s="177" t="str">
        <f t="shared" si="143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5"/>
        <v xml:space="preserve"> </v>
      </c>
      <c r="SJ63" s="176">
        <f t="shared" si="145"/>
        <v>0</v>
      </c>
      <c r="SK63" s="177" t="str">
        <f t="shared" si="146"/>
        <v xml:space="preserve"> </v>
      </c>
      <c r="SM63" s="173">
        <v>14</v>
      </c>
      <c r="SN63" s="226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/>
      <c r="SW63" s="177" t="str">
        <f t="shared" si="147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196"/>
        <v xml:space="preserve"> </v>
      </c>
      <c r="TF63" s="176">
        <f t="shared" si="149"/>
        <v>0</v>
      </c>
      <c r="TG63" s="177" t="str">
        <f t="shared" si="150"/>
        <v xml:space="preserve"> </v>
      </c>
      <c r="TI63" s="173">
        <v>14</v>
      </c>
      <c r="TJ63" s="226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/>
      <c r="TS63" s="177" t="str">
        <f t="shared" si="151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197"/>
        <v xml:space="preserve"> </v>
      </c>
      <c r="UB63" s="176">
        <f t="shared" si="153"/>
        <v>0</v>
      </c>
      <c r="UC63" s="177" t="str">
        <f t="shared" si="154"/>
        <v xml:space="preserve"> </v>
      </c>
      <c r="UE63" s="173">
        <v>14</v>
      </c>
      <c r="UF63" s="226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/>
      <c r="UO63" s="177" t="str">
        <f t="shared" si="173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198"/>
        <v xml:space="preserve"> </v>
      </c>
      <c r="UX63" s="176">
        <f t="shared" si="156"/>
        <v>0</v>
      </c>
      <c r="UY63" s="177" t="str">
        <f t="shared" si="157"/>
        <v xml:space="preserve"> </v>
      </c>
      <c r="VA63" s="173">
        <v>14</v>
      </c>
      <c r="VB63" s="226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/>
      <c r="VK63" s="177" t="str">
        <f t="shared" si="158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199"/>
        <v xml:space="preserve"> </v>
      </c>
      <c r="VT63" s="176">
        <f t="shared" si="160"/>
        <v>0</v>
      </c>
      <c r="VU63" s="177" t="str">
        <f t="shared" si="161"/>
        <v xml:space="preserve"> </v>
      </c>
      <c r="VW63" s="173">
        <v>14</v>
      </c>
      <c r="VX63" s="226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/>
      <c r="WG63" s="177" t="str">
        <f t="shared" si="162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0"/>
        <v xml:space="preserve"> </v>
      </c>
      <c r="WP63" s="176">
        <f t="shared" si="164"/>
        <v>0</v>
      </c>
      <c r="WQ63" s="177" t="str">
        <f t="shared" si="165"/>
        <v xml:space="preserve"> </v>
      </c>
      <c r="WS63" s="173">
        <v>14</v>
      </c>
      <c r="WT63" s="226"/>
      <c r="WU63" s="174" t="str">
        <f>IF(WW63=0," ",VLOOKUP(WW63,PROTOKOL!$A:$F,6,FALSE))</f>
        <v xml:space="preserve"> </v>
      </c>
      <c r="WV63" s="43"/>
      <c r="WW63" s="43"/>
      <c r="WX63" s="43"/>
      <c r="WY63" s="42" t="str">
        <f>IF(WW63=0," ",(VLOOKUP(WW63,PROTOKOL!$A$1:$E$29,2,FALSE))*WX63)</f>
        <v xml:space="preserve"> </v>
      </c>
      <c r="WZ63" s="175" t="str">
        <f t="shared" si="56"/>
        <v xml:space="preserve"> </v>
      </c>
      <c r="XA63" s="212" t="str">
        <f>IF(WW63=0," ",VLOOKUP(WW63,PROTOKOL!$A:$E,5,FALSE))</f>
        <v xml:space="preserve"> </v>
      </c>
      <c r="XB63" s="176"/>
      <c r="XC63" s="177" t="str">
        <f t="shared" si="166"/>
        <v xml:space="preserve"> 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1"/>
        <v xml:space="preserve"> </v>
      </c>
      <c r="XL63" s="176">
        <f t="shared" si="168"/>
        <v>0</v>
      </c>
      <c r="XM63" s="177" t="str">
        <f t="shared" si="169"/>
        <v xml:space="preserve"> </v>
      </c>
    </row>
    <row r="64" spans="1:637" ht="13.8">
      <c r="A64" s="173">
        <v>14</v>
      </c>
      <c r="B64" s="227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/>
      <c r="K64" s="177" t="str">
        <f t="shared" si="58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59"/>
        <v xml:space="preserve"> </v>
      </c>
      <c r="T64" s="176">
        <f t="shared" si="60"/>
        <v>0</v>
      </c>
      <c r="U64" s="177" t="str">
        <f t="shared" si="61"/>
        <v xml:space="preserve"> </v>
      </c>
      <c r="W64" s="173">
        <v>14</v>
      </c>
      <c r="X64" s="227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/>
      <c r="AG64" s="177" t="str">
        <f t="shared" si="62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74"/>
        <v xml:space="preserve"> </v>
      </c>
      <c r="AP64" s="176">
        <f t="shared" si="64"/>
        <v>0</v>
      </c>
      <c r="AQ64" s="177" t="str">
        <f t="shared" si="65"/>
        <v xml:space="preserve"> </v>
      </c>
      <c r="AS64" s="173">
        <v>14</v>
      </c>
      <c r="AT64" s="227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/>
      <c r="BC64" s="177" t="str">
        <f t="shared" si="170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75"/>
        <v xml:space="preserve"> </v>
      </c>
      <c r="BL64" s="176">
        <f t="shared" si="67"/>
        <v>0</v>
      </c>
      <c r="BM64" s="177" t="str">
        <f t="shared" si="68"/>
        <v xml:space="preserve"> </v>
      </c>
      <c r="BO64" s="173">
        <v>14</v>
      </c>
      <c r="BP64" s="227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/>
      <c r="BY64" s="177" t="str">
        <f t="shared" si="69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76"/>
        <v xml:space="preserve"> </v>
      </c>
      <c r="CH64" s="176">
        <f t="shared" si="71"/>
        <v>0</v>
      </c>
      <c r="CI64" s="177" t="str">
        <f t="shared" si="72"/>
        <v xml:space="preserve"> </v>
      </c>
      <c r="CK64" s="173">
        <v>14</v>
      </c>
      <c r="CL64" s="227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/>
      <c r="CU64" s="177" t="str">
        <f t="shared" si="73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77"/>
        <v xml:space="preserve"> </v>
      </c>
      <c r="DD64" s="176">
        <f t="shared" si="75"/>
        <v>0</v>
      </c>
      <c r="DE64" s="177" t="str">
        <f t="shared" si="76"/>
        <v xml:space="preserve"> </v>
      </c>
      <c r="DG64" s="173">
        <v>14</v>
      </c>
      <c r="DH64" s="227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/>
      <c r="DQ64" s="177" t="str">
        <f t="shared" si="77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78"/>
        <v xml:space="preserve"> </v>
      </c>
      <c r="DZ64" s="176">
        <f t="shared" si="79"/>
        <v>0</v>
      </c>
      <c r="EA64" s="177" t="str">
        <f t="shared" si="80"/>
        <v xml:space="preserve"> </v>
      </c>
      <c r="EC64" s="173">
        <v>14</v>
      </c>
      <c r="ED64" s="227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/>
      <c r="EM64" s="177" t="str">
        <f t="shared" si="81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79"/>
        <v xml:space="preserve"> </v>
      </c>
      <c r="EV64" s="176">
        <f t="shared" si="83"/>
        <v>0</v>
      </c>
      <c r="EW64" s="177" t="str">
        <f t="shared" si="84"/>
        <v xml:space="preserve"> </v>
      </c>
      <c r="EY64" s="173">
        <v>14</v>
      </c>
      <c r="EZ64" s="227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/>
      <c r="FI64" s="177" t="str">
        <f t="shared" si="85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0"/>
        <v xml:space="preserve"> </v>
      </c>
      <c r="FR64" s="176">
        <f t="shared" si="87"/>
        <v>0</v>
      </c>
      <c r="FS64" s="177" t="str">
        <f t="shared" si="88"/>
        <v xml:space="preserve"> </v>
      </c>
      <c r="FU64" s="173">
        <v>14</v>
      </c>
      <c r="FV64" s="227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/>
      <c r="GE64" s="177" t="str">
        <f t="shared" si="89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1"/>
        <v xml:space="preserve"> </v>
      </c>
      <c r="GN64" s="176">
        <f t="shared" si="91"/>
        <v>0</v>
      </c>
      <c r="GO64" s="177" t="str">
        <f t="shared" si="92"/>
        <v xml:space="preserve"> </v>
      </c>
      <c r="GQ64" s="173">
        <v>14</v>
      </c>
      <c r="GR64" s="227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/>
      <c r="HA64" s="177" t="str">
        <f t="shared" si="93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2"/>
        <v xml:space="preserve"> </v>
      </c>
      <c r="HJ64" s="176">
        <f t="shared" si="95"/>
        <v>0</v>
      </c>
      <c r="HK64" s="177" t="str">
        <f t="shared" si="96"/>
        <v xml:space="preserve"> </v>
      </c>
      <c r="HM64" s="173">
        <v>14</v>
      </c>
      <c r="HN64" s="227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/>
      <c r="HW64" s="177" t="str">
        <f t="shared" si="97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3"/>
        <v xml:space="preserve"> </v>
      </c>
      <c r="IF64" s="176">
        <f t="shared" si="99"/>
        <v>0</v>
      </c>
      <c r="IG64" s="177" t="str">
        <f t="shared" si="100"/>
        <v xml:space="preserve"> </v>
      </c>
      <c r="II64" s="173">
        <v>14</v>
      </c>
      <c r="IJ64" s="227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/>
      <c r="IS64" s="177" t="str">
        <f t="shared" si="101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4"/>
        <v xml:space="preserve"> </v>
      </c>
      <c r="JB64" s="176">
        <f t="shared" si="103"/>
        <v>0</v>
      </c>
      <c r="JC64" s="177" t="str">
        <f t="shared" si="104"/>
        <v xml:space="preserve"> </v>
      </c>
      <c r="JE64" s="173">
        <v>14</v>
      </c>
      <c r="JF64" s="227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/>
      <c r="JO64" s="177" t="str">
        <f t="shared" si="105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5"/>
        <v xml:space="preserve"> </v>
      </c>
      <c r="JX64" s="176">
        <f t="shared" si="107"/>
        <v>0</v>
      </c>
      <c r="JY64" s="177" t="str">
        <f t="shared" si="108"/>
        <v xml:space="preserve"> </v>
      </c>
      <c r="KA64" s="173">
        <v>14</v>
      </c>
      <c r="KB64" s="227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/>
      <c r="KK64" s="177" t="str">
        <f t="shared" si="109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86"/>
        <v xml:space="preserve"> </v>
      </c>
      <c r="KT64" s="176">
        <f t="shared" si="111"/>
        <v>0</v>
      </c>
      <c r="KU64" s="177" t="str">
        <f t="shared" si="112"/>
        <v xml:space="preserve"> </v>
      </c>
      <c r="KW64" s="173">
        <v>14</v>
      </c>
      <c r="KX64" s="227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/>
      <c r="LG64" s="177" t="str">
        <f t="shared" si="113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87"/>
        <v xml:space="preserve"> </v>
      </c>
      <c r="LP64" s="176">
        <f t="shared" si="115"/>
        <v>0</v>
      </c>
      <c r="LQ64" s="177" t="str">
        <f t="shared" si="116"/>
        <v xml:space="preserve"> </v>
      </c>
      <c r="LS64" s="173">
        <v>14</v>
      </c>
      <c r="LT64" s="227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/>
      <c r="MC64" s="177" t="str">
        <f t="shared" si="117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88"/>
        <v xml:space="preserve"> </v>
      </c>
      <c r="ML64" s="176">
        <f t="shared" si="118"/>
        <v>0</v>
      </c>
      <c r="MM64" s="177" t="str">
        <f t="shared" si="119"/>
        <v xml:space="preserve"> </v>
      </c>
      <c r="MO64" s="173">
        <v>14</v>
      </c>
      <c r="MP64" s="227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/>
      <c r="MY64" s="177" t="str">
        <f t="shared" si="120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89"/>
        <v xml:space="preserve"> </v>
      </c>
      <c r="NH64" s="176">
        <f t="shared" si="122"/>
        <v>0</v>
      </c>
      <c r="NI64" s="177" t="str">
        <f t="shared" si="123"/>
        <v xml:space="preserve"> </v>
      </c>
      <c r="NK64" s="173">
        <v>14</v>
      </c>
      <c r="NL64" s="227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/>
      <c r="NU64" s="177" t="str">
        <f t="shared" si="124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0"/>
        <v xml:space="preserve"> </v>
      </c>
      <c r="OD64" s="176">
        <f t="shared" si="126"/>
        <v>0</v>
      </c>
      <c r="OE64" s="177" t="str">
        <f t="shared" si="127"/>
        <v xml:space="preserve"> </v>
      </c>
      <c r="OG64" s="173">
        <v>14</v>
      </c>
      <c r="OH64" s="227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/>
      <c r="OQ64" s="177" t="str">
        <f t="shared" si="128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1"/>
        <v xml:space="preserve"> </v>
      </c>
      <c r="OZ64" s="176">
        <f t="shared" si="130"/>
        <v>0</v>
      </c>
      <c r="PA64" s="177" t="str">
        <f t="shared" si="131"/>
        <v xml:space="preserve"> </v>
      </c>
      <c r="PC64" s="173">
        <v>14</v>
      </c>
      <c r="PD64" s="227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/>
      <c r="PM64" s="177" t="str">
        <f t="shared" si="172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2"/>
        <v xml:space="preserve"> </v>
      </c>
      <c r="PV64" s="176">
        <f t="shared" si="133"/>
        <v>0</v>
      </c>
      <c r="PW64" s="177" t="str">
        <f t="shared" si="134"/>
        <v xml:space="preserve"> </v>
      </c>
      <c r="PY64" s="173">
        <v>14</v>
      </c>
      <c r="PZ64" s="227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/>
      <c r="QI64" s="177" t="str">
        <f t="shared" si="135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3"/>
        <v xml:space="preserve"> </v>
      </c>
      <c r="QR64" s="176">
        <f t="shared" si="137"/>
        <v>0</v>
      </c>
      <c r="QS64" s="177" t="str">
        <f t="shared" si="138"/>
        <v xml:space="preserve"> </v>
      </c>
      <c r="QU64" s="173">
        <v>14</v>
      </c>
      <c r="QV64" s="227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/>
      <c r="RE64" s="177" t="str">
        <f t="shared" si="139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4"/>
        <v xml:space="preserve"> </v>
      </c>
      <c r="RN64" s="176">
        <f t="shared" si="141"/>
        <v>0</v>
      </c>
      <c r="RO64" s="177" t="str">
        <f t="shared" si="142"/>
        <v xml:space="preserve"> </v>
      </c>
      <c r="RQ64" s="173">
        <v>14</v>
      </c>
      <c r="RR64" s="227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/>
      <c r="SA64" s="177" t="str">
        <f t="shared" si="143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5"/>
        <v xml:space="preserve"> </v>
      </c>
      <c r="SJ64" s="176">
        <f t="shared" si="145"/>
        <v>0</v>
      </c>
      <c r="SK64" s="177" t="str">
        <f t="shared" si="146"/>
        <v xml:space="preserve"> </v>
      </c>
      <c r="SM64" s="173">
        <v>14</v>
      </c>
      <c r="SN64" s="227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/>
      <c r="SW64" s="177" t="str">
        <f t="shared" si="147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196"/>
        <v xml:space="preserve"> </v>
      </c>
      <c r="TF64" s="176">
        <f t="shared" si="149"/>
        <v>0</v>
      </c>
      <c r="TG64" s="177" t="str">
        <f t="shared" si="150"/>
        <v xml:space="preserve"> </v>
      </c>
      <c r="TI64" s="173">
        <v>14</v>
      </c>
      <c r="TJ64" s="227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/>
      <c r="TS64" s="177" t="str">
        <f t="shared" si="151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197"/>
        <v xml:space="preserve"> </v>
      </c>
      <c r="UB64" s="176">
        <f t="shared" si="153"/>
        <v>0</v>
      </c>
      <c r="UC64" s="177" t="str">
        <f t="shared" si="154"/>
        <v xml:space="preserve"> </v>
      </c>
      <c r="UE64" s="173">
        <v>14</v>
      </c>
      <c r="UF64" s="227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/>
      <c r="UO64" s="177" t="str">
        <f t="shared" si="173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198"/>
        <v xml:space="preserve"> </v>
      </c>
      <c r="UX64" s="176">
        <f t="shared" si="156"/>
        <v>0</v>
      </c>
      <c r="UY64" s="177" t="str">
        <f t="shared" si="157"/>
        <v xml:space="preserve"> </v>
      </c>
      <c r="VA64" s="173">
        <v>14</v>
      </c>
      <c r="VB64" s="227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/>
      <c r="VK64" s="177" t="str">
        <f t="shared" si="158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199"/>
        <v xml:space="preserve"> </v>
      </c>
      <c r="VT64" s="176">
        <f t="shared" si="160"/>
        <v>0</v>
      </c>
      <c r="VU64" s="177" t="str">
        <f t="shared" si="161"/>
        <v xml:space="preserve"> </v>
      </c>
      <c r="VW64" s="173">
        <v>14</v>
      </c>
      <c r="VX64" s="227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/>
      <c r="WG64" s="177" t="str">
        <f t="shared" si="162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0"/>
        <v xml:space="preserve"> </v>
      </c>
      <c r="WP64" s="176">
        <f t="shared" si="164"/>
        <v>0</v>
      </c>
      <c r="WQ64" s="177" t="str">
        <f t="shared" si="165"/>
        <v xml:space="preserve"> </v>
      </c>
      <c r="WS64" s="173">
        <v>14</v>
      </c>
      <c r="WT64" s="227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/>
      <c r="XC64" s="177" t="str">
        <f t="shared" si="166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1"/>
        <v xml:space="preserve"> </v>
      </c>
      <c r="XL64" s="176">
        <f t="shared" si="168"/>
        <v>0</v>
      </c>
      <c r="XM64" s="177" t="str">
        <f t="shared" si="169"/>
        <v xml:space="preserve"> </v>
      </c>
    </row>
    <row r="65" spans="1:637" ht="13.8">
      <c r="A65" s="173">
        <v>15</v>
      </c>
      <c r="B65" s="225">
        <v>15</v>
      </c>
      <c r="C65" s="174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5" t="str">
        <f t="shared" si="0"/>
        <v xml:space="preserve"> </v>
      </c>
      <c r="I65" s="212" t="str">
        <f>IF(E65=0," ",VLOOKUP(E65,PROTOKOL!$A:$E,5,FALSE))</f>
        <v xml:space="preserve"> </v>
      </c>
      <c r="J65" s="176"/>
      <c r="K65" s="177" t="str">
        <f t="shared" si="58"/>
        <v xml:space="preserve"> 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59"/>
        <v xml:space="preserve"> </v>
      </c>
      <c r="T65" s="176">
        <f t="shared" si="60"/>
        <v>0</v>
      </c>
      <c r="U65" s="177" t="str">
        <f t="shared" si="61"/>
        <v xml:space="preserve"> </v>
      </c>
      <c r="W65" s="173">
        <v>15</v>
      </c>
      <c r="X65" s="225">
        <v>15</v>
      </c>
      <c r="Y65" s="174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5" t="str">
        <f t="shared" si="2"/>
        <v xml:space="preserve"> </v>
      </c>
      <c r="AE65" s="212" t="str">
        <f>IF(AA65=0," ",VLOOKUP(AA65,PROTOKOL!$A:$E,5,FALSE))</f>
        <v xml:space="preserve"> </v>
      </c>
      <c r="AF65" s="176"/>
      <c r="AG65" s="177" t="str">
        <f t="shared" si="62"/>
        <v xml:space="preserve"> 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74"/>
        <v xml:space="preserve"> </v>
      </c>
      <c r="AP65" s="176">
        <f t="shared" si="64"/>
        <v>0</v>
      </c>
      <c r="AQ65" s="177" t="str">
        <f t="shared" si="65"/>
        <v xml:space="preserve"> </v>
      </c>
      <c r="AS65" s="173">
        <v>15</v>
      </c>
      <c r="AT65" s="225">
        <v>15</v>
      </c>
      <c r="AU65" s="174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5" t="str">
        <f t="shared" si="4"/>
        <v xml:space="preserve"> </v>
      </c>
      <c r="BA65" s="212" t="str">
        <f>IF(AW65=0," ",VLOOKUP(AW65,PROTOKOL!$A:$E,5,FALSE))</f>
        <v xml:space="preserve"> </v>
      </c>
      <c r="BB65" s="176"/>
      <c r="BC65" s="177" t="str">
        <f t="shared" si="170"/>
        <v xml:space="preserve"> </v>
      </c>
      <c r="BD65" s="217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5" t="str">
        <f t="shared" si="5"/>
        <v xml:space="preserve"> </v>
      </c>
      <c r="BJ65" s="176" t="str">
        <f>IF(BF65=0," ",VLOOKUP(BF65,PROTOKOL!$A:$E,5,FALSE))</f>
        <v xml:space="preserve"> </v>
      </c>
      <c r="BK65" s="212" t="str">
        <f t="shared" si="175"/>
        <v xml:space="preserve"> </v>
      </c>
      <c r="BL65" s="176">
        <f t="shared" si="67"/>
        <v>0</v>
      </c>
      <c r="BM65" s="177" t="str">
        <f t="shared" si="68"/>
        <v xml:space="preserve"> </v>
      </c>
      <c r="BO65" s="173">
        <v>15</v>
      </c>
      <c r="BP65" s="225">
        <v>15</v>
      </c>
      <c r="BQ65" s="174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5" t="str">
        <f t="shared" si="6"/>
        <v xml:space="preserve"> </v>
      </c>
      <c r="BW65" s="212" t="str">
        <f>IF(BS65=0," ",VLOOKUP(BS65,PROTOKOL!$A:$E,5,FALSE))</f>
        <v xml:space="preserve"> </v>
      </c>
      <c r="BX65" s="176"/>
      <c r="BY65" s="177" t="str">
        <f t="shared" si="69"/>
        <v xml:space="preserve"> 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76"/>
        <v xml:space="preserve"> </v>
      </c>
      <c r="CH65" s="176">
        <f t="shared" si="71"/>
        <v>0</v>
      </c>
      <c r="CI65" s="177" t="str">
        <f t="shared" si="72"/>
        <v xml:space="preserve"> </v>
      </c>
      <c r="CK65" s="173">
        <v>15</v>
      </c>
      <c r="CL65" s="225">
        <v>15</v>
      </c>
      <c r="CM65" s="174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5" t="str">
        <f t="shared" si="8"/>
        <v xml:space="preserve"> </v>
      </c>
      <c r="CS65" s="212" t="str">
        <f>IF(CO65=0," ",VLOOKUP(CO65,PROTOKOL!$A:$E,5,FALSE))</f>
        <v xml:space="preserve"> </v>
      </c>
      <c r="CT65" s="176"/>
      <c r="CU65" s="177" t="str">
        <f t="shared" si="73"/>
        <v xml:space="preserve"> 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77"/>
        <v xml:space="preserve"> </v>
      </c>
      <c r="DD65" s="176">
        <f t="shared" si="75"/>
        <v>0</v>
      </c>
      <c r="DE65" s="177" t="str">
        <f t="shared" si="76"/>
        <v xml:space="preserve"> </v>
      </c>
      <c r="DG65" s="173">
        <v>15</v>
      </c>
      <c r="DH65" s="225">
        <v>15</v>
      </c>
      <c r="DI65" s="174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5" t="str">
        <f t="shared" si="10"/>
        <v xml:space="preserve"> </v>
      </c>
      <c r="DO65" s="212" t="str">
        <f>IF(DK65=0," ",VLOOKUP(DK65,PROTOKOL!$A:$E,5,FALSE))</f>
        <v xml:space="preserve"> </v>
      </c>
      <c r="DP65" s="176"/>
      <c r="DQ65" s="177" t="str">
        <f t="shared" si="77"/>
        <v xml:space="preserve"> 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78"/>
        <v xml:space="preserve"> </v>
      </c>
      <c r="DZ65" s="176">
        <f t="shared" si="79"/>
        <v>0</v>
      </c>
      <c r="EA65" s="177" t="str">
        <f t="shared" si="80"/>
        <v xml:space="preserve"> </v>
      </c>
      <c r="EC65" s="173">
        <v>15</v>
      </c>
      <c r="ED65" s="225">
        <v>15</v>
      </c>
      <c r="EE65" s="174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5" t="str">
        <f t="shared" si="12"/>
        <v xml:space="preserve"> </v>
      </c>
      <c r="EK65" s="212" t="str">
        <f>IF(EG65=0," ",VLOOKUP(EG65,PROTOKOL!$A:$E,5,FALSE))</f>
        <v xml:space="preserve"> </v>
      </c>
      <c r="EL65" s="176"/>
      <c r="EM65" s="177" t="str">
        <f t="shared" si="81"/>
        <v xml:space="preserve"> 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79"/>
        <v xml:space="preserve"> </v>
      </c>
      <c r="EV65" s="176">
        <f t="shared" si="83"/>
        <v>0</v>
      </c>
      <c r="EW65" s="177" t="str">
        <f t="shared" si="84"/>
        <v xml:space="preserve"> </v>
      </c>
      <c r="EY65" s="173">
        <v>15</v>
      </c>
      <c r="EZ65" s="225">
        <v>15</v>
      </c>
      <c r="FA65" s="174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5" t="str">
        <f t="shared" si="14"/>
        <v xml:space="preserve"> </v>
      </c>
      <c r="FG65" s="212" t="str">
        <f>IF(FC65=0," ",VLOOKUP(FC65,PROTOKOL!$A:$E,5,FALSE))</f>
        <v xml:space="preserve"> </v>
      </c>
      <c r="FH65" s="176"/>
      <c r="FI65" s="177" t="str">
        <f t="shared" si="85"/>
        <v xml:space="preserve"> </v>
      </c>
      <c r="FJ65" s="217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5" t="str">
        <f t="shared" si="15"/>
        <v xml:space="preserve"> </v>
      </c>
      <c r="FP65" s="176" t="str">
        <f>IF(FL65=0," ",VLOOKUP(FL65,PROTOKOL!$A:$E,5,FALSE))</f>
        <v xml:space="preserve"> </v>
      </c>
      <c r="FQ65" s="212" t="str">
        <f t="shared" si="180"/>
        <v xml:space="preserve"> </v>
      </c>
      <c r="FR65" s="176">
        <f t="shared" si="87"/>
        <v>0</v>
      </c>
      <c r="FS65" s="177" t="str">
        <f t="shared" si="88"/>
        <v xml:space="preserve"> </v>
      </c>
      <c r="FU65" s="173">
        <v>15</v>
      </c>
      <c r="FV65" s="225">
        <v>15</v>
      </c>
      <c r="FW65" s="174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5" t="str">
        <f t="shared" si="16"/>
        <v xml:space="preserve"> </v>
      </c>
      <c r="GC65" s="212" t="str">
        <f>IF(FY65=0," ",VLOOKUP(FY65,PROTOKOL!$A:$E,5,FALSE))</f>
        <v xml:space="preserve"> </v>
      </c>
      <c r="GD65" s="176"/>
      <c r="GE65" s="177" t="str">
        <f t="shared" si="89"/>
        <v xml:space="preserve"> 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1"/>
        <v xml:space="preserve"> </v>
      </c>
      <c r="GN65" s="176">
        <f t="shared" si="91"/>
        <v>0</v>
      </c>
      <c r="GO65" s="177" t="str">
        <f t="shared" si="92"/>
        <v xml:space="preserve"> </v>
      </c>
      <c r="GQ65" s="173">
        <v>15</v>
      </c>
      <c r="GR65" s="225">
        <v>15</v>
      </c>
      <c r="GS65" s="174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5" t="str">
        <f t="shared" si="18"/>
        <v xml:space="preserve"> </v>
      </c>
      <c r="GY65" s="212" t="str">
        <f>IF(GU65=0," ",VLOOKUP(GU65,PROTOKOL!$A:$E,5,FALSE))</f>
        <v xml:space="preserve"> </v>
      </c>
      <c r="GZ65" s="176"/>
      <c r="HA65" s="177" t="str">
        <f t="shared" si="93"/>
        <v xml:space="preserve"> 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2"/>
        <v xml:space="preserve"> </v>
      </c>
      <c r="HJ65" s="176">
        <f t="shared" si="95"/>
        <v>0</v>
      </c>
      <c r="HK65" s="177" t="str">
        <f t="shared" si="96"/>
        <v xml:space="preserve"> </v>
      </c>
      <c r="HM65" s="173">
        <v>15</v>
      </c>
      <c r="HN65" s="225">
        <v>15</v>
      </c>
      <c r="HO65" s="174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5" t="str">
        <f t="shared" si="20"/>
        <v xml:space="preserve"> </v>
      </c>
      <c r="HU65" s="212" t="str">
        <f>IF(HQ65=0," ",VLOOKUP(HQ65,PROTOKOL!$A:$E,5,FALSE))</f>
        <v xml:space="preserve"> </v>
      </c>
      <c r="HV65" s="176"/>
      <c r="HW65" s="177" t="str">
        <f t="shared" si="97"/>
        <v xml:space="preserve"> 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3"/>
        <v xml:space="preserve"> </v>
      </c>
      <c r="IF65" s="176">
        <f t="shared" si="99"/>
        <v>0</v>
      </c>
      <c r="IG65" s="177" t="str">
        <f t="shared" si="100"/>
        <v xml:space="preserve"> </v>
      </c>
      <c r="II65" s="173">
        <v>15</v>
      </c>
      <c r="IJ65" s="225">
        <v>15</v>
      </c>
      <c r="IK65" s="174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/>
      <c r="IS65" s="177" t="str">
        <f t="shared" si="101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4"/>
        <v xml:space="preserve"> </v>
      </c>
      <c r="JB65" s="176">
        <f t="shared" si="103"/>
        <v>0</v>
      </c>
      <c r="JC65" s="177" t="str">
        <f t="shared" si="104"/>
        <v xml:space="preserve"> </v>
      </c>
      <c r="JE65" s="173">
        <v>15</v>
      </c>
      <c r="JF65" s="225">
        <v>15</v>
      </c>
      <c r="JG65" s="174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5" t="str">
        <f t="shared" si="24"/>
        <v xml:space="preserve"> </v>
      </c>
      <c r="JM65" s="212" t="str">
        <f>IF(JI65=0," ",VLOOKUP(JI65,PROTOKOL!$A:$E,5,FALSE))</f>
        <v xml:space="preserve"> </v>
      </c>
      <c r="JN65" s="176"/>
      <c r="JO65" s="177" t="str">
        <f t="shared" si="105"/>
        <v xml:space="preserve"> 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5"/>
        <v xml:space="preserve"> </v>
      </c>
      <c r="JX65" s="176">
        <f t="shared" si="107"/>
        <v>0</v>
      </c>
      <c r="JY65" s="177" t="str">
        <f t="shared" si="108"/>
        <v xml:space="preserve"> </v>
      </c>
      <c r="KA65" s="173">
        <v>15</v>
      </c>
      <c r="KB65" s="225">
        <v>15</v>
      </c>
      <c r="KC65" s="174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5" t="str">
        <f t="shared" si="26"/>
        <v xml:space="preserve"> </v>
      </c>
      <c r="KI65" s="212" t="str">
        <f>IF(KE65=0," ",VLOOKUP(KE65,PROTOKOL!$A:$E,5,FALSE))</f>
        <v xml:space="preserve"> </v>
      </c>
      <c r="KJ65" s="176"/>
      <c r="KK65" s="177" t="str">
        <f t="shared" si="109"/>
        <v xml:space="preserve"> 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86"/>
        <v xml:space="preserve"> </v>
      </c>
      <c r="KT65" s="176">
        <f t="shared" si="111"/>
        <v>0</v>
      </c>
      <c r="KU65" s="177" t="str">
        <f t="shared" si="112"/>
        <v xml:space="preserve"> </v>
      </c>
      <c r="KW65" s="173">
        <v>15</v>
      </c>
      <c r="KX65" s="225">
        <v>15</v>
      </c>
      <c r="KY65" s="174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5" t="str">
        <f t="shared" si="28"/>
        <v xml:space="preserve"> </v>
      </c>
      <c r="LE65" s="212" t="str">
        <f>IF(LA65=0," ",VLOOKUP(LA65,PROTOKOL!$A:$E,5,FALSE))</f>
        <v xml:space="preserve"> </v>
      </c>
      <c r="LF65" s="176"/>
      <c r="LG65" s="177" t="str">
        <f t="shared" si="113"/>
        <v xml:space="preserve"> 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87"/>
        <v xml:space="preserve"> </v>
      </c>
      <c r="LP65" s="176">
        <f t="shared" si="115"/>
        <v>0</v>
      </c>
      <c r="LQ65" s="177" t="str">
        <f t="shared" si="116"/>
        <v xml:space="preserve"> </v>
      </c>
      <c r="LS65" s="173">
        <v>15</v>
      </c>
      <c r="LT65" s="225">
        <v>15</v>
      </c>
      <c r="LU65" s="174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5" t="str">
        <f t="shared" si="30"/>
        <v xml:space="preserve"> </v>
      </c>
      <c r="MA65" s="212" t="str">
        <f>IF(LW65=0," ",VLOOKUP(LW65,PROTOKOL!$A:$E,5,FALSE))</f>
        <v xml:space="preserve"> </v>
      </c>
      <c r="MB65" s="176"/>
      <c r="MC65" s="177" t="str">
        <f t="shared" si="117"/>
        <v xml:space="preserve"> </v>
      </c>
      <c r="MD65" s="217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5" t="str">
        <f t="shared" si="31"/>
        <v xml:space="preserve"> </v>
      </c>
      <c r="MJ65" s="176" t="str">
        <f>IF(MF65=0," ",VLOOKUP(MF65,PROTOKOL!$A:$E,5,FALSE))</f>
        <v xml:space="preserve"> </v>
      </c>
      <c r="MK65" s="212" t="str">
        <f t="shared" si="188"/>
        <v xml:space="preserve"> </v>
      </c>
      <c r="ML65" s="176">
        <f t="shared" si="118"/>
        <v>0</v>
      </c>
      <c r="MM65" s="177" t="str">
        <f t="shared" si="119"/>
        <v xml:space="preserve"> </v>
      </c>
      <c r="MO65" s="173">
        <v>15</v>
      </c>
      <c r="MP65" s="225">
        <v>15</v>
      </c>
      <c r="MQ65" s="174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5" t="str">
        <f t="shared" si="32"/>
        <v xml:space="preserve"> </v>
      </c>
      <c r="MW65" s="212" t="str">
        <f>IF(MS65=0," ",VLOOKUP(MS65,PROTOKOL!$A:$E,5,FALSE))</f>
        <v xml:space="preserve"> </v>
      </c>
      <c r="MX65" s="176"/>
      <c r="MY65" s="177" t="str">
        <f t="shared" si="120"/>
        <v xml:space="preserve"> 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89"/>
        <v xml:space="preserve"> </v>
      </c>
      <c r="NH65" s="176">
        <f t="shared" si="122"/>
        <v>0</v>
      </c>
      <c r="NI65" s="177" t="str">
        <f t="shared" si="123"/>
        <v xml:space="preserve"> </v>
      </c>
      <c r="NK65" s="173">
        <v>15</v>
      </c>
      <c r="NL65" s="225">
        <v>15</v>
      </c>
      <c r="NM65" s="174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5" t="str">
        <f t="shared" si="34"/>
        <v xml:space="preserve"> </v>
      </c>
      <c r="NS65" s="212" t="str">
        <f>IF(NO65=0," ",VLOOKUP(NO65,PROTOKOL!$A:$E,5,FALSE))</f>
        <v xml:space="preserve"> </v>
      </c>
      <c r="NT65" s="176"/>
      <c r="NU65" s="177" t="str">
        <f t="shared" si="124"/>
        <v xml:space="preserve"> 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0"/>
        <v xml:space="preserve"> </v>
      </c>
      <c r="OD65" s="176">
        <f t="shared" si="126"/>
        <v>0</v>
      </c>
      <c r="OE65" s="177" t="str">
        <f t="shared" si="127"/>
        <v xml:space="preserve"> </v>
      </c>
      <c r="OG65" s="173">
        <v>15</v>
      </c>
      <c r="OH65" s="225">
        <v>15</v>
      </c>
      <c r="OI65" s="174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5" t="str">
        <f t="shared" si="36"/>
        <v xml:space="preserve"> </v>
      </c>
      <c r="OO65" s="212" t="str">
        <f>IF(OK65=0," ",VLOOKUP(OK65,PROTOKOL!$A:$E,5,FALSE))</f>
        <v xml:space="preserve"> </v>
      </c>
      <c r="OP65" s="176"/>
      <c r="OQ65" s="177" t="str">
        <f t="shared" si="128"/>
        <v xml:space="preserve"> 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1"/>
        <v xml:space="preserve"> </v>
      </c>
      <c r="OZ65" s="176">
        <f t="shared" si="130"/>
        <v>0</v>
      </c>
      <c r="PA65" s="177" t="str">
        <f t="shared" si="131"/>
        <v xml:space="preserve"> </v>
      </c>
      <c r="PC65" s="173">
        <v>15</v>
      </c>
      <c r="PD65" s="225">
        <v>15</v>
      </c>
      <c r="PE65" s="174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5" t="str">
        <f t="shared" si="38"/>
        <v xml:space="preserve"> </v>
      </c>
      <c r="PK65" s="212" t="str">
        <f>IF(PG65=0," ",VLOOKUP(PG65,PROTOKOL!$A:$E,5,FALSE))</f>
        <v xml:space="preserve"> </v>
      </c>
      <c r="PL65" s="176"/>
      <c r="PM65" s="177" t="str">
        <f t="shared" si="172"/>
        <v xml:space="preserve"> 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2"/>
        <v xml:space="preserve"> </v>
      </c>
      <c r="PV65" s="176">
        <f t="shared" si="133"/>
        <v>0</v>
      </c>
      <c r="PW65" s="177" t="str">
        <f t="shared" si="134"/>
        <v xml:space="preserve"> </v>
      </c>
      <c r="PY65" s="173">
        <v>15</v>
      </c>
      <c r="PZ65" s="225">
        <v>15</v>
      </c>
      <c r="QA65" s="174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5" t="str">
        <f t="shared" si="40"/>
        <v xml:space="preserve"> </v>
      </c>
      <c r="QG65" s="212" t="str">
        <f>IF(QC65=0," ",VLOOKUP(QC65,PROTOKOL!$A:$E,5,FALSE))</f>
        <v xml:space="preserve"> </v>
      </c>
      <c r="QH65" s="176"/>
      <c r="QI65" s="177" t="str">
        <f t="shared" si="135"/>
        <v xml:space="preserve"> 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3"/>
        <v xml:space="preserve"> </v>
      </c>
      <c r="QR65" s="176">
        <f t="shared" si="137"/>
        <v>0</v>
      </c>
      <c r="QS65" s="177" t="str">
        <f t="shared" si="138"/>
        <v xml:space="preserve"> </v>
      </c>
      <c r="QU65" s="173">
        <v>15</v>
      </c>
      <c r="QV65" s="225">
        <v>15</v>
      </c>
      <c r="QW65" s="174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5" t="str">
        <f t="shared" si="42"/>
        <v xml:space="preserve"> </v>
      </c>
      <c r="RC65" s="212" t="str">
        <f>IF(QY65=0," ",VLOOKUP(QY65,PROTOKOL!$A:$E,5,FALSE))</f>
        <v xml:space="preserve"> </v>
      </c>
      <c r="RD65" s="176"/>
      <c r="RE65" s="177" t="str">
        <f t="shared" si="139"/>
        <v xml:space="preserve"> 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4"/>
        <v xml:space="preserve"> </v>
      </c>
      <c r="RN65" s="176">
        <f t="shared" si="141"/>
        <v>0</v>
      </c>
      <c r="RO65" s="177" t="str">
        <f t="shared" si="142"/>
        <v xml:space="preserve"> </v>
      </c>
      <c r="RQ65" s="173">
        <v>15</v>
      </c>
      <c r="RR65" s="225">
        <v>15</v>
      </c>
      <c r="RS65" s="174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5" t="str">
        <f t="shared" si="44"/>
        <v xml:space="preserve"> </v>
      </c>
      <c r="RY65" s="212" t="str">
        <f>IF(RU65=0," ",VLOOKUP(RU65,PROTOKOL!$A:$E,5,FALSE))</f>
        <v xml:space="preserve"> </v>
      </c>
      <c r="RZ65" s="176"/>
      <c r="SA65" s="177" t="str">
        <f t="shared" si="143"/>
        <v xml:space="preserve"> 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5"/>
        <v xml:space="preserve"> </v>
      </c>
      <c r="SJ65" s="176">
        <f t="shared" si="145"/>
        <v>0</v>
      </c>
      <c r="SK65" s="177" t="str">
        <f t="shared" si="146"/>
        <v xml:space="preserve"> </v>
      </c>
      <c r="SM65" s="173">
        <v>15</v>
      </c>
      <c r="SN65" s="225">
        <v>15</v>
      </c>
      <c r="SO65" s="174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/>
      <c r="SW65" s="177" t="str">
        <f t="shared" si="147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196"/>
        <v xml:space="preserve"> </v>
      </c>
      <c r="TF65" s="176">
        <f t="shared" si="149"/>
        <v>0</v>
      </c>
      <c r="TG65" s="177" t="str">
        <f t="shared" si="150"/>
        <v xml:space="preserve"> </v>
      </c>
      <c r="TI65" s="173">
        <v>15</v>
      </c>
      <c r="TJ65" s="225">
        <v>15</v>
      </c>
      <c r="TK65" s="174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75" t="str">
        <f t="shared" si="48"/>
        <v xml:space="preserve"> </v>
      </c>
      <c r="TQ65" s="212" t="str">
        <f>IF(TM65=0," ",VLOOKUP(TM65,PROTOKOL!$A:$E,5,FALSE))</f>
        <v xml:space="preserve"> </v>
      </c>
      <c r="TR65" s="176"/>
      <c r="TS65" s="177" t="str">
        <f t="shared" si="151"/>
        <v xml:space="preserve"> 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197"/>
        <v xml:space="preserve"> </v>
      </c>
      <c r="UB65" s="176">
        <f t="shared" si="153"/>
        <v>0</v>
      </c>
      <c r="UC65" s="177" t="str">
        <f t="shared" si="154"/>
        <v xml:space="preserve"> </v>
      </c>
      <c r="UE65" s="173">
        <v>15</v>
      </c>
      <c r="UF65" s="225">
        <v>15</v>
      </c>
      <c r="UG65" s="174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75" t="str">
        <f t="shared" si="50"/>
        <v xml:space="preserve"> </v>
      </c>
      <c r="UM65" s="212" t="str">
        <f>IF(UI65=0," ",VLOOKUP(UI65,PROTOKOL!$A:$E,5,FALSE))</f>
        <v xml:space="preserve"> </v>
      </c>
      <c r="UN65" s="176"/>
      <c r="UO65" s="177" t="str">
        <f t="shared" si="173"/>
        <v xml:space="preserve"> 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198"/>
        <v xml:space="preserve"> </v>
      </c>
      <c r="UX65" s="176">
        <f t="shared" si="156"/>
        <v>0</v>
      </c>
      <c r="UY65" s="177" t="str">
        <f t="shared" si="157"/>
        <v xml:space="preserve"> </v>
      </c>
      <c r="VA65" s="173">
        <v>15</v>
      </c>
      <c r="VB65" s="225">
        <v>15</v>
      </c>
      <c r="VC65" s="174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75" t="str">
        <f t="shared" si="52"/>
        <v xml:space="preserve"> </v>
      </c>
      <c r="VI65" s="212" t="str">
        <f>IF(VE65=0," ",VLOOKUP(VE65,PROTOKOL!$A:$E,5,FALSE))</f>
        <v xml:space="preserve"> </v>
      </c>
      <c r="VJ65" s="176"/>
      <c r="VK65" s="177" t="str">
        <f t="shared" si="158"/>
        <v xml:space="preserve"> 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199"/>
        <v xml:space="preserve"> </v>
      </c>
      <c r="VT65" s="176">
        <f t="shared" si="160"/>
        <v>0</v>
      </c>
      <c r="VU65" s="177" t="str">
        <f t="shared" si="161"/>
        <v xml:space="preserve"> </v>
      </c>
      <c r="VW65" s="173">
        <v>15</v>
      </c>
      <c r="VX65" s="225">
        <v>15</v>
      </c>
      <c r="VY65" s="174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75" t="str">
        <f t="shared" si="54"/>
        <v xml:space="preserve"> </v>
      </c>
      <c r="WE65" s="212" t="str">
        <f>IF(WA65=0," ",VLOOKUP(WA65,PROTOKOL!$A:$E,5,FALSE))</f>
        <v xml:space="preserve"> </v>
      </c>
      <c r="WF65" s="176"/>
      <c r="WG65" s="177" t="str">
        <f t="shared" si="162"/>
        <v xml:space="preserve"> 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0"/>
        <v xml:space="preserve"> </v>
      </c>
      <c r="WP65" s="176">
        <f t="shared" si="164"/>
        <v>0</v>
      </c>
      <c r="WQ65" s="177" t="str">
        <f t="shared" si="165"/>
        <v xml:space="preserve"> </v>
      </c>
      <c r="WS65" s="173">
        <v>15</v>
      </c>
      <c r="WT65" s="225">
        <v>15</v>
      </c>
      <c r="WU65" s="174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75" t="str">
        <f t="shared" si="56"/>
        <v xml:space="preserve"> </v>
      </c>
      <c r="XA65" s="212" t="str">
        <f>IF(WW65=0," ",VLOOKUP(WW65,PROTOKOL!$A:$E,5,FALSE))</f>
        <v xml:space="preserve"> </v>
      </c>
      <c r="XB65" s="176"/>
      <c r="XC65" s="177" t="str">
        <f t="shared" si="166"/>
        <v xml:space="preserve"> 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1"/>
        <v xml:space="preserve"> </v>
      </c>
      <c r="XL65" s="176">
        <f t="shared" si="168"/>
        <v>0</v>
      </c>
      <c r="XM65" s="177" t="str">
        <f t="shared" si="169"/>
        <v xml:space="preserve"> </v>
      </c>
    </row>
    <row r="66" spans="1:637" ht="13.8">
      <c r="A66" s="173">
        <v>15</v>
      </c>
      <c r="B66" s="226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/>
      <c r="K66" s="177" t="str">
        <f t="shared" si="58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59"/>
        <v xml:space="preserve"> </v>
      </c>
      <c r="T66" s="176">
        <f t="shared" si="60"/>
        <v>0</v>
      </c>
      <c r="U66" s="177" t="str">
        <f t="shared" si="61"/>
        <v xml:space="preserve"> </v>
      </c>
      <c r="W66" s="173">
        <v>15</v>
      </c>
      <c r="X66" s="226"/>
      <c r="Y66" s="174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5" t="str">
        <f t="shared" si="2"/>
        <v xml:space="preserve"> </v>
      </c>
      <c r="AE66" s="212" t="str">
        <f>IF(AA66=0," ",VLOOKUP(AA66,PROTOKOL!$A:$E,5,FALSE))</f>
        <v xml:space="preserve"> </v>
      </c>
      <c r="AF66" s="176"/>
      <c r="AG66" s="177" t="str">
        <f t="shared" si="62"/>
        <v xml:space="preserve"> 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74"/>
        <v xml:space="preserve"> </v>
      </c>
      <c r="AP66" s="176">
        <f t="shared" si="64"/>
        <v>0</v>
      </c>
      <c r="AQ66" s="177" t="str">
        <f t="shared" si="65"/>
        <v xml:space="preserve"> </v>
      </c>
      <c r="AS66" s="173">
        <v>15</v>
      </c>
      <c r="AT66" s="226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/>
      <c r="BC66" s="177" t="str">
        <f t="shared" si="170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75"/>
        <v xml:space="preserve"> </v>
      </c>
      <c r="BL66" s="176">
        <f t="shared" si="67"/>
        <v>0</v>
      </c>
      <c r="BM66" s="177" t="str">
        <f t="shared" si="68"/>
        <v xml:space="preserve"> </v>
      </c>
      <c r="BO66" s="173">
        <v>15</v>
      </c>
      <c r="BP66" s="226"/>
      <c r="BQ66" s="174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5" t="str">
        <f t="shared" si="6"/>
        <v xml:space="preserve"> </v>
      </c>
      <c r="BW66" s="212" t="str">
        <f>IF(BS66=0," ",VLOOKUP(BS66,PROTOKOL!$A:$E,5,FALSE))</f>
        <v xml:space="preserve"> </v>
      </c>
      <c r="BX66" s="176"/>
      <c r="BY66" s="177" t="str">
        <f t="shared" si="69"/>
        <v xml:space="preserve"> 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76"/>
        <v xml:space="preserve"> </v>
      </c>
      <c r="CH66" s="176">
        <f t="shared" si="71"/>
        <v>0</v>
      </c>
      <c r="CI66" s="177" t="str">
        <f t="shared" si="72"/>
        <v xml:space="preserve"> </v>
      </c>
      <c r="CK66" s="173">
        <v>15</v>
      </c>
      <c r="CL66" s="226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/>
      <c r="CU66" s="177" t="str">
        <f t="shared" si="73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77"/>
        <v xml:space="preserve"> </v>
      </c>
      <c r="DD66" s="176">
        <f t="shared" si="75"/>
        <v>0</v>
      </c>
      <c r="DE66" s="177" t="str">
        <f t="shared" si="76"/>
        <v xml:space="preserve"> </v>
      </c>
      <c r="DG66" s="173">
        <v>15</v>
      </c>
      <c r="DH66" s="226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/>
      <c r="DQ66" s="177" t="str">
        <f t="shared" si="77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78"/>
        <v xml:space="preserve"> </v>
      </c>
      <c r="DZ66" s="176">
        <f t="shared" si="79"/>
        <v>0</v>
      </c>
      <c r="EA66" s="177" t="str">
        <f t="shared" si="80"/>
        <v xml:space="preserve"> </v>
      </c>
      <c r="EC66" s="173">
        <v>15</v>
      </c>
      <c r="ED66" s="226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/>
      <c r="EM66" s="177" t="str">
        <f t="shared" si="81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79"/>
        <v xml:space="preserve"> </v>
      </c>
      <c r="EV66" s="176">
        <f t="shared" si="83"/>
        <v>0</v>
      </c>
      <c r="EW66" s="177" t="str">
        <f t="shared" si="84"/>
        <v xml:space="preserve"> </v>
      </c>
      <c r="EY66" s="173">
        <v>15</v>
      </c>
      <c r="EZ66" s="226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/>
      <c r="FI66" s="177" t="str">
        <f t="shared" si="85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0"/>
        <v xml:space="preserve"> </v>
      </c>
      <c r="FR66" s="176">
        <f t="shared" si="87"/>
        <v>0</v>
      </c>
      <c r="FS66" s="177" t="str">
        <f t="shared" si="88"/>
        <v xml:space="preserve"> </v>
      </c>
      <c r="FU66" s="173">
        <v>15</v>
      </c>
      <c r="FV66" s="226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/>
      <c r="GE66" s="177" t="str">
        <f t="shared" si="89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1"/>
        <v xml:space="preserve"> </v>
      </c>
      <c r="GN66" s="176">
        <f t="shared" si="91"/>
        <v>0</v>
      </c>
      <c r="GO66" s="177" t="str">
        <f t="shared" si="92"/>
        <v xml:space="preserve"> </v>
      </c>
      <c r="GQ66" s="173">
        <v>15</v>
      </c>
      <c r="GR66" s="226"/>
      <c r="GS66" s="174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5" t="str">
        <f t="shared" si="18"/>
        <v xml:space="preserve"> </v>
      </c>
      <c r="GY66" s="212" t="str">
        <f>IF(GU66=0," ",VLOOKUP(GU66,PROTOKOL!$A:$E,5,FALSE))</f>
        <v xml:space="preserve"> </v>
      </c>
      <c r="GZ66" s="176"/>
      <c r="HA66" s="177" t="str">
        <f t="shared" si="93"/>
        <v xml:space="preserve"> 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2"/>
        <v xml:space="preserve"> </v>
      </c>
      <c r="HJ66" s="176">
        <f t="shared" si="95"/>
        <v>0</v>
      </c>
      <c r="HK66" s="177" t="str">
        <f t="shared" si="96"/>
        <v xml:space="preserve"> </v>
      </c>
      <c r="HM66" s="173">
        <v>15</v>
      </c>
      <c r="HN66" s="226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/>
      <c r="HW66" s="177" t="str">
        <f t="shared" si="97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3"/>
        <v xml:space="preserve"> </v>
      </c>
      <c r="IF66" s="176">
        <f t="shared" si="99"/>
        <v>0</v>
      </c>
      <c r="IG66" s="177" t="str">
        <f t="shared" si="100"/>
        <v xml:space="preserve"> </v>
      </c>
      <c r="II66" s="173">
        <v>15</v>
      </c>
      <c r="IJ66" s="226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/>
      <c r="IS66" s="177" t="str">
        <f t="shared" si="101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4"/>
        <v xml:space="preserve"> </v>
      </c>
      <c r="JB66" s="176">
        <f t="shared" si="103"/>
        <v>0</v>
      </c>
      <c r="JC66" s="177" t="str">
        <f t="shared" si="104"/>
        <v xml:space="preserve"> </v>
      </c>
      <c r="JE66" s="173">
        <v>15</v>
      </c>
      <c r="JF66" s="226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/>
      <c r="JO66" s="177" t="str">
        <f t="shared" si="105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5"/>
        <v xml:space="preserve"> </v>
      </c>
      <c r="JX66" s="176">
        <f t="shared" si="107"/>
        <v>0</v>
      </c>
      <c r="JY66" s="177" t="str">
        <f t="shared" si="108"/>
        <v xml:space="preserve"> </v>
      </c>
      <c r="KA66" s="173">
        <v>15</v>
      </c>
      <c r="KB66" s="226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/>
      <c r="KK66" s="177" t="str">
        <f t="shared" si="109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86"/>
        <v xml:space="preserve"> </v>
      </c>
      <c r="KT66" s="176">
        <f t="shared" si="111"/>
        <v>0</v>
      </c>
      <c r="KU66" s="177" t="str">
        <f t="shared" si="112"/>
        <v xml:space="preserve"> </v>
      </c>
      <c r="KW66" s="173">
        <v>15</v>
      </c>
      <c r="KX66" s="226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/>
      <c r="LG66" s="177" t="str">
        <f t="shared" si="113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87"/>
        <v xml:space="preserve"> </v>
      </c>
      <c r="LP66" s="176">
        <f t="shared" si="115"/>
        <v>0</v>
      </c>
      <c r="LQ66" s="177" t="str">
        <f t="shared" si="116"/>
        <v xml:space="preserve"> </v>
      </c>
      <c r="LS66" s="173">
        <v>15</v>
      </c>
      <c r="LT66" s="226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/>
      <c r="MC66" s="177" t="str">
        <f t="shared" si="117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88"/>
        <v xml:space="preserve"> </v>
      </c>
      <c r="ML66" s="176">
        <f t="shared" si="118"/>
        <v>0</v>
      </c>
      <c r="MM66" s="177" t="str">
        <f t="shared" si="119"/>
        <v xml:space="preserve"> </v>
      </c>
      <c r="MO66" s="173">
        <v>15</v>
      </c>
      <c r="MP66" s="226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/>
      <c r="MY66" s="177" t="str">
        <f t="shared" si="120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89"/>
        <v xml:space="preserve"> </v>
      </c>
      <c r="NH66" s="176">
        <f t="shared" si="122"/>
        <v>0</v>
      </c>
      <c r="NI66" s="177" t="str">
        <f t="shared" si="123"/>
        <v xml:space="preserve"> </v>
      </c>
      <c r="NK66" s="173">
        <v>15</v>
      </c>
      <c r="NL66" s="226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/>
      <c r="NU66" s="177" t="str">
        <f t="shared" si="124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0"/>
        <v xml:space="preserve"> </v>
      </c>
      <c r="OD66" s="176">
        <f t="shared" si="126"/>
        <v>0</v>
      </c>
      <c r="OE66" s="177" t="str">
        <f t="shared" si="127"/>
        <v xml:space="preserve"> </v>
      </c>
      <c r="OG66" s="173">
        <v>15</v>
      </c>
      <c r="OH66" s="226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/>
      <c r="OQ66" s="177" t="str">
        <f t="shared" si="128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1"/>
        <v xml:space="preserve"> </v>
      </c>
      <c r="OZ66" s="176">
        <f t="shared" si="130"/>
        <v>0</v>
      </c>
      <c r="PA66" s="177" t="str">
        <f t="shared" si="131"/>
        <v xml:space="preserve"> </v>
      </c>
      <c r="PC66" s="173">
        <v>15</v>
      </c>
      <c r="PD66" s="226"/>
      <c r="PE66" s="174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5" t="str">
        <f t="shared" si="38"/>
        <v xml:space="preserve"> </v>
      </c>
      <c r="PK66" s="212" t="str">
        <f>IF(PG66=0," ",VLOOKUP(PG66,PROTOKOL!$A:$E,5,FALSE))</f>
        <v xml:space="preserve"> </v>
      </c>
      <c r="PL66" s="176"/>
      <c r="PM66" s="177" t="str">
        <f t="shared" si="172"/>
        <v xml:space="preserve"> 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2"/>
        <v xml:space="preserve"> </v>
      </c>
      <c r="PV66" s="176">
        <f t="shared" si="133"/>
        <v>0</v>
      </c>
      <c r="PW66" s="177" t="str">
        <f t="shared" si="134"/>
        <v xml:space="preserve"> </v>
      </c>
      <c r="PY66" s="173">
        <v>15</v>
      </c>
      <c r="PZ66" s="226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/>
      <c r="QI66" s="177" t="str">
        <f t="shared" si="135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3"/>
        <v xml:space="preserve"> </v>
      </c>
      <c r="QR66" s="176">
        <f t="shared" si="137"/>
        <v>0</v>
      </c>
      <c r="QS66" s="177" t="str">
        <f t="shared" si="138"/>
        <v xml:space="preserve"> </v>
      </c>
      <c r="QU66" s="173">
        <v>15</v>
      </c>
      <c r="QV66" s="226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/>
      <c r="RE66" s="177" t="str">
        <f t="shared" si="139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4"/>
        <v xml:space="preserve"> </v>
      </c>
      <c r="RN66" s="176">
        <f t="shared" si="141"/>
        <v>0</v>
      </c>
      <c r="RO66" s="177" t="str">
        <f t="shared" si="142"/>
        <v xml:space="preserve"> </v>
      </c>
      <c r="RQ66" s="173">
        <v>15</v>
      </c>
      <c r="RR66" s="226"/>
      <c r="RS66" s="174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5" t="str">
        <f t="shared" si="44"/>
        <v xml:space="preserve"> </v>
      </c>
      <c r="RY66" s="212" t="str">
        <f>IF(RU66=0," ",VLOOKUP(RU66,PROTOKOL!$A:$E,5,FALSE))</f>
        <v xml:space="preserve"> </v>
      </c>
      <c r="RZ66" s="176"/>
      <c r="SA66" s="177" t="str">
        <f t="shared" si="143"/>
        <v xml:space="preserve"> 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5"/>
        <v xml:space="preserve"> </v>
      </c>
      <c r="SJ66" s="176">
        <f t="shared" si="145"/>
        <v>0</v>
      </c>
      <c r="SK66" s="177" t="str">
        <f t="shared" si="146"/>
        <v xml:space="preserve"> </v>
      </c>
      <c r="SM66" s="173">
        <v>15</v>
      </c>
      <c r="SN66" s="226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/>
      <c r="SW66" s="177" t="str">
        <f t="shared" si="147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196"/>
        <v xml:space="preserve"> </v>
      </c>
      <c r="TF66" s="176">
        <f t="shared" si="149"/>
        <v>0</v>
      </c>
      <c r="TG66" s="177" t="str">
        <f t="shared" si="150"/>
        <v xml:space="preserve"> </v>
      </c>
      <c r="TI66" s="173">
        <v>15</v>
      </c>
      <c r="TJ66" s="226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/>
      <c r="TS66" s="177" t="str">
        <f t="shared" si="151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197"/>
        <v xml:space="preserve"> </v>
      </c>
      <c r="UB66" s="176">
        <f t="shared" si="153"/>
        <v>0</v>
      </c>
      <c r="UC66" s="177" t="str">
        <f t="shared" si="154"/>
        <v xml:space="preserve"> </v>
      </c>
      <c r="UE66" s="173">
        <v>15</v>
      </c>
      <c r="UF66" s="226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/>
      <c r="UO66" s="177" t="str">
        <f t="shared" si="173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198"/>
        <v xml:space="preserve"> </v>
      </c>
      <c r="UX66" s="176">
        <f t="shared" si="156"/>
        <v>0</v>
      </c>
      <c r="UY66" s="177" t="str">
        <f t="shared" si="157"/>
        <v xml:space="preserve"> </v>
      </c>
      <c r="VA66" s="173">
        <v>15</v>
      </c>
      <c r="VB66" s="226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/>
      <c r="VK66" s="177" t="str">
        <f t="shared" si="158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199"/>
        <v xml:space="preserve"> </v>
      </c>
      <c r="VT66" s="176">
        <f t="shared" si="160"/>
        <v>0</v>
      </c>
      <c r="VU66" s="177" t="str">
        <f t="shared" si="161"/>
        <v xml:space="preserve"> </v>
      </c>
      <c r="VW66" s="173">
        <v>15</v>
      </c>
      <c r="VX66" s="226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/>
      <c r="WG66" s="177" t="str">
        <f t="shared" si="162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0"/>
        <v xml:space="preserve"> </v>
      </c>
      <c r="WP66" s="176">
        <f t="shared" si="164"/>
        <v>0</v>
      </c>
      <c r="WQ66" s="177" t="str">
        <f t="shared" si="165"/>
        <v xml:space="preserve"> </v>
      </c>
      <c r="WS66" s="173">
        <v>15</v>
      </c>
      <c r="WT66" s="226"/>
      <c r="WU66" s="174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75" t="str">
        <f t="shared" si="56"/>
        <v xml:space="preserve"> </v>
      </c>
      <c r="XA66" s="212" t="str">
        <f>IF(WW66=0," ",VLOOKUP(WW66,PROTOKOL!$A:$E,5,FALSE))</f>
        <v xml:space="preserve"> </v>
      </c>
      <c r="XB66" s="176"/>
      <c r="XC66" s="177" t="str">
        <f t="shared" si="166"/>
        <v xml:space="preserve"> 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1"/>
        <v xml:space="preserve"> </v>
      </c>
      <c r="XL66" s="176">
        <f t="shared" si="168"/>
        <v>0</v>
      </c>
      <c r="XM66" s="177" t="str">
        <f t="shared" si="169"/>
        <v xml:space="preserve"> </v>
      </c>
    </row>
    <row r="67" spans="1:637" ht="13.8">
      <c r="A67" s="173">
        <v>15</v>
      </c>
      <c r="B67" s="227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/>
      <c r="K67" s="177" t="str">
        <f t="shared" si="58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59"/>
        <v xml:space="preserve"> </v>
      </c>
      <c r="T67" s="176">
        <f t="shared" si="60"/>
        <v>0</v>
      </c>
      <c r="U67" s="177" t="str">
        <f t="shared" si="61"/>
        <v xml:space="preserve"> </v>
      </c>
      <c r="W67" s="173">
        <v>15</v>
      </c>
      <c r="X67" s="227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/>
      <c r="AG67" s="177" t="str">
        <f t="shared" si="62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74"/>
        <v xml:space="preserve"> </v>
      </c>
      <c r="AP67" s="176">
        <f t="shared" si="64"/>
        <v>0</v>
      </c>
      <c r="AQ67" s="177" t="str">
        <f t="shared" si="65"/>
        <v xml:space="preserve"> </v>
      </c>
      <c r="AS67" s="173">
        <v>15</v>
      </c>
      <c r="AT67" s="227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/>
      <c r="BC67" s="177" t="str">
        <f t="shared" si="170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75"/>
        <v xml:space="preserve"> </v>
      </c>
      <c r="BL67" s="176">
        <f t="shared" si="67"/>
        <v>0</v>
      </c>
      <c r="BM67" s="177" t="str">
        <f t="shared" si="68"/>
        <v xml:space="preserve"> </v>
      </c>
      <c r="BO67" s="173">
        <v>15</v>
      </c>
      <c r="BP67" s="227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/>
      <c r="BY67" s="177" t="str">
        <f t="shared" si="69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76"/>
        <v xml:space="preserve"> </v>
      </c>
      <c r="CH67" s="176">
        <f t="shared" si="71"/>
        <v>0</v>
      </c>
      <c r="CI67" s="177" t="str">
        <f t="shared" si="72"/>
        <v xml:space="preserve"> </v>
      </c>
      <c r="CK67" s="173">
        <v>15</v>
      </c>
      <c r="CL67" s="227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/>
      <c r="CU67" s="177" t="str">
        <f t="shared" si="73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77"/>
        <v xml:space="preserve"> </v>
      </c>
      <c r="DD67" s="176">
        <f t="shared" si="75"/>
        <v>0</v>
      </c>
      <c r="DE67" s="177" t="str">
        <f t="shared" si="76"/>
        <v xml:space="preserve"> </v>
      </c>
      <c r="DG67" s="173">
        <v>15</v>
      </c>
      <c r="DH67" s="227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/>
      <c r="DQ67" s="177" t="str">
        <f t="shared" si="77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78"/>
        <v xml:space="preserve"> </v>
      </c>
      <c r="DZ67" s="176">
        <f t="shared" si="79"/>
        <v>0</v>
      </c>
      <c r="EA67" s="177" t="str">
        <f t="shared" si="80"/>
        <v xml:space="preserve"> </v>
      </c>
      <c r="EC67" s="173">
        <v>15</v>
      </c>
      <c r="ED67" s="227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/>
      <c r="EM67" s="177" t="str">
        <f t="shared" si="81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79"/>
        <v xml:space="preserve"> </v>
      </c>
      <c r="EV67" s="176">
        <f t="shared" si="83"/>
        <v>0</v>
      </c>
      <c r="EW67" s="177" t="str">
        <f t="shared" si="84"/>
        <v xml:space="preserve"> </v>
      </c>
      <c r="EY67" s="173">
        <v>15</v>
      </c>
      <c r="EZ67" s="227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/>
      <c r="FI67" s="177" t="str">
        <f t="shared" si="85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0"/>
        <v xml:space="preserve"> </v>
      </c>
      <c r="FR67" s="176">
        <f t="shared" si="87"/>
        <v>0</v>
      </c>
      <c r="FS67" s="177" t="str">
        <f t="shared" si="88"/>
        <v xml:space="preserve"> </v>
      </c>
      <c r="FU67" s="173">
        <v>15</v>
      </c>
      <c r="FV67" s="227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/>
      <c r="GE67" s="177" t="str">
        <f t="shared" si="89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1"/>
        <v xml:space="preserve"> </v>
      </c>
      <c r="GN67" s="176">
        <f t="shared" si="91"/>
        <v>0</v>
      </c>
      <c r="GO67" s="177" t="str">
        <f t="shared" si="92"/>
        <v xml:space="preserve"> </v>
      </c>
      <c r="GQ67" s="173">
        <v>15</v>
      </c>
      <c r="GR67" s="227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/>
      <c r="HA67" s="177" t="str">
        <f t="shared" si="93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2"/>
        <v xml:space="preserve"> </v>
      </c>
      <c r="HJ67" s="176">
        <f t="shared" si="95"/>
        <v>0</v>
      </c>
      <c r="HK67" s="177" t="str">
        <f t="shared" si="96"/>
        <v xml:space="preserve"> </v>
      </c>
      <c r="HM67" s="173">
        <v>15</v>
      </c>
      <c r="HN67" s="227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/>
      <c r="HW67" s="177" t="str">
        <f t="shared" si="97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3"/>
        <v xml:space="preserve"> </v>
      </c>
      <c r="IF67" s="176">
        <f t="shared" si="99"/>
        <v>0</v>
      </c>
      <c r="IG67" s="177" t="str">
        <f t="shared" si="100"/>
        <v xml:space="preserve"> </v>
      </c>
      <c r="II67" s="173">
        <v>15</v>
      </c>
      <c r="IJ67" s="227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/>
      <c r="IS67" s="177" t="str">
        <f t="shared" si="101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4"/>
        <v xml:space="preserve"> </v>
      </c>
      <c r="JB67" s="176">
        <f t="shared" si="103"/>
        <v>0</v>
      </c>
      <c r="JC67" s="177" t="str">
        <f t="shared" si="104"/>
        <v xml:space="preserve"> </v>
      </c>
      <c r="JE67" s="173">
        <v>15</v>
      </c>
      <c r="JF67" s="227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/>
      <c r="JO67" s="177" t="str">
        <f t="shared" si="105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5"/>
        <v xml:space="preserve"> </v>
      </c>
      <c r="JX67" s="176">
        <f t="shared" si="107"/>
        <v>0</v>
      </c>
      <c r="JY67" s="177" t="str">
        <f t="shared" si="108"/>
        <v xml:space="preserve"> </v>
      </c>
      <c r="KA67" s="173">
        <v>15</v>
      </c>
      <c r="KB67" s="227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/>
      <c r="KK67" s="177" t="str">
        <f t="shared" si="109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86"/>
        <v xml:space="preserve"> </v>
      </c>
      <c r="KT67" s="176">
        <f t="shared" si="111"/>
        <v>0</v>
      </c>
      <c r="KU67" s="177" t="str">
        <f t="shared" si="112"/>
        <v xml:space="preserve"> </v>
      </c>
      <c r="KW67" s="173">
        <v>15</v>
      </c>
      <c r="KX67" s="227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/>
      <c r="LG67" s="177" t="str">
        <f t="shared" si="113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87"/>
        <v xml:space="preserve"> </v>
      </c>
      <c r="LP67" s="176">
        <f t="shared" si="115"/>
        <v>0</v>
      </c>
      <c r="LQ67" s="177" t="str">
        <f t="shared" si="116"/>
        <v xml:space="preserve"> </v>
      </c>
      <c r="LS67" s="173">
        <v>15</v>
      </c>
      <c r="LT67" s="227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/>
      <c r="MC67" s="177" t="str">
        <f t="shared" si="117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88"/>
        <v xml:space="preserve"> </v>
      </c>
      <c r="ML67" s="176">
        <f t="shared" si="118"/>
        <v>0</v>
      </c>
      <c r="MM67" s="177" t="str">
        <f t="shared" si="119"/>
        <v xml:space="preserve"> </v>
      </c>
      <c r="MO67" s="173">
        <v>15</v>
      </c>
      <c r="MP67" s="227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/>
      <c r="MY67" s="177" t="str">
        <f t="shared" si="120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89"/>
        <v xml:space="preserve"> </v>
      </c>
      <c r="NH67" s="176">
        <f t="shared" si="122"/>
        <v>0</v>
      </c>
      <c r="NI67" s="177" t="str">
        <f t="shared" si="123"/>
        <v xml:space="preserve"> </v>
      </c>
      <c r="NK67" s="173">
        <v>15</v>
      </c>
      <c r="NL67" s="227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/>
      <c r="NU67" s="177" t="str">
        <f t="shared" si="124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0"/>
        <v xml:space="preserve"> </v>
      </c>
      <c r="OD67" s="176">
        <f t="shared" si="126"/>
        <v>0</v>
      </c>
      <c r="OE67" s="177" t="str">
        <f t="shared" si="127"/>
        <v xml:space="preserve"> </v>
      </c>
      <c r="OG67" s="173">
        <v>15</v>
      </c>
      <c r="OH67" s="227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/>
      <c r="OQ67" s="177" t="str">
        <f t="shared" si="128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1"/>
        <v xml:space="preserve"> </v>
      </c>
      <c r="OZ67" s="176">
        <f t="shared" si="130"/>
        <v>0</v>
      </c>
      <c r="PA67" s="177" t="str">
        <f t="shared" si="131"/>
        <v xml:space="preserve"> </v>
      </c>
      <c r="PC67" s="173">
        <v>15</v>
      </c>
      <c r="PD67" s="227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/>
      <c r="PM67" s="177" t="str">
        <f t="shared" si="172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2"/>
        <v xml:space="preserve"> </v>
      </c>
      <c r="PV67" s="176">
        <f t="shared" si="133"/>
        <v>0</v>
      </c>
      <c r="PW67" s="177" t="str">
        <f t="shared" si="134"/>
        <v xml:space="preserve"> </v>
      </c>
      <c r="PY67" s="173">
        <v>15</v>
      </c>
      <c r="PZ67" s="227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/>
      <c r="QI67" s="177" t="str">
        <f t="shared" si="135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3"/>
        <v xml:space="preserve"> </v>
      </c>
      <c r="QR67" s="176">
        <f t="shared" si="137"/>
        <v>0</v>
      </c>
      <c r="QS67" s="177" t="str">
        <f t="shared" si="138"/>
        <v xml:space="preserve"> </v>
      </c>
      <c r="QU67" s="173">
        <v>15</v>
      </c>
      <c r="QV67" s="227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/>
      <c r="RE67" s="177" t="str">
        <f t="shared" si="139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4"/>
        <v xml:space="preserve"> </v>
      </c>
      <c r="RN67" s="176">
        <f t="shared" si="141"/>
        <v>0</v>
      </c>
      <c r="RO67" s="177" t="str">
        <f t="shared" si="142"/>
        <v xml:space="preserve"> </v>
      </c>
      <c r="RQ67" s="173">
        <v>15</v>
      </c>
      <c r="RR67" s="227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/>
      <c r="SA67" s="177" t="str">
        <f t="shared" si="143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5"/>
        <v xml:space="preserve"> </v>
      </c>
      <c r="SJ67" s="176">
        <f t="shared" si="145"/>
        <v>0</v>
      </c>
      <c r="SK67" s="177" t="str">
        <f t="shared" si="146"/>
        <v xml:space="preserve"> </v>
      </c>
      <c r="SM67" s="173">
        <v>15</v>
      </c>
      <c r="SN67" s="227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/>
      <c r="SW67" s="177" t="str">
        <f t="shared" si="147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196"/>
        <v xml:space="preserve"> </v>
      </c>
      <c r="TF67" s="176">
        <f t="shared" si="149"/>
        <v>0</v>
      </c>
      <c r="TG67" s="177" t="str">
        <f t="shared" si="150"/>
        <v xml:space="preserve"> </v>
      </c>
      <c r="TI67" s="173">
        <v>15</v>
      </c>
      <c r="TJ67" s="227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/>
      <c r="TS67" s="177" t="str">
        <f t="shared" si="151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197"/>
        <v xml:space="preserve"> </v>
      </c>
      <c r="UB67" s="176">
        <f t="shared" si="153"/>
        <v>0</v>
      </c>
      <c r="UC67" s="177" t="str">
        <f t="shared" si="154"/>
        <v xml:space="preserve"> </v>
      </c>
      <c r="UE67" s="173">
        <v>15</v>
      </c>
      <c r="UF67" s="227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/>
      <c r="UO67" s="177" t="str">
        <f t="shared" si="173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198"/>
        <v xml:space="preserve"> </v>
      </c>
      <c r="UX67" s="176">
        <f t="shared" si="156"/>
        <v>0</v>
      </c>
      <c r="UY67" s="177" t="str">
        <f t="shared" si="157"/>
        <v xml:space="preserve"> </v>
      </c>
      <c r="VA67" s="173">
        <v>15</v>
      </c>
      <c r="VB67" s="227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/>
      <c r="VK67" s="177" t="str">
        <f t="shared" si="158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199"/>
        <v xml:space="preserve"> </v>
      </c>
      <c r="VT67" s="176">
        <f t="shared" si="160"/>
        <v>0</v>
      </c>
      <c r="VU67" s="177" t="str">
        <f t="shared" si="161"/>
        <v xml:space="preserve"> </v>
      </c>
      <c r="VW67" s="173">
        <v>15</v>
      </c>
      <c r="VX67" s="227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/>
      <c r="WG67" s="177" t="str">
        <f t="shared" si="162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0"/>
        <v xml:space="preserve"> </v>
      </c>
      <c r="WP67" s="176">
        <f t="shared" si="164"/>
        <v>0</v>
      </c>
      <c r="WQ67" s="177" t="str">
        <f t="shared" si="165"/>
        <v xml:space="preserve"> </v>
      </c>
      <c r="WS67" s="173">
        <v>15</v>
      </c>
      <c r="WT67" s="227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/>
      <c r="XC67" s="177" t="str">
        <f t="shared" si="166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1"/>
        <v xml:space="preserve"> </v>
      </c>
      <c r="XL67" s="176">
        <f t="shared" si="168"/>
        <v>0</v>
      </c>
      <c r="XM67" s="177" t="str">
        <f t="shared" si="169"/>
        <v xml:space="preserve"> </v>
      </c>
    </row>
    <row r="68" spans="1:637" ht="13.8">
      <c r="A68" s="173">
        <v>16</v>
      </c>
      <c r="B68" s="225">
        <v>16</v>
      </c>
      <c r="C68" s="174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5" t="str">
        <f t="shared" si="0"/>
        <v xml:space="preserve"> </v>
      </c>
      <c r="I68" s="212" t="str">
        <f>IF(E68=0," ",VLOOKUP(E68,PROTOKOL!$A:$E,5,FALSE))</f>
        <v xml:space="preserve"> </v>
      </c>
      <c r="J68" s="176"/>
      <c r="K68" s="177" t="str">
        <f t="shared" si="58"/>
        <v xml:space="preserve"> 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59"/>
        <v xml:space="preserve"> </v>
      </c>
      <c r="T68" s="176">
        <f t="shared" si="60"/>
        <v>0</v>
      </c>
      <c r="U68" s="177" t="str">
        <f t="shared" si="61"/>
        <v xml:space="preserve"> </v>
      </c>
      <c r="W68" s="173">
        <v>16</v>
      </c>
      <c r="X68" s="225">
        <v>16</v>
      </c>
      <c r="Y68" s="174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5" t="str">
        <f t="shared" si="2"/>
        <v xml:space="preserve"> </v>
      </c>
      <c r="AE68" s="212" t="str">
        <f>IF(AA68=0," ",VLOOKUP(AA68,PROTOKOL!$A:$E,5,FALSE))</f>
        <v xml:space="preserve"> </v>
      </c>
      <c r="AF68" s="176"/>
      <c r="AG68" s="177" t="str">
        <f t="shared" si="62"/>
        <v xml:space="preserve"> </v>
      </c>
      <c r="AH68" s="217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5" t="str">
        <f t="shared" si="3"/>
        <v xml:space="preserve"> </v>
      </c>
      <c r="AN68" s="176" t="str">
        <f>IF(AJ68=0," ",VLOOKUP(AJ68,PROTOKOL!$A:$E,5,FALSE))</f>
        <v xml:space="preserve"> </v>
      </c>
      <c r="AO68" s="212" t="str">
        <f t="shared" si="174"/>
        <v xml:space="preserve"> </v>
      </c>
      <c r="AP68" s="176">
        <f t="shared" si="64"/>
        <v>0</v>
      </c>
      <c r="AQ68" s="177" t="str">
        <f t="shared" si="65"/>
        <v xml:space="preserve"> </v>
      </c>
      <c r="AS68" s="173">
        <v>16</v>
      </c>
      <c r="AT68" s="225">
        <v>16</v>
      </c>
      <c r="AU68" s="174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5" t="str">
        <f t="shared" si="4"/>
        <v xml:space="preserve"> </v>
      </c>
      <c r="BA68" s="212" t="str">
        <f>IF(AW68=0," ",VLOOKUP(AW68,PROTOKOL!$A:$E,5,FALSE))</f>
        <v xml:space="preserve"> </v>
      </c>
      <c r="BB68" s="176"/>
      <c r="BC68" s="177" t="str">
        <f t="shared" si="170"/>
        <v xml:space="preserve"> 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75"/>
        <v xml:space="preserve"> </v>
      </c>
      <c r="BL68" s="176">
        <f t="shared" si="67"/>
        <v>0</v>
      </c>
      <c r="BM68" s="177" t="str">
        <f t="shared" si="68"/>
        <v xml:space="preserve"> </v>
      </c>
      <c r="BO68" s="173">
        <v>16</v>
      </c>
      <c r="BP68" s="225">
        <v>16</v>
      </c>
      <c r="BQ68" s="174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5" t="str">
        <f t="shared" si="6"/>
        <v xml:space="preserve"> </v>
      </c>
      <c r="BW68" s="212" t="str">
        <f>IF(BS68=0," ",VLOOKUP(BS68,PROTOKOL!$A:$E,5,FALSE))</f>
        <v xml:space="preserve"> </v>
      </c>
      <c r="BX68" s="176"/>
      <c r="BY68" s="177" t="str">
        <f t="shared" si="69"/>
        <v xml:space="preserve"> 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76"/>
        <v xml:space="preserve"> </v>
      </c>
      <c r="CH68" s="176">
        <f t="shared" si="71"/>
        <v>0</v>
      </c>
      <c r="CI68" s="177" t="str">
        <f t="shared" si="72"/>
        <v xml:space="preserve"> </v>
      </c>
      <c r="CK68" s="173">
        <v>16</v>
      </c>
      <c r="CL68" s="225">
        <v>16</v>
      </c>
      <c r="CM68" s="174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/>
      <c r="CU68" s="177" t="str">
        <f t="shared" si="73"/>
        <v xml:space="preserve"> </v>
      </c>
      <c r="CV68" s="217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5" t="str">
        <f t="shared" si="9"/>
        <v xml:space="preserve"> </v>
      </c>
      <c r="DB68" s="176" t="str">
        <f>IF(CX68=0," ",VLOOKUP(CX68,PROTOKOL!$A:$E,5,FALSE))</f>
        <v xml:space="preserve"> </v>
      </c>
      <c r="DC68" s="212" t="str">
        <f t="shared" si="177"/>
        <v xml:space="preserve"> </v>
      </c>
      <c r="DD68" s="176">
        <f t="shared" si="75"/>
        <v>0</v>
      </c>
      <c r="DE68" s="177" t="str">
        <f t="shared" si="76"/>
        <v xml:space="preserve"> </v>
      </c>
      <c r="DG68" s="173">
        <v>16</v>
      </c>
      <c r="DH68" s="225">
        <v>16</v>
      </c>
      <c r="DI68" s="174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5" t="str">
        <f t="shared" si="10"/>
        <v xml:space="preserve"> </v>
      </c>
      <c r="DO68" s="212" t="str">
        <f>IF(DK68=0," ",VLOOKUP(DK68,PROTOKOL!$A:$E,5,FALSE))</f>
        <v xml:space="preserve"> </v>
      </c>
      <c r="DP68" s="176"/>
      <c r="DQ68" s="177" t="str">
        <f t="shared" si="77"/>
        <v xml:space="preserve"> 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78"/>
        <v xml:space="preserve"> </v>
      </c>
      <c r="DZ68" s="176">
        <f t="shared" si="79"/>
        <v>0</v>
      </c>
      <c r="EA68" s="177" t="str">
        <f t="shared" si="80"/>
        <v xml:space="preserve"> </v>
      </c>
      <c r="EC68" s="173">
        <v>16</v>
      </c>
      <c r="ED68" s="225">
        <v>16</v>
      </c>
      <c r="EE68" s="174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5" t="str">
        <f t="shared" si="12"/>
        <v xml:space="preserve"> </v>
      </c>
      <c r="EK68" s="212" t="str">
        <f>IF(EG68=0," ",VLOOKUP(EG68,PROTOKOL!$A:$E,5,FALSE))</f>
        <v xml:space="preserve"> </v>
      </c>
      <c r="EL68" s="176"/>
      <c r="EM68" s="177" t="str">
        <f t="shared" si="81"/>
        <v xml:space="preserve"> 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79"/>
        <v xml:space="preserve"> </v>
      </c>
      <c r="EV68" s="176">
        <f t="shared" si="83"/>
        <v>0</v>
      </c>
      <c r="EW68" s="177" t="str">
        <f t="shared" si="84"/>
        <v xml:space="preserve"> </v>
      </c>
      <c r="EY68" s="173">
        <v>16</v>
      </c>
      <c r="EZ68" s="225">
        <v>16</v>
      </c>
      <c r="FA68" s="174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/>
      <c r="FI68" s="177" t="str">
        <f t="shared" si="85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0"/>
        <v xml:space="preserve"> </v>
      </c>
      <c r="FR68" s="176">
        <f t="shared" si="87"/>
        <v>0</v>
      </c>
      <c r="FS68" s="177" t="str">
        <f t="shared" si="88"/>
        <v xml:space="preserve"> </v>
      </c>
      <c r="FU68" s="173">
        <v>16</v>
      </c>
      <c r="FV68" s="225">
        <v>16</v>
      </c>
      <c r="FW68" s="174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5" t="str">
        <f t="shared" si="16"/>
        <v xml:space="preserve"> </v>
      </c>
      <c r="GC68" s="212" t="str">
        <f>IF(FY68=0," ",VLOOKUP(FY68,PROTOKOL!$A:$E,5,FALSE))</f>
        <v xml:space="preserve"> </v>
      </c>
      <c r="GD68" s="176"/>
      <c r="GE68" s="177" t="str">
        <f t="shared" si="89"/>
        <v xml:space="preserve"> 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1"/>
        <v xml:space="preserve"> </v>
      </c>
      <c r="GN68" s="176">
        <f t="shared" si="91"/>
        <v>0</v>
      </c>
      <c r="GO68" s="177" t="str">
        <f t="shared" si="92"/>
        <v xml:space="preserve"> </v>
      </c>
      <c r="GQ68" s="173">
        <v>16</v>
      </c>
      <c r="GR68" s="225">
        <v>16</v>
      </c>
      <c r="GS68" s="174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5" t="str">
        <f t="shared" si="18"/>
        <v xml:space="preserve"> </v>
      </c>
      <c r="GY68" s="212" t="str">
        <f>IF(GU68=0," ",VLOOKUP(GU68,PROTOKOL!$A:$E,5,FALSE))</f>
        <v xml:space="preserve"> </v>
      </c>
      <c r="GZ68" s="176"/>
      <c r="HA68" s="177" t="str">
        <f t="shared" si="93"/>
        <v xml:space="preserve"> 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2"/>
        <v xml:space="preserve"> </v>
      </c>
      <c r="HJ68" s="176">
        <f t="shared" si="95"/>
        <v>0</v>
      </c>
      <c r="HK68" s="177" t="str">
        <f t="shared" si="96"/>
        <v xml:space="preserve"> </v>
      </c>
      <c r="HM68" s="173">
        <v>16</v>
      </c>
      <c r="HN68" s="225">
        <v>16</v>
      </c>
      <c r="HO68" s="174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5" t="str">
        <f t="shared" si="20"/>
        <v xml:space="preserve"> </v>
      </c>
      <c r="HU68" s="212" t="str">
        <f>IF(HQ68=0," ",VLOOKUP(HQ68,PROTOKOL!$A:$E,5,FALSE))</f>
        <v xml:space="preserve"> </v>
      </c>
      <c r="HV68" s="176"/>
      <c r="HW68" s="177" t="str">
        <f t="shared" si="97"/>
        <v xml:space="preserve"> 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183"/>
        <v xml:space="preserve"> </v>
      </c>
      <c r="IF68" s="176">
        <f t="shared" si="99"/>
        <v>0</v>
      </c>
      <c r="IG68" s="177" t="str">
        <f t="shared" si="100"/>
        <v xml:space="preserve"> </v>
      </c>
      <c r="II68" s="173">
        <v>16</v>
      </c>
      <c r="IJ68" s="225">
        <v>16</v>
      </c>
      <c r="IK68" s="174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/>
      <c r="IS68" s="177" t="str">
        <f t="shared" si="101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4"/>
        <v xml:space="preserve"> </v>
      </c>
      <c r="JB68" s="176">
        <f t="shared" si="103"/>
        <v>0</v>
      </c>
      <c r="JC68" s="177" t="str">
        <f t="shared" si="104"/>
        <v xml:space="preserve"> </v>
      </c>
      <c r="JE68" s="173">
        <v>16</v>
      </c>
      <c r="JF68" s="225">
        <v>16</v>
      </c>
      <c r="JG68" s="174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/>
      <c r="JO68" s="177" t="str">
        <f t="shared" si="105"/>
        <v xml:space="preserve"> 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85"/>
        <v xml:space="preserve"> </v>
      </c>
      <c r="JX68" s="176">
        <f t="shared" si="107"/>
        <v>0</v>
      </c>
      <c r="JY68" s="177" t="str">
        <f t="shared" si="108"/>
        <v xml:space="preserve"> </v>
      </c>
      <c r="KA68" s="173">
        <v>16</v>
      </c>
      <c r="KB68" s="225">
        <v>16</v>
      </c>
      <c r="KC68" s="174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5" t="str">
        <f t="shared" si="26"/>
        <v xml:space="preserve"> </v>
      </c>
      <c r="KI68" s="212" t="str">
        <f>IF(KE68=0," ",VLOOKUP(KE68,PROTOKOL!$A:$E,5,FALSE))</f>
        <v xml:space="preserve"> </v>
      </c>
      <c r="KJ68" s="176"/>
      <c r="KK68" s="177" t="str">
        <f t="shared" si="109"/>
        <v xml:space="preserve"> 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86"/>
        <v xml:space="preserve"> </v>
      </c>
      <c r="KT68" s="176">
        <f t="shared" si="111"/>
        <v>0</v>
      </c>
      <c r="KU68" s="177" t="str">
        <f t="shared" si="112"/>
        <v xml:space="preserve"> </v>
      </c>
      <c r="KW68" s="173">
        <v>16</v>
      </c>
      <c r="KX68" s="225">
        <v>16</v>
      </c>
      <c r="KY68" s="174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5" t="str">
        <f t="shared" si="28"/>
        <v xml:space="preserve"> </v>
      </c>
      <c r="LE68" s="212" t="str">
        <f>IF(LA68=0," ",VLOOKUP(LA68,PROTOKOL!$A:$E,5,FALSE))</f>
        <v xml:space="preserve"> </v>
      </c>
      <c r="LF68" s="176"/>
      <c r="LG68" s="177" t="str">
        <f t="shared" si="113"/>
        <v xml:space="preserve"> 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87"/>
        <v xml:space="preserve"> </v>
      </c>
      <c r="LP68" s="176">
        <f t="shared" si="115"/>
        <v>0</v>
      </c>
      <c r="LQ68" s="177" t="str">
        <f t="shared" si="116"/>
        <v xml:space="preserve"> </v>
      </c>
      <c r="LS68" s="173">
        <v>16</v>
      </c>
      <c r="LT68" s="225">
        <v>16</v>
      </c>
      <c r="LU68" s="174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5" t="str">
        <f t="shared" si="30"/>
        <v xml:space="preserve"> </v>
      </c>
      <c r="MA68" s="212" t="str">
        <f>IF(LW68=0," ",VLOOKUP(LW68,PROTOKOL!$A:$E,5,FALSE))</f>
        <v xml:space="preserve"> </v>
      </c>
      <c r="MB68" s="176"/>
      <c r="MC68" s="177" t="str">
        <f t="shared" si="117"/>
        <v xml:space="preserve"> 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88"/>
        <v xml:space="preserve"> </v>
      </c>
      <c r="ML68" s="176">
        <f t="shared" si="118"/>
        <v>0</v>
      </c>
      <c r="MM68" s="177" t="str">
        <f t="shared" si="119"/>
        <v xml:space="preserve"> </v>
      </c>
      <c r="MO68" s="173">
        <v>16</v>
      </c>
      <c r="MP68" s="225">
        <v>16</v>
      </c>
      <c r="MQ68" s="174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5" t="str">
        <f t="shared" si="32"/>
        <v xml:space="preserve"> </v>
      </c>
      <c r="MW68" s="212" t="str">
        <f>IF(MS68=0," ",VLOOKUP(MS68,PROTOKOL!$A:$E,5,FALSE))</f>
        <v xml:space="preserve"> </v>
      </c>
      <c r="MX68" s="176"/>
      <c r="MY68" s="177" t="str">
        <f t="shared" si="120"/>
        <v xml:space="preserve"> 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89"/>
        <v xml:space="preserve"> </v>
      </c>
      <c r="NH68" s="176">
        <f t="shared" si="122"/>
        <v>0</v>
      </c>
      <c r="NI68" s="177" t="str">
        <f t="shared" si="123"/>
        <v xml:space="preserve"> </v>
      </c>
      <c r="NK68" s="173">
        <v>16</v>
      </c>
      <c r="NL68" s="225">
        <v>16</v>
      </c>
      <c r="NM68" s="174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5" t="str">
        <f t="shared" si="34"/>
        <v xml:space="preserve"> </v>
      </c>
      <c r="NS68" s="212" t="str">
        <f>IF(NO68=0," ",VLOOKUP(NO68,PROTOKOL!$A:$E,5,FALSE))</f>
        <v xml:space="preserve"> </v>
      </c>
      <c r="NT68" s="176"/>
      <c r="NU68" s="177" t="str">
        <f t="shared" si="124"/>
        <v xml:space="preserve"> 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90"/>
        <v xml:space="preserve"> </v>
      </c>
      <c r="OD68" s="176">
        <f t="shared" si="126"/>
        <v>0</v>
      </c>
      <c r="OE68" s="177" t="str">
        <f t="shared" si="127"/>
        <v xml:space="preserve"> </v>
      </c>
      <c r="OG68" s="173">
        <v>16</v>
      </c>
      <c r="OH68" s="225">
        <v>16</v>
      </c>
      <c r="OI68" s="174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5" t="str">
        <f t="shared" si="36"/>
        <v xml:space="preserve"> </v>
      </c>
      <c r="OO68" s="212" t="str">
        <f>IF(OK68=0," ",VLOOKUP(OK68,PROTOKOL!$A:$E,5,FALSE))</f>
        <v xml:space="preserve"> </v>
      </c>
      <c r="OP68" s="176"/>
      <c r="OQ68" s="177" t="str">
        <f t="shared" si="128"/>
        <v xml:space="preserve"> 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1"/>
        <v xml:space="preserve"> </v>
      </c>
      <c r="OZ68" s="176">
        <f t="shared" si="130"/>
        <v>0</v>
      </c>
      <c r="PA68" s="177" t="str">
        <f t="shared" si="131"/>
        <v xml:space="preserve"> </v>
      </c>
      <c r="PC68" s="173">
        <v>16</v>
      </c>
      <c r="PD68" s="225">
        <v>16</v>
      </c>
      <c r="PE68" s="174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5" t="str">
        <f t="shared" si="38"/>
        <v xml:space="preserve"> </v>
      </c>
      <c r="PK68" s="212" t="str">
        <f>IF(PG68=0," ",VLOOKUP(PG68,PROTOKOL!$A:$E,5,FALSE))</f>
        <v xml:space="preserve"> </v>
      </c>
      <c r="PL68" s="176"/>
      <c r="PM68" s="177" t="str">
        <f t="shared" si="172"/>
        <v xml:space="preserve"> 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2"/>
        <v xml:space="preserve"> </v>
      </c>
      <c r="PV68" s="176">
        <f t="shared" si="133"/>
        <v>0</v>
      </c>
      <c r="PW68" s="177" t="str">
        <f t="shared" si="134"/>
        <v xml:space="preserve"> </v>
      </c>
      <c r="PY68" s="173">
        <v>16</v>
      </c>
      <c r="PZ68" s="225">
        <v>16</v>
      </c>
      <c r="QA68" s="174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5" t="str">
        <f t="shared" si="40"/>
        <v xml:space="preserve"> </v>
      </c>
      <c r="QG68" s="212" t="str">
        <f>IF(QC68=0," ",VLOOKUP(QC68,PROTOKOL!$A:$E,5,FALSE))</f>
        <v xml:space="preserve"> </v>
      </c>
      <c r="QH68" s="176"/>
      <c r="QI68" s="177" t="str">
        <f t="shared" si="135"/>
        <v xml:space="preserve"> 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3"/>
        <v xml:space="preserve"> </v>
      </c>
      <c r="QR68" s="176">
        <f t="shared" si="137"/>
        <v>0</v>
      </c>
      <c r="QS68" s="177" t="str">
        <f t="shared" si="138"/>
        <v xml:space="preserve"> </v>
      </c>
      <c r="QU68" s="173">
        <v>16</v>
      </c>
      <c r="QV68" s="225">
        <v>16</v>
      </c>
      <c r="QW68" s="174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5" t="str">
        <f t="shared" si="42"/>
        <v xml:space="preserve"> </v>
      </c>
      <c r="RC68" s="212" t="str">
        <f>IF(QY68=0," ",VLOOKUP(QY68,PROTOKOL!$A:$E,5,FALSE))</f>
        <v xml:space="preserve"> </v>
      </c>
      <c r="RD68" s="176"/>
      <c r="RE68" s="177" t="str">
        <f t="shared" si="139"/>
        <v xml:space="preserve"> 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194"/>
        <v xml:space="preserve"> </v>
      </c>
      <c r="RN68" s="176">
        <f t="shared" si="141"/>
        <v>0</v>
      </c>
      <c r="RO68" s="177" t="str">
        <f t="shared" si="142"/>
        <v xml:space="preserve"> </v>
      </c>
      <c r="RQ68" s="173">
        <v>16</v>
      </c>
      <c r="RR68" s="225">
        <v>16</v>
      </c>
      <c r="RS68" s="174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5" t="str">
        <f t="shared" si="44"/>
        <v xml:space="preserve"> </v>
      </c>
      <c r="RY68" s="212" t="str">
        <f>IF(RU68=0," ",VLOOKUP(RU68,PROTOKOL!$A:$E,5,FALSE))</f>
        <v xml:space="preserve"> </v>
      </c>
      <c r="RZ68" s="176"/>
      <c r="SA68" s="177" t="str">
        <f t="shared" si="143"/>
        <v xml:space="preserve"> </v>
      </c>
      <c r="SB68" s="217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5" t="str">
        <f t="shared" si="45"/>
        <v xml:space="preserve"> </v>
      </c>
      <c r="SH68" s="176" t="str">
        <f>IF(SD68=0," ",VLOOKUP(SD68,PROTOKOL!$A:$E,5,FALSE))</f>
        <v xml:space="preserve"> </v>
      </c>
      <c r="SI68" s="212" t="str">
        <f t="shared" si="195"/>
        <v xml:space="preserve"> </v>
      </c>
      <c r="SJ68" s="176">
        <f t="shared" si="145"/>
        <v>0</v>
      </c>
      <c r="SK68" s="177" t="str">
        <f t="shared" si="146"/>
        <v xml:space="preserve"> </v>
      </c>
      <c r="SM68" s="173">
        <v>16</v>
      </c>
      <c r="SN68" s="225">
        <v>16</v>
      </c>
      <c r="SO68" s="174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75" t="str">
        <f t="shared" si="46"/>
        <v xml:space="preserve"> </v>
      </c>
      <c r="SU68" s="212" t="str">
        <f>IF(SQ68=0," ",VLOOKUP(SQ68,PROTOKOL!$A:$E,5,FALSE))</f>
        <v xml:space="preserve"> </v>
      </c>
      <c r="SV68" s="176"/>
      <c r="SW68" s="177" t="str">
        <f t="shared" si="147"/>
        <v xml:space="preserve"> 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196"/>
        <v xml:space="preserve"> </v>
      </c>
      <c r="TF68" s="176">
        <f t="shared" si="149"/>
        <v>0</v>
      </c>
      <c r="TG68" s="177" t="str">
        <f t="shared" si="150"/>
        <v xml:space="preserve"> </v>
      </c>
      <c r="TI68" s="173">
        <v>16</v>
      </c>
      <c r="TJ68" s="225">
        <v>16</v>
      </c>
      <c r="TK68" s="174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75" t="str">
        <f t="shared" si="48"/>
        <v xml:space="preserve"> </v>
      </c>
      <c r="TQ68" s="212" t="str">
        <f>IF(TM68=0," ",VLOOKUP(TM68,PROTOKOL!$A:$E,5,FALSE))</f>
        <v xml:space="preserve"> </v>
      </c>
      <c r="TR68" s="176"/>
      <c r="TS68" s="177" t="str">
        <f t="shared" si="151"/>
        <v xml:space="preserve"> 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197"/>
        <v xml:space="preserve"> </v>
      </c>
      <c r="UB68" s="176">
        <f t="shared" si="153"/>
        <v>0</v>
      </c>
      <c r="UC68" s="177" t="str">
        <f t="shared" si="154"/>
        <v xml:space="preserve"> </v>
      </c>
      <c r="UE68" s="173">
        <v>16</v>
      </c>
      <c r="UF68" s="225">
        <v>16</v>
      </c>
      <c r="UG68" s="174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75" t="str">
        <f t="shared" si="50"/>
        <v xml:space="preserve"> </v>
      </c>
      <c r="UM68" s="212" t="str">
        <f>IF(UI68=0," ",VLOOKUP(UI68,PROTOKOL!$A:$E,5,FALSE))</f>
        <v xml:space="preserve"> </v>
      </c>
      <c r="UN68" s="176"/>
      <c r="UO68" s="177" t="str">
        <f t="shared" si="173"/>
        <v xml:space="preserve"> 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198"/>
        <v xml:space="preserve"> </v>
      </c>
      <c r="UX68" s="176">
        <f t="shared" si="156"/>
        <v>0</v>
      </c>
      <c r="UY68" s="177" t="str">
        <f t="shared" si="157"/>
        <v xml:space="preserve"> </v>
      </c>
      <c r="VA68" s="173">
        <v>16</v>
      </c>
      <c r="VB68" s="225">
        <v>16</v>
      </c>
      <c r="VC68" s="174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75" t="str">
        <f t="shared" si="52"/>
        <v xml:space="preserve"> </v>
      </c>
      <c r="VI68" s="212" t="str">
        <f>IF(VE68=0," ",VLOOKUP(VE68,PROTOKOL!$A:$E,5,FALSE))</f>
        <v xml:space="preserve"> </v>
      </c>
      <c r="VJ68" s="176"/>
      <c r="VK68" s="177" t="str">
        <f t="shared" si="158"/>
        <v xml:space="preserve"> 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199"/>
        <v xml:space="preserve"> </v>
      </c>
      <c r="VT68" s="176">
        <f t="shared" si="160"/>
        <v>0</v>
      </c>
      <c r="VU68" s="177" t="str">
        <f t="shared" si="161"/>
        <v xml:space="preserve"> </v>
      </c>
      <c r="VW68" s="173">
        <v>16</v>
      </c>
      <c r="VX68" s="225">
        <v>16</v>
      </c>
      <c r="VY68" s="174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75" t="str">
        <f t="shared" si="54"/>
        <v xml:space="preserve"> </v>
      </c>
      <c r="WE68" s="212" t="str">
        <f>IF(WA68=0," ",VLOOKUP(WA68,PROTOKOL!$A:$E,5,FALSE))</f>
        <v xml:space="preserve"> </v>
      </c>
      <c r="WF68" s="176"/>
      <c r="WG68" s="177" t="str">
        <f t="shared" si="162"/>
        <v xml:space="preserve"> 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0"/>
        <v xml:space="preserve"> </v>
      </c>
      <c r="WP68" s="176">
        <f t="shared" si="164"/>
        <v>0</v>
      </c>
      <c r="WQ68" s="177" t="str">
        <f t="shared" si="165"/>
        <v xml:space="preserve"> </v>
      </c>
      <c r="WS68" s="173">
        <v>16</v>
      </c>
      <c r="WT68" s="225">
        <v>16</v>
      </c>
      <c r="WU68" s="174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75" t="str">
        <f t="shared" si="56"/>
        <v xml:space="preserve"> </v>
      </c>
      <c r="XA68" s="212" t="str">
        <f>IF(WW68=0," ",VLOOKUP(WW68,PROTOKOL!$A:$E,5,FALSE))</f>
        <v xml:space="preserve"> </v>
      </c>
      <c r="XB68" s="176"/>
      <c r="XC68" s="177" t="str">
        <f t="shared" si="166"/>
        <v xml:space="preserve"> 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1"/>
        <v xml:space="preserve"> </v>
      </c>
      <c r="XL68" s="176">
        <f t="shared" si="168"/>
        <v>0</v>
      </c>
      <c r="XM68" s="177" t="str">
        <f t="shared" si="169"/>
        <v xml:space="preserve"> </v>
      </c>
    </row>
    <row r="69" spans="1:637" ht="13.8">
      <c r="A69" s="173">
        <v>16</v>
      </c>
      <c r="B69" s="226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/>
      <c r="K69" s="177" t="str">
        <f t="shared" si="58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59"/>
        <v xml:space="preserve"> </v>
      </c>
      <c r="T69" s="176">
        <f t="shared" si="60"/>
        <v>0</v>
      </c>
      <c r="U69" s="177" t="str">
        <f t="shared" si="61"/>
        <v xml:space="preserve"> </v>
      </c>
      <c r="W69" s="173">
        <v>16</v>
      </c>
      <c r="X69" s="226"/>
      <c r="Y69" s="174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5" t="str">
        <f t="shared" si="2"/>
        <v xml:space="preserve"> </v>
      </c>
      <c r="AE69" s="212" t="str">
        <f>IF(AA69=0," ",VLOOKUP(AA69,PROTOKOL!$A:$E,5,FALSE))</f>
        <v xml:space="preserve"> </v>
      </c>
      <c r="AF69" s="176"/>
      <c r="AG69" s="177" t="str">
        <f t="shared" si="62"/>
        <v xml:space="preserve"> 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74"/>
        <v xml:space="preserve"> </v>
      </c>
      <c r="AP69" s="176">
        <f t="shared" si="64"/>
        <v>0</v>
      </c>
      <c r="AQ69" s="177" t="str">
        <f t="shared" si="65"/>
        <v xml:space="preserve"> </v>
      </c>
      <c r="AS69" s="173">
        <v>16</v>
      </c>
      <c r="AT69" s="226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/>
      <c r="BC69" s="177" t="str">
        <f t="shared" si="170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75"/>
        <v xml:space="preserve"> </v>
      </c>
      <c r="BL69" s="176">
        <f t="shared" si="67"/>
        <v>0</v>
      </c>
      <c r="BM69" s="177" t="str">
        <f t="shared" si="68"/>
        <v xml:space="preserve"> </v>
      </c>
      <c r="BO69" s="173">
        <v>16</v>
      </c>
      <c r="BP69" s="226"/>
      <c r="BQ69" s="174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5" t="str">
        <f t="shared" si="6"/>
        <v xml:space="preserve"> </v>
      </c>
      <c r="BW69" s="212" t="str">
        <f>IF(BS69=0," ",VLOOKUP(BS69,PROTOKOL!$A:$E,5,FALSE))</f>
        <v xml:space="preserve"> </v>
      </c>
      <c r="BX69" s="176"/>
      <c r="BY69" s="177" t="str">
        <f t="shared" si="69"/>
        <v xml:space="preserve"> 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76"/>
        <v xml:space="preserve"> </v>
      </c>
      <c r="CH69" s="176">
        <f t="shared" si="71"/>
        <v>0</v>
      </c>
      <c r="CI69" s="177" t="str">
        <f t="shared" si="72"/>
        <v xml:space="preserve"> </v>
      </c>
      <c r="CK69" s="173">
        <v>16</v>
      </c>
      <c r="CL69" s="226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/>
      <c r="CU69" s="177" t="str">
        <f t="shared" si="73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77"/>
        <v xml:space="preserve"> </v>
      </c>
      <c r="DD69" s="176">
        <f t="shared" si="75"/>
        <v>0</v>
      </c>
      <c r="DE69" s="177" t="str">
        <f t="shared" si="76"/>
        <v xml:space="preserve"> </v>
      </c>
      <c r="DG69" s="173">
        <v>16</v>
      </c>
      <c r="DH69" s="226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/>
      <c r="DQ69" s="177" t="str">
        <f t="shared" si="77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78"/>
        <v xml:space="preserve"> </v>
      </c>
      <c r="DZ69" s="176">
        <f t="shared" si="79"/>
        <v>0</v>
      </c>
      <c r="EA69" s="177" t="str">
        <f t="shared" si="80"/>
        <v xml:space="preserve"> </v>
      </c>
      <c r="EC69" s="173">
        <v>16</v>
      </c>
      <c r="ED69" s="226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/>
      <c r="EM69" s="177" t="str">
        <f t="shared" si="81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79"/>
        <v xml:space="preserve"> </v>
      </c>
      <c r="EV69" s="176">
        <f t="shared" si="83"/>
        <v>0</v>
      </c>
      <c r="EW69" s="177" t="str">
        <f t="shared" si="84"/>
        <v xml:space="preserve"> </v>
      </c>
      <c r="EY69" s="173">
        <v>16</v>
      </c>
      <c r="EZ69" s="226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/>
      <c r="FI69" s="177" t="str">
        <f t="shared" si="85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0"/>
        <v xml:space="preserve"> </v>
      </c>
      <c r="FR69" s="176">
        <f t="shared" si="87"/>
        <v>0</v>
      </c>
      <c r="FS69" s="177" t="str">
        <f t="shared" si="88"/>
        <v xml:space="preserve"> </v>
      </c>
      <c r="FU69" s="173">
        <v>16</v>
      </c>
      <c r="FV69" s="226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/>
      <c r="GE69" s="177" t="str">
        <f t="shared" si="89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1"/>
        <v xml:space="preserve"> </v>
      </c>
      <c r="GN69" s="176">
        <f t="shared" si="91"/>
        <v>0</v>
      </c>
      <c r="GO69" s="177" t="str">
        <f t="shared" si="92"/>
        <v xml:space="preserve"> </v>
      </c>
      <c r="GQ69" s="173">
        <v>16</v>
      </c>
      <c r="GR69" s="226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/>
      <c r="HA69" s="177" t="str">
        <f t="shared" si="93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2"/>
        <v xml:space="preserve"> </v>
      </c>
      <c r="HJ69" s="176">
        <f t="shared" si="95"/>
        <v>0</v>
      </c>
      <c r="HK69" s="177" t="str">
        <f t="shared" si="96"/>
        <v xml:space="preserve"> </v>
      </c>
      <c r="HM69" s="173">
        <v>16</v>
      </c>
      <c r="HN69" s="226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/>
      <c r="HW69" s="177" t="str">
        <f t="shared" si="97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3"/>
        <v xml:space="preserve"> </v>
      </c>
      <c r="IF69" s="176">
        <f t="shared" si="99"/>
        <v>0</v>
      </c>
      <c r="IG69" s="177" t="str">
        <f t="shared" si="100"/>
        <v xml:space="preserve"> </v>
      </c>
      <c r="II69" s="173">
        <v>16</v>
      </c>
      <c r="IJ69" s="226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/>
      <c r="IS69" s="177" t="str">
        <f t="shared" si="101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4"/>
        <v xml:space="preserve"> </v>
      </c>
      <c r="JB69" s="176">
        <f t="shared" si="103"/>
        <v>0</v>
      </c>
      <c r="JC69" s="177" t="str">
        <f t="shared" si="104"/>
        <v xml:space="preserve"> </v>
      </c>
      <c r="JE69" s="173">
        <v>16</v>
      </c>
      <c r="JF69" s="226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/>
      <c r="JO69" s="177" t="str">
        <f t="shared" si="105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85"/>
        <v xml:space="preserve"> </v>
      </c>
      <c r="JX69" s="176">
        <f t="shared" si="107"/>
        <v>0</v>
      </c>
      <c r="JY69" s="177" t="str">
        <f t="shared" si="108"/>
        <v xml:space="preserve"> </v>
      </c>
      <c r="KA69" s="173">
        <v>16</v>
      </c>
      <c r="KB69" s="226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/>
      <c r="KK69" s="177" t="str">
        <f t="shared" si="109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86"/>
        <v xml:space="preserve"> </v>
      </c>
      <c r="KT69" s="176">
        <f t="shared" si="111"/>
        <v>0</v>
      </c>
      <c r="KU69" s="177" t="str">
        <f t="shared" si="112"/>
        <v xml:space="preserve"> </v>
      </c>
      <c r="KW69" s="173">
        <v>16</v>
      </c>
      <c r="KX69" s="226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/>
      <c r="LG69" s="177" t="str">
        <f t="shared" si="113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87"/>
        <v xml:space="preserve"> </v>
      </c>
      <c r="LP69" s="176">
        <f t="shared" si="115"/>
        <v>0</v>
      </c>
      <c r="LQ69" s="177" t="str">
        <f t="shared" si="116"/>
        <v xml:space="preserve"> </v>
      </c>
      <c r="LS69" s="173">
        <v>16</v>
      </c>
      <c r="LT69" s="226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/>
      <c r="MC69" s="177" t="str">
        <f t="shared" si="117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88"/>
        <v xml:space="preserve"> </v>
      </c>
      <c r="ML69" s="176">
        <f t="shared" si="118"/>
        <v>0</v>
      </c>
      <c r="MM69" s="177" t="str">
        <f t="shared" si="119"/>
        <v xml:space="preserve"> </v>
      </c>
      <c r="MO69" s="173">
        <v>16</v>
      </c>
      <c r="MP69" s="226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/>
      <c r="MY69" s="177" t="str">
        <f t="shared" si="120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89"/>
        <v xml:space="preserve"> </v>
      </c>
      <c r="NH69" s="176">
        <f t="shared" si="122"/>
        <v>0</v>
      </c>
      <c r="NI69" s="177" t="str">
        <f t="shared" si="123"/>
        <v xml:space="preserve"> </v>
      </c>
      <c r="NK69" s="173">
        <v>16</v>
      </c>
      <c r="NL69" s="226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/>
      <c r="NU69" s="177" t="str">
        <f t="shared" si="124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0"/>
        <v xml:space="preserve"> </v>
      </c>
      <c r="OD69" s="176">
        <f t="shared" si="126"/>
        <v>0</v>
      </c>
      <c r="OE69" s="177" t="str">
        <f t="shared" si="127"/>
        <v xml:space="preserve"> </v>
      </c>
      <c r="OG69" s="173">
        <v>16</v>
      </c>
      <c r="OH69" s="226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/>
      <c r="OQ69" s="177" t="str">
        <f t="shared" si="128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1"/>
        <v xml:space="preserve"> </v>
      </c>
      <c r="OZ69" s="176">
        <f t="shared" si="130"/>
        <v>0</v>
      </c>
      <c r="PA69" s="177" t="str">
        <f t="shared" si="131"/>
        <v xml:space="preserve"> </v>
      </c>
      <c r="PC69" s="173">
        <v>16</v>
      </c>
      <c r="PD69" s="226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/>
      <c r="PM69" s="177" t="str">
        <f t="shared" si="172"/>
        <v xml:space="preserve"> 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2"/>
        <v xml:space="preserve"> </v>
      </c>
      <c r="PV69" s="176">
        <f t="shared" si="133"/>
        <v>0</v>
      </c>
      <c r="PW69" s="177" t="str">
        <f t="shared" si="134"/>
        <v xml:space="preserve"> </v>
      </c>
      <c r="PY69" s="173">
        <v>16</v>
      </c>
      <c r="PZ69" s="226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/>
      <c r="QI69" s="177" t="str">
        <f t="shared" si="135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3"/>
        <v xml:space="preserve"> </v>
      </c>
      <c r="QR69" s="176">
        <f t="shared" si="137"/>
        <v>0</v>
      </c>
      <c r="QS69" s="177" t="str">
        <f t="shared" si="138"/>
        <v xml:space="preserve"> </v>
      </c>
      <c r="QU69" s="173">
        <v>16</v>
      </c>
      <c r="QV69" s="226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/>
      <c r="RE69" s="177" t="str">
        <f t="shared" si="139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4"/>
        <v xml:space="preserve"> </v>
      </c>
      <c r="RN69" s="176">
        <f t="shared" si="141"/>
        <v>0</v>
      </c>
      <c r="RO69" s="177" t="str">
        <f t="shared" si="142"/>
        <v xml:space="preserve"> </v>
      </c>
      <c r="RQ69" s="173">
        <v>16</v>
      </c>
      <c r="RR69" s="226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/>
      <c r="SA69" s="177" t="str">
        <f t="shared" si="143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195"/>
        <v xml:space="preserve"> </v>
      </c>
      <c r="SJ69" s="176">
        <f t="shared" si="145"/>
        <v>0</v>
      </c>
      <c r="SK69" s="177" t="str">
        <f t="shared" si="146"/>
        <v xml:space="preserve"> </v>
      </c>
      <c r="SM69" s="173">
        <v>16</v>
      </c>
      <c r="SN69" s="226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/>
      <c r="SW69" s="177" t="str">
        <f t="shared" si="147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196"/>
        <v xml:space="preserve"> </v>
      </c>
      <c r="TF69" s="176">
        <f t="shared" si="149"/>
        <v>0</v>
      </c>
      <c r="TG69" s="177" t="str">
        <f t="shared" si="150"/>
        <v xml:space="preserve"> </v>
      </c>
      <c r="TI69" s="173">
        <v>16</v>
      </c>
      <c r="TJ69" s="226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/>
      <c r="TS69" s="177" t="str">
        <f t="shared" si="151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197"/>
        <v xml:space="preserve"> </v>
      </c>
      <c r="UB69" s="176">
        <f t="shared" si="153"/>
        <v>0</v>
      </c>
      <c r="UC69" s="177" t="str">
        <f t="shared" si="154"/>
        <v xml:space="preserve"> </v>
      </c>
      <c r="UE69" s="173">
        <v>16</v>
      </c>
      <c r="UF69" s="226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/>
      <c r="UO69" s="177" t="str">
        <f t="shared" si="173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198"/>
        <v xml:space="preserve"> </v>
      </c>
      <c r="UX69" s="176">
        <f t="shared" si="156"/>
        <v>0</v>
      </c>
      <c r="UY69" s="177" t="str">
        <f t="shared" si="157"/>
        <v xml:space="preserve"> </v>
      </c>
      <c r="VA69" s="173">
        <v>16</v>
      </c>
      <c r="VB69" s="226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/>
      <c r="VK69" s="177" t="str">
        <f t="shared" si="158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199"/>
        <v xml:space="preserve"> </v>
      </c>
      <c r="VT69" s="176">
        <f t="shared" si="160"/>
        <v>0</v>
      </c>
      <c r="VU69" s="177" t="str">
        <f t="shared" si="161"/>
        <v xml:space="preserve"> </v>
      </c>
      <c r="VW69" s="173">
        <v>16</v>
      </c>
      <c r="VX69" s="226"/>
      <c r="VY69" s="174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75" t="str">
        <f t="shared" si="54"/>
        <v xml:space="preserve"> </v>
      </c>
      <c r="WE69" s="212" t="str">
        <f>IF(WA69=0," ",VLOOKUP(WA69,PROTOKOL!$A:$E,5,FALSE))</f>
        <v xml:space="preserve"> </v>
      </c>
      <c r="WF69" s="176"/>
      <c r="WG69" s="177" t="str">
        <f t="shared" si="162"/>
        <v xml:space="preserve"> 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0"/>
        <v xml:space="preserve"> </v>
      </c>
      <c r="WP69" s="176">
        <f t="shared" si="164"/>
        <v>0</v>
      </c>
      <c r="WQ69" s="177" t="str">
        <f t="shared" si="165"/>
        <v xml:space="preserve"> </v>
      </c>
      <c r="WS69" s="173">
        <v>16</v>
      </c>
      <c r="WT69" s="226"/>
      <c r="WU69" s="174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75" t="str">
        <f t="shared" si="56"/>
        <v xml:space="preserve"> </v>
      </c>
      <c r="XA69" s="212" t="str">
        <f>IF(WW69=0," ",VLOOKUP(WW69,PROTOKOL!$A:$E,5,FALSE))</f>
        <v xml:space="preserve"> </v>
      </c>
      <c r="XB69" s="176"/>
      <c r="XC69" s="177" t="str">
        <f t="shared" si="166"/>
        <v xml:space="preserve"> 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1"/>
        <v xml:space="preserve"> </v>
      </c>
      <c r="XL69" s="176">
        <f t="shared" si="168"/>
        <v>0</v>
      </c>
      <c r="XM69" s="177" t="str">
        <f t="shared" si="169"/>
        <v xml:space="preserve"> </v>
      </c>
    </row>
    <row r="70" spans="1:637" ht="13.8">
      <c r="A70" s="173">
        <v>16</v>
      </c>
      <c r="B70" s="227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/>
      <c r="K70" s="177" t="str">
        <f t="shared" si="58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59"/>
        <v xml:space="preserve"> </v>
      </c>
      <c r="T70" s="176">
        <f t="shared" si="60"/>
        <v>0</v>
      </c>
      <c r="U70" s="177" t="str">
        <f t="shared" si="61"/>
        <v xml:space="preserve"> </v>
      </c>
      <c r="W70" s="173">
        <v>16</v>
      </c>
      <c r="X70" s="227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/>
      <c r="AG70" s="177" t="str">
        <f t="shared" si="62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74"/>
        <v xml:space="preserve"> </v>
      </c>
      <c r="AP70" s="176">
        <f t="shared" si="64"/>
        <v>0</v>
      </c>
      <c r="AQ70" s="177" t="str">
        <f t="shared" si="65"/>
        <v xml:space="preserve"> </v>
      </c>
      <c r="AS70" s="173">
        <v>16</v>
      </c>
      <c r="AT70" s="227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/>
      <c r="BC70" s="177" t="str">
        <f t="shared" si="170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75"/>
        <v xml:space="preserve"> </v>
      </c>
      <c r="BL70" s="176">
        <f t="shared" si="67"/>
        <v>0</v>
      </c>
      <c r="BM70" s="177" t="str">
        <f t="shared" si="68"/>
        <v xml:space="preserve"> </v>
      </c>
      <c r="BO70" s="173">
        <v>16</v>
      </c>
      <c r="BP70" s="227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/>
      <c r="BY70" s="177" t="str">
        <f t="shared" si="69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76"/>
        <v xml:space="preserve"> </v>
      </c>
      <c r="CH70" s="176">
        <f t="shared" si="71"/>
        <v>0</v>
      </c>
      <c r="CI70" s="177" t="str">
        <f t="shared" si="72"/>
        <v xml:space="preserve"> </v>
      </c>
      <c r="CK70" s="173">
        <v>16</v>
      </c>
      <c r="CL70" s="227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/>
      <c r="CU70" s="177" t="str">
        <f t="shared" si="73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77"/>
        <v xml:space="preserve"> </v>
      </c>
      <c r="DD70" s="176">
        <f t="shared" si="75"/>
        <v>0</v>
      </c>
      <c r="DE70" s="177" t="str">
        <f t="shared" si="76"/>
        <v xml:space="preserve"> </v>
      </c>
      <c r="DG70" s="173">
        <v>16</v>
      </c>
      <c r="DH70" s="227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/>
      <c r="DQ70" s="177" t="str">
        <f t="shared" si="77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78"/>
        <v xml:space="preserve"> </v>
      </c>
      <c r="DZ70" s="176">
        <f t="shared" si="79"/>
        <v>0</v>
      </c>
      <c r="EA70" s="177" t="str">
        <f t="shared" si="80"/>
        <v xml:space="preserve"> </v>
      </c>
      <c r="EC70" s="173">
        <v>16</v>
      </c>
      <c r="ED70" s="227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/>
      <c r="EM70" s="177" t="str">
        <f t="shared" si="81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79"/>
        <v xml:space="preserve"> </v>
      </c>
      <c r="EV70" s="176">
        <f t="shared" si="83"/>
        <v>0</v>
      </c>
      <c r="EW70" s="177" t="str">
        <f t="shared" si="84"/>
        <v xml:space="preserve"> </v>
      </c>
      <c r="EY70" s="173">
        <v>16</v>
      </c>
      <c r="EZ70" s="227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/>
      <c r="FI70" s="177" t="str">
        <f t="shared" si="85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0"/>
        <v xml:space="preserve"> </v>
      </c>
      <c r="FR70" s="176">
        <f t="shared" si="87"/>
        <v>0</v>
      </c>
      <c r="FS70" s="177" t="str">
        <f t="shared" si="88"/>
        <v xml:space="preserve"> </v>
      </c>
      <c r="FU70" s="173">
        <v>16</v>
      </c>
      <c r="FV70" s="227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/>
      <c r="GE70" s="177" t="str">
        <f t="shared" si="89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1"/>
        <v xml:space="preserve"> </v>
      </c>
      <c r="GN70" s="176">
        <f t="shared" si="91"/>
        <v>0</v>
      </c>
      <c r="GO70" s="177" t="str">
        <f t="shared" si="92"/>
        <v xml:space="preserve"> </v>
      </c>
      <c r="GQ70" s="173">
        <v>16</v>
      </c>
      <c r="GR70" s="227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/>
      <c r="HA70" s="177" t="str">
        <f t="shared" si="93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2"/>
        <v xml:space="preserve"> </v>
      </c>
      <c r="HJ70" s="176">
        <f t="shared" si="95"/>
        <v>0</v>
      </c>
      <c r="HK70" s="177" t="str">
        <f t="shared" si="96"/>
        <v xml:space="preserve"> </v>
      </c>
      <c r="HM70" s="173">
        <v>16</v>
      </c>
      <c r="HN70" s="227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/>
      <c r="HW70" s="177" t="str">
        <f t="shared" si="97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3"/>
        <v xml:space="preserve"> </v>
      </c>
      <c r="IF70" s="176">
        <f t="shared" si="99"/>
        <v>0</v>
      </c>
      <c r="IG70" s="177" t="str">
        <f t="shared" si="100"/>
        <v xml:space="preserve"> </v>
      </c>
      <c r="II70" s="173">
        <v>16</v>
      </c>
      <c r="IJ70" s="227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/>
      <c r="IS70" s="177" t="str">
        <f t="shared" si="101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4"/>
        <v xml:space="preserve"> </v>
      </c>
      <c r="JB70" s="176">
        <f t="shared" si="103"/>
        <v>0</v>
      </c>
      <c r="JC70" s="177" t="str">
        <f t="shared" si="104"/>
        <v xml:space="preserve"> </v>
      </c>
      <c r="JE70" s="173">
        <v>16</v>
      </c>
      <c r="JF70" s="227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/>
      <c r="JO70" s="177" t="str">
        <f t="shared" si="105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5"/>
        <v xml:space="preserve"> </v>
      </c>
      <c r="JX70" s="176">
        <f t="shared" si="107"/>
        <v>0</v>
      </c>
      <c r="JY70" s="177" t="str">
        <f t="shared" si="108"/>
        <v xml:space="preserve"> </v>
      </c>
      <c r="KA70" s="173">
        <v>16</v>
      </c>
      <c r="KB70" s="227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/>
      <c r="KK70" s="177" t="str">
        <f t="shared" si="109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86"/>
        <v xml:space="preserve"> </v>
      </c>
      <c r="KT70" s="176">
        <f t="shared" si="111"/>
        <v>0</v>
      </c>
      <c r="KU70" s="177" t="str">
        <f t="shared" si="112"/>
        <v xml:space="preserve"> </v>
      </c>
      <c r="KW70" s="173">
        <v>16</v>
      </c>
      <c r="KX70" s="227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/>
      <c r="LG70" s="177" t="str">
        <f t="shared" si="113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87"/>
        <v xml:space="preserve"> </v>
      </c>
      <c r="LP70" s="176">
        <f t="shared" si="115"/>
        <v>0</v>
      </c>
      <c r="LQ70" s="177" t="str">
        <f t="shared" si="116"/>
        <v xml:space="preserve"> </v>
      </c>
      <c r="LS70" s="173">
        <v>16</v>
      </c>
      <c r="LT70" s="227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/>
      <c r="MC70" s="177" t="str">
        <f t="shared" si="117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88"/>
        <v xml:space="preserve"> </v>
      </c>
      <c r="ML70" s="176">
        <f t="shared" si="118"/>
        <v>0</v>
      </c>
      <c r="MM70" s="177" t="str">
        <f t="shared" si="119"/>
        <v xml:space="preserve"> </v>
      </c>
      <c r="MO70" s="173">
        <v>16</v>
      </c>
      <c r="MP70" s="227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/>
      <c r="MY70" s="177" t="str">
        <f t="shared" si="120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89"/>
        <v xml:space="preserve"> </v>
      </c>
      <c r="NH70" s="176">
        <f t="shared" si="122"/>
        <v>0</v>
      </c>
      <c r="NI70" s="177" t="str">
        <f t="shared" si="123"/>
        <v xml:space="preserve"> </v>
      </c>
      <c r="NK70" s="173">
        <v>16</v>
      </c>
      <c r="NL70" s="227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/>
      <c r="NU70" s="177" t="str">
        <f t="shared" si="124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0"/>
        <v xml:space="preserve"> </v>
      </c>
      <c r="OD70" s="176">
        <f t="shared" si="126"/>
        <v>0</v>
      </c>
      <c r="OE70" s="177" t="str">
        <f t="shared" si="127"/>
        <v xml:space="preserve"> </v>
      </c>
      <c r="OG70" s="173">
        <v>16</v>
      </c>
      <c r="OH70" s="227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/>
      <c r="OQ70" s="177" t="str">
        <f t="shared" si="128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1"/>
        <v xml:space="preserve"> </v>
      </c>
      <c r="OZ70" s="176">
        <f t="shared" si="130"/>
        <v>0</v>
      </c>
      <c r="PA70" s="177" t="str">
        <f t="shared" si="131"/>
        <v xml:space="preserve"> </v>
      </c>
      <c r="PC70" s="173">
        <v>16</v>
      </c>
      <c r="PD70" s="227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/>
      <c r="PM70" s="177" t="str">
        <f t="shared" si="172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2"/>
        <v xml:space="preserve"> </v>
      </c>
      <c r="PV70" s="176">
        <f t="shared" si="133"/>
        <v>0</v>
      </c>
      <c r="PW70" s="177" t="str">
        <f t="shared" si="134"/>
        <v xml:space="preserve"> </v>
      </c>
      <c r="PY70" s="173">
        <v>16</v>
      </c>
      <c r="PZ70" s="227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/>
      <c r="QI70" s="177" t="str">
        <f t="shared" si="135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3"/>
        <v xml:space="preserve"> </v>
      </c>
      <c r="QR70" s="176">
        <f t="shared" si="137"/>
        <v>0</v>
      </c>
      <c r="QS70" s="177" t="str">
        <f t="shared" si="138"/>
        <v xml:space="preserve"> </v>
      </c>
      <c r="QU70" s="173">
        <v>16</v>
      </c>
      <c r="QV70" s="227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/>
      <c r="RE70" s="177" t="str">
        <f t="shared" si="139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4"/>
        <v xml:space="preserve"> </v>
      </c>
      <c r="RN70" s="176">
        <f t="shared" si="141"/>
        <v>0</v>
      </c>
      <c r="RO70" s="177" t="str">
        <f t="shared" si="142"/>
        <v xml:space="preserve"> </v>
      </c>
      <c r="RQ70" s="173">
        <v>16</v>
      </c>
      <c r="RR70" s="227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/>
      <c r="SA70" s="177" t="str">
        <f t="shared" si="143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5"/>
        <v xml:space="preserve"> </v>
      </c>
      <c r="SJ70" s="176">
        <f t="shared" si="145"/>
        <v>0</v>
      </c>
      <c r="SK70" s="177" t="str">
        <f t="shared" si="146"/>
        <v xml:space="preserve"> </v>
      </c>
      <c r="SM70" s="173">
        <v>16</v>
      </c>
      <c r="SN70" s="227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/>
      <c r="SW70" s="177" t="str">
        <f t="shared" si="147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196"/>
        <v xml:space="preserve"> </v>
      </c>
      <c r="TF70" s="176">
        <f t="shared" si="149"/>
        <v>0</v>
      </c>
      <c r="TG70" s="177" t="str">
        <f t="shared" si="150"/>
        <v xml:space="preserve"> </v>
      </c>
      <c r="TI70" s="173">
        <v>16</v>
      </c>
      <c r="TJ70" s="227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/>
      <c r="TS70" s="177" t="str">
        <f t="shared" si="151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197"/>
        <v xml:space="preserve"> </v>
      </c>
      <c r="UB70" s="176">
        <f t="shared" si="153"/>
        <v>0</v>
      </c>
      <c r="UC70" s="177" t="str">
        <f t="shared" si="154"/>
        <v xml:space="preserve"> </v>
      </c>
      <c r="UE70" s="173">
        <v>16</v>
      </c>
      <c r="UF70" s="227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/>
      <c r="UO70" s="177" t="str">
        <f t="shared" si="173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198"/>
        <v xml:space="preserve"> </v>
      </c>
      <c r="UX70" s="176">
        <f t="shared" si="156"/>
        <v>0</v>
      </c>
      <c r="UY70" s="177" t="str">
        <f t="shared" si="157"/>
        <v xml:space="preserve"> </v>
      </c>
      <c r="VA70" s="173">
        <v>16</v>
      </c>
      <c r="VB70" s="227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/>
      <c r="VK70" s="177" t="str">
        <f t="shared" si="158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199"/>
        <v xml:space="preserve"> </v>
      </c>
      <c r="VT70" s="176">
        <f t="shared" si="160"/>
        <v>0</v>
      </c>
      <c r="VU70" s="177" t="str">
        <f t="shared" si="161"/>
        <v xml:space="preserve"> </v>
      </c>
      <c r="VW70" s="173">
        <v>16</v>
      </c>
      <c r="VX70" s="227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/>
      <c r="WG70" s="177" t="str">
        <f t="shared" si="162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0"/>
        <v xml:space="preserve"> </v>
      </c>
      <c r="WP70" s="176">
        <f t="shared" si="164"/>
        <v>0</v>
      </c>
      <c r="WQ70" s="177" t="str">
        <f t="shared" si="165"/>
        <v xml:space="preserve"> </v>
      </c>
      <c r="WS70" s="173">
        <v>16</v>
      </c>
      <c r="WT70" s="227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/>
      <c r="XC70" s="177" t="str">
        <f t="shared" si="166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1"/>
        <v xml:space="preserve"> </v>
      </c>
      <c r="XL70" s="176">
        <f t="shared" si="168"/>
        <v>0</v>
      </c>
      <c r="XM70" s="177" t="str">
        <f t="shared" si="169"/>
        <v xml:space="preserve"> </v>
      </c>
    </row>
    <row r="71" spans="1:637" ht="13.8">
      <c r="A71" s="173">
        <v>17</v>
      </c>
      <c r="B71" s="225">
        <v>17</v>
      </c>
      <c r="C71" s="174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5" t="str">
        <f t="shared" si="0"/>
        <v xml:space="preserve"> </v>
      </c>
      <c r="I71" s="212" t="str">
        <f>IF(E71=0," ",VLOOKUP(E71,PROTOKOL!$A:$E,5,FALSE))</f>
        <v xml:space="preserve"> </v>
      </c>
      <c r="J71" s="176"/>
      <c r="K71" s="177" t="str">
        <f t="shared" si="58"/>
        <v xml:space="preserve"> 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59"/>
        <v xml:space="preserve"> </v>
      </c>
      <c r="T71" s="176">
        <f t="shared" si="60"/>
        <v>0</v>
      </c>
      <c r="U71" s="177" t="str">
        <f t="shared" si="61"/>
        <v xml:space="preserve"> </v>
      </c>
      <c r="W71" s="173">
        <v>17</v>
      </c>
      <c r="X71" s="225">
        <v>17</v>
      </c>
      <c r="Y71" s="174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5" t="str">
        <f t="shared" si="2"/>
        <v xml:space="preserve"> </v>
      </c>
      <c r="AE71" s="212" t="str">
        <f>IF(AA71=0," ",VLOOKUP(AA71,PROTOKOL!$A:$E,5,FALSE))</f>
        <v xml:space="preserve"> </v>
      </c>
      <c r="AF71" s="176"/>
      <c r="AG71" s="177" t="str">
        <f t="shared" si="62"/>
        <v xml:space="preserve"> 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74"/>
        <v xml:space="preserve"> </v>
      </c>
      <c r="AP71" s="176">
        <f t="shared" si="64"/>
        <v>0</v>
      </c>
      <c r="AQ71" s="177" t="str">
        <f t="shared" si="65"/>
        <v xml:space="preserve"> </v>
      </c>
      <c r="AS71" s="173">
        <v>17</v>
      </c>
      <c r="AT71" s="225">
        <v>17</v>
      </c>
      <c r="AU71" s="174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5" t="str">
        <f t="shared" si="4"/>
        <v xml:space="preserve"> </v>
      </c>
      <c r="BA71" s="212" t="str">
        <f>IF(AW71=0," ",VLOOKUP(AW71,PROTOKOL!$A:$E,5,FALSE))</f>
        <v xml:space="preserve"> </v>
      </c>
      <c r="BB71" s="176"/>
      <c r="BC71" s="177" t="str">
        <f t="shared" si="170"/>
        <v xml:space="preserve"> 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75"/>
        <v xml:space="preserve"> </v>
      </c>
      <c r="BL71" s="176">
        <f t="shared" si="67"/>
        <v>0</v>
      </c>
      <c r="BM71" s="177" t="str">
        <f t="shared" si="68"/>
        <v xml:space="preserve"> </v>
      </c>
      <c r="BO71" s="173">
        <v>17</v>
      </c>
      <c r="BP71" s="225">
        <v>17</v>
      </c>
      <c r="BQ71" s="174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5" t="str">
        <f t="shared" si="6"/>
        <v xml:space="preserve"> </v>
      </c>
      <c r="BW71" s="212" t="str">
        <f>IF(BS71=0," ",VLOOKUP(BS71,PROTOKOL!$A:$E,5,FALSE))</f>
        <v xml:space="preserve"> </v>
      </c>
      <c r="BX71" s="176"/>
      <c r="BY71" s="177" t="str">
        <f t="shared" si="69"/>
        <v xml:space="preserve"> 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76"/>
        <v xml:space="preserve"> </v>
      </c>
      <c r="CH71" s="176">
        <f t="shared" si="71"/>
        <v>0</v>
      </c>
      <c r="CI71" s="177" t="str">
        <f t="shared" si="72"/>
        <v xml:space="preserve"> </v>
      </c>
      <c r="CK71" s="173">
        <v>17</v>
      </c>
      <c r="CL71" s="225">
        <v>17</v>
      </c>
      <c r="CM71" s="174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5" t="str">
        <f t="shared" si="8"/>
        <v xml:space="preserve"> </v>
      </c>
      <c r="CS71" s="212" t="str">
        <f>IF(CO71=0," ",VLOOKUP(CO71,PROTOKOL!$A:$E,5,FALSE))</f>
        <v xml:space="preserve"> </v>
      </c>
      <c r="CT71" s="176"/>
      <c r="CU71" s="177" t="str">
        <f t="shared" si="73"/>
        <v xml:space="preserve"> </v>
      </c>
      <c r="CV71" s="217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5" t="str">
        <f t="shared" si="9"/>
        <v xml:space="preserve"> </v>
      </c>
      <c r="DB71" s="176" t="str">
        <f>IF(CX71=0," ",VLOOKUP(CX71,PROTOKOL!$A:$E,5,FALSE))</f>
        <v xml:space="preserve"> </v>
      </c>
      <c r="DC71" s="212" t="str">
        <f t="shared" si="177"/>
        <v xml:space="preserve"> </v>
      </c>
      <c r="DD71" s="176">
        <f t="shared" si="75"/>
        <v>0</v>
      </c>
      <c r="DE71" s="177" t="str">
        <f t="shared" si="76"/>
        <v xml:space="preserve"> </v>
      </c>
      <c r="DG71" s="173">
        <v>17</v>
      </c>
      <c r="DH71" s="225">
        <v>17</v>
      </c>
      <c r="DI71" s="174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5" t="str">
        <f t="shared" si="10"/>
        <v xml:space="preserve"> </v>
      </c>
      <c r="DO71" s="212" t="str">
        <f>IF(DK71=0," ",VLOOKUP(DK71,PROTOKOL!$A:$E,5,FALSE))</f>
        <v xml:space="preserve"> </v>
      </c>
      <c r="DP71" s="176"/>
      <c r="DQ71" s="177" t="str">
        <f t="shared" si="77"/>
        <v xml:space="preserve"> 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78"/>
        <v xml:space="preserve"> </v>
      </c>
      <c r="DZ71" s="176">
        <f t="shared" si="79"/>
        <v>0</v>
      </c>
      <c r="EA71" s="177" t="str">
        <f t="shared" si="80"/>
        <v xml:space="preserve"> </v>
      </c>
      <c r="EC71" s="173">
        <v>17</v>
      </c>
      <c r="ED71" s="225">
        <v>17</v>
      </c>
      <c r="EE71" s="174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/>
      <c r="EM71" s="177" t="str">
        <f t="shared" si="81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79"/>
        <v xml:space="preserve"> </v>
      </c>
      <c r="EV71" s="176">
        <f t="shared" si="83"/>
        <v>0</v>
      </c>
      <c r="EW71" s="177" t="str">
        <f t="shared" si="84"/>
        <v xml:space="preserve"> </v>
      </c>
      <c r="EY71" s="173">
        <v>17</v>
      </c>
      <c r="EZ71" s="225">
        <v>17</v>
      </c>
      <c r="FA71" s="174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5" t="str">
        <f t="shared" si="14"/>
        <v xml:space="preserve"> </v>
      </c>
      <c r="FG71" s="212" t="str">
        <f>IF(FC71=0," ",VLOOKUP(FC71,PROTOKOL!$A:$E,5,FALSE))</f>
        <v xml:space="preserve"> </v>
      </c>
      <c r="FH71" s="176"/>
      <c r="FI71" s="177" t="str">
        <f t="shared" si="85"/>
        <v xml:space="preserve"> 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0"/>
        <v xml:space="preserve"> </v>
      </c>
      <c r="FR71" s="176">
        <f t="shared" si="87"/>
        <v>0</v>
      </c>
      <c r="FS71" s="177" t="str">
        <f t="shared" si="88"/>
        <v xml:space="preserve"> </v>
      </c>
      <c r="FU71" s="173">
        <v>17</v>
      </c>
      <c r="FV71" s="225">
        <v>17</v>
      </c>
      <c r="FW71" s="174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5" t="str">
        <f t="shared" si="16"/>
        <v xml:space="preserve"> </v>
      </c>
      <c r="GC71" s="212" t="str">
        <f>IF(FY71=0," ",VLOOKUP(FY71,PROTOKOL!$A:$E,5,FALSE))</f>
        <v xml:space="preserve"> </v>
      </c>
      <c r="GD71" s="176"/>
      <c r="GE71" s="177" t="str">
        <f t="shared" si="89"/>
        <v xml:space="preserve"> 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1"/>
        <v xml:space="preserve"> </v>
      </c>
      <c r="GN71" s="176">
        <f t="shared" si="91"/>
        <v>0</v>
      </c>
      <c r="GO71" s="177" t="str">
        <f t="shared" si="92"/>
        <v xml:space="preserve"> </v>
      </c>
      <c r="GQ71" s="173">
        <v>17</v>
      </c>
      <c r="GR71" s="225">
        <v>17</v>
      </c>
      <c r="GS71" s="174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5" t="str">
        <f t="shared" si="18"/>
        <v xml:space="preserve"> </v>
      </c>
      <c r="GY71" s="212" t="str">
        <f>IF(GU71=0," ",VLOOKUP(GU71,PROTOKOL!$A:$E,5,FALSE))</f>
        <v xml:space="preserve"> </v>
      </c>
      <c r="GZ71" s="176"/>
      <c r="HA71" s="177" t="str">
        <f t="shared" si="93"/>
        <v xml:space="preserve"> 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2"/>
        <v xml:space="preserve"> </v>
      </c>
      <c r="HJ71" s="176">
        <f t="shared" si="95"/>
        <v>0</v>
      </c>
      <c r="HK71" s="177" t="str">
        <f t="shared" si="96"/>
        <v xml:space="preserve"> </v>
      </c>
      <c r="HM71" s="173">
        <v>17</v>
      </c>
      <c r="HN71" s="225">
        <v>17</v>
      </c>
      <c r="HO71" s="174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5" t="str">
        <f t="shared" si="20"/>
        <v xml:space="preserve"> </v>
      </c>
      <c r="HU71" s="212" t="str">
        <f>IF(HQ71=0," ",VLOOKUP(HQ71,PROTOKOL!$A:$E,5,FALSE))</f>
        <v xml:space="preserve"> </v>
      </c>
      <c r="HV71" s="176"/>
      <c r="HW71" s="177" t="str">
        <f t="shared" si="97"/>
        <v xml:space="preserve"> 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3"/>
        <v xml:space="preserve"> </v>
      </c>
      <c r="IF71" s="176">
        <f t="shared" si="99"/>
        <v>0</v>
      </c>
      <c r="IG71" s="177" t="str">
        <f t="shared" si="100"/>
        <v xml:space="preserve"> </v>
      </c>
      <c r="II71" s="173">
        <v>17</v>
      </c>
      <c r="IJ71" s="225">
        <v>17</v>
      </c>
      <c r="IK71" s="174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/>
      <c r="IS71" s="177" t="str">
        <f t="shared" si="101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4"/>
        <v xml:space="preserve"> </v>
      </c>
      <c r="JB71" s="176">
        <f t="shared" si="103"/>
        <v>0</v>
      </c>
      <c r="JC71" s="177" t="str">
        <f t="shared" si="104"/>
        <v xml:space="preserve"> </v>
      </c>
      <c r="JE71" s="173">
        <v>17</v>
      </c>
      <c r="JF71" s="225">
        <v>17</v>
      </c>
      <c r="JG71" s="174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5" t="str">
        <f t="shared" si="24"/>
        <v xml:space="preserve"> </v>
      </c>
      <c r="JM71" s="212" t="str">
        <f>IF(JI71=0," ",VLOOKUP(JI71,PROTOKOL!$A:$E,5,FALSE))</f>
        <v xml:space="preserve"> </v>
      </c>
      <c r="JN71" s="176"/>
      <c r="JO71" s="177" t="str">
        <f t="shared" si="105"/>
        <v xml:space="preserve"> 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5"/>
        <v xml:space="preserve"> </v>
      </c>
      <c r="JX71" s="176">
        <f t="shared" si="107"/>
        <v>0</v>
      </c>
      <c r="JY71" s="177" t="str">
        <f t="shared" si="108"/>
        <v xml:space="preserve"> </v>
      </c>
      <c r="KA71" s="173">
        <v>17</v>
      </c>
      <c r="KB71" s="225">
        <v>17</v>
      </c>
      <c r="KC71" s="174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5" t="str">
        <f t="shared" si="26"/>
        <v xml:space="preserve"> </v>
      </c>
      <c r="KI71" s="212" t="str">
        <f>IF(KE71=0," ",VLOOKUP(KE71,PROTOKOL!$A:$E,5,FALSE))</f>
        <v xml:space="preserve"> </v>
      </c>
      <c r="KJ71" s="176"/>
      <c r="KK71" s="177" t="str">
        <f t="shared" si="109"/>
        <v xml:space="preserve"> 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86"/>
        <v xml:space="preserve"> </v>
      </c>
      <c r="KT71" s="176">
        <f t="shared" si="111"/>
        <v>0</v>
      </c>
      <c r="KU71" s="177" t="str">
        <f t="shared" si="112"/>
        <v xml:space="preserve"> </v>
      </c>
      <c r="KW71" s="173">
        <v>17</v>
      </c>
      <c r="KX71" s="225">
        <v>17</v>
      </c>
      <c r="KY71" s="174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5" t="str">
        <f t="shared" si="28"/>
        <v xml:space="preserve"> </v>
      </c>
      <c r="LE71" s="212" t="str">
        <f>IF(LA71=0," ",VLOOKUP(LA71,PROTOKOL!$A:$E,5,FALSE))</f>
        <v xml:space="preserve"> </v>
      </c>
      <c r="LF71" s="176"/>
      <c r="LG71" s="177" t="str">
        <f t="shared" si="113"/>
        <v xml:space="preserve"> 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87"/>
        <v xml:space="preserve"> </v>
      </c>
      <c r="LP71" s="176">
        <f t="shared" si="115"/>
        <v>0</v>
      </c>
      <c r="LQ71" s="177" t="str">
        <f t="shared" si="116"/>
        <v xml:space="preserve"> </v>
      </c>
      <c r="LS71" s="173">
        <v>17</v>
      </c>
      <c r="LT71" s="225">
        <v>17</v>
      </c>
      <c r="LU71" s="174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5" t="str">
        <f t="shared" si="30"/>
        <v xml:space="preserve"> </v>
      </c>
      <c r="MA71" s="212" t="str">
        <f>IF(LW71=0," ",VLOOKUP(LW71,PROTOKOL!$A:$E,5,FALSE))</f>
        <v xml:space="preserve"> </v>
      </c>
      <c r="MB71" s="176"/>
      <c r="MC71" s="177" t="str">
        <f t="shared" si="117"/>
        <v xml:space="preserve"> 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88"/>
        <v xml:space="preserve"> </v>
      </c>
      <c r="ML71" s="176">
        <f t="shared" si="118"/>
        <v>0</v>
      </c>
      <c r="MM71" s="177" t="str">
        <f t="shared" si="119"/>
        <v xml:space="preserve"> </v>
      </c>
      <c r="MO71" s="173">
        <v>17</v>
      </c>
      <c r="MP71" s="225">
        <v>17</v>
      </c>
      <c r="MQ71" s="174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5" t="str">
        <f t="shared" si="32"/>
        <v xml:space="preserve"> </v>
      </c>
      <c r="MW71" s="212" t="str">
        <f>IF(MS71=0," ",VLOOKUP(MS71,PROTOKOL!$A:$E,5,FALSE))</f>
        <v xml:space="preserve"> </v>
      </c>
      <c r="MX71" s="176"/>
      <c r="MY71" s="177" t="str">
        <f t="shared" si="120"/>
        <v xml:space="preserve"> 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89"/>
        <v xml:space="preserve"> </v>
      </c>
      <c r="NH71" s="176">
        <f t="shared" si="122"/>
        <v>0</v>
      </c>
      <c r="NI71" s="177" t="str">
        <f t="shared" si="123"/>
        <v xml:space="preserve"> </v>
      </c>
      <c r="NK71" s="173">
        <v>17</v>
      </c>
      <c r="NL71" s="225">
        <v>17</v>
      </c>
      <c r="NM71" s="174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5" t="str">
        <f t="shared" si="34"/>
        <v xml:space="preserve"> </v>
      </c>
      <c r="NS71" s="212" t="str">
        <f>IF(NO71=0," ",VLOOKUP(NO71,PROTOKOL!$A:$E,5,FALSE))</f>
        <v xml:space="preserve"> </v>
      </c>
      <c r="NT71" s="176"/>
      <c r="NU71" s="177" t="str">
        <f t="shared" si="124"/>
        <v xml:space="preserve"> 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90"/>
        <v xml:space="preserve"> </v>
      </c>
      <c r="OD71" s="176">
        <f t="shared" si="126"/>
        <v>0</v>
      </c>
      <c r="OE71" s="177" t="str">
        <f t="shared" si="127"/>
        <v xml:space="preserve"> </v>
      </c>
      <c r="OG71" s="173">
        <v>17</v>
      </c>
      <c r="OH71" s="225">
        <v>17</v>
      </c>
      <c r="OI71" s="174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5" t="str">
        <f t="shared" si="36"/>
        <v xml:space="preserve"> </v>
      </c>
      <c r="OO71" s="212" t="str">
        <f>IF(OK71=0," ",VLOOKUP(OK71,PROTOKOL!$A:$E,5,FALSE))</f>
        <v xml:space="preserve"> </v>
      </c>
      <c r="OP71" s="176"/>
      <c r="OQ71" s="177" t="str">
        <f t="shared" si="128"/>
        <v xml:space="preserve"> 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1"/>
        <v xml:space="preserve"> </v>
      </c>
      <c r="OZ71" s="176">
        <f t="shared" si="130"/>
        <v>0</v>
      </c>
      <c r="PA71" s="177" t="str">
        <f t="shared" si="131"/>
        <v xml:space="preserve"> </v>
      </c>
      <c r="PC71" s="173">
        <v>17</v>
      </c>
      <c r="PD71" s="225">
        <v>17</v>
      </c>
      <c r="PE71" s="174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5" t="str">
        <f t="shared" si="38"/>
        <v xml:space="preserve"> </v>
      </c>
      <c r="PK71" s="212" t="str">
        <f>IF(PG71=0," ",VLOOKUP(PG71,PROTOKOL!$A:$E,5,FALSE))</f>
        <v xml:space="preserve"> </v>
      </c>
      <c r="PL71" s="176"/>
      <c r="PM71" s="177" t="str">
        <f t="shared" si="172"/>
        <v xml:space="preserve"> 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2"/>
        <v xml:space="preserve"> </v>
      </c>
      <c r="PV71" s="176">
        <f t="shared" si="133"/>
        <v>0</v>
      </c>
      <c r="PW71" s="177" t="str">
        <f t="shared" si="134"/>
        <v xml:space="preserve"> </v>
      </c>
      <c r="PY71" s="173">
        <v>17</v>
      </c>
      <c r="PZ71" s="225">
        <v>17</v>
      </c>
      <c r="QA71" s="174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5" t="str">
        <f t="shared" si="40"/>
        <v xml:space="preserve"> </v>
      </c>
      <c r="QG71" s="212" t="str">
        <f>IF(QC71=0," ",VLOOKUP(QC71,PROTOKOL!$A:$E,5,FALSE))</f>
        <v xml:space="preserve"> </v>
      </c>
      <c r="QH71" s="176"/>
      <c r="QI71" s="177" t="str">
        <f t="shared" si="135"/>
        <v xml:space="preserve"> 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3"/>
        <v xml:space="preserve"> </v>
      </c>
      <c r="QR71" s="176">
        <f t="shared" si="137"/>
        <v>0</v>
      </c>
      <c r="QS71" s="177" t="str">
        <f t="shared" si="138"/>
        <v xml:space="preserve"> </v>
      </c>
      <c r="QU71" s="173">
        <v>17</v>
      </c>
      <c r="QV71" s="225">
        <v>17</v>
      </c>
      <c r="QW71" s="174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5" t="str">
        <f t="shared" si="42"/>
        <v xml:space="preserve"> </v>
      </c>
      <c r="RC71" s="212" t="str">
        <f>IF(QY71=0," ",VLOOKUP(QY71,PROTOKOL!$A:$E,5,FALSE))</f>
        <v xml:space="preserve"> </v>
      </c>
      <c r="RD71" s="176"/>
      <c r="RE71" s="177" t="str">
        <f t="shared" si="139"/>
        <v xml:space="preserve"> 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4"/>
        <v xml:space="preserve"> </v>
      </c>
      <c r="RN71" s="176">
        <f t="shared" si="141"/>
        <v>0</v>
      </c>
      <c r="RO71" s="177" t="str">
        <f t="shared" si="142"/>
        <v xml:space="preserve"> </v>
      </c>
      <c r="RQ71" s="173">
        <v>17</v>
      </c>
      <c r="RR71" s="225">
        <v>17</v>
      </c>
      <c r="RS71" s="174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5" t="str">
        <f t="shared" si="44"/>
        <v xml:space="preserve"> </v>
      </c>
      <c r="RY71" s="212" t="str">
        <f>IF(RU71=0," ",VLOOKUP(RU71,PROTOKOL!$A:$E,5,FALSE))</f>
        <v xml:space="preserve"> </v>
      </c>
      <c r="RZ71" s="176"/>
      <c r="SA71" s="177" t="str">
        <f t="shared" si="143"/>
        <v xml:space="preserve"> 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195"/>
        <v xml:space="preserve"> </v>
      </c>
      <c r="SJ71" s="176">
        <f t="shared" si="145"/>
        <v>0</v>
      </c>
      <c r="SK71" s="177" t="str">
        <f t="shared" si="146"/>
        <v xml:space="preserve"> </v>
      </c>
      <c r="SM71" s="173">
        <v>17</v>
      </c>
      <c r="SN71" s="225">
        <v>17</v>
      </c>
      <c r="SO71" s="174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75" t="str">
        <f t="shared" si="46"/>
        <v xml:space="preserve"> </v>
      </c>
      <c r="SU71" s="212" t="str">
        <f>IF(SQ71=0," ",VLOOKUP(SQ71,PROTOKOL!$A:$E,5,FALSE))</f>
        <v xml:space="preserve"> </v>
      </c>
      <c r="SV71" s="176"/>
      <c r="SW71" s="177" t="str">
        <f t="shared" si="147"/>
        <v xml:space="preserve"> 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196"/>
        <v xml:space="preserve"> </v>
      </c>
      <c r="TF71" s="176">
        <f t="shared" si="149"/>
        <v>0</v>
      </c>
      <c r="TG71" s="177" t="str">
        <f t="shared" si="150"/>
        <v xml:space="preserve"> </v>
      </c>
      <c r="TI71" s="173">
        <v>17</v>
      </c>
      <c r="TJ71" s="225">
        <v>17</v>
      </c>
      <c r="TK71" s="174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/>
      <c r="TS71" s="177" t="str">
        <f t="shared" si="151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197"/>
        <v xml:space="preserve"> </v>
      </c>
      <c r="UB71" s="176">
        <f t="shared" si="153"/>
        <v>0</v>
      </c>
      <c r="UC71" s="177" t="str">
        <f t="shared" si="154"/>
        <v xml:space="preserve"> </v>
      </c>
      <c r="UE71" s="173">
        <v>17</v>
      </c>
      <c r="UF71" s="225">
        <v>17</v>
      </c>
      <c r="UG71" s="174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75" t="str">
        <f t="shared" si="50"/>
        <v xml:space="preserve"> </v>
      </c>
      <c r="UM71" s="212" t="str">
        <f>IF(UI71=0," ",VLOOKUP(UI71,PROTOKOL!$A:$E,5,FALSE))</f>
        <v xml:space="preserve"> </v>
      </c>
      <c r="UN71" s="176"/>
      <c r="UO71" s="177" t="str">
        <f t="shared" si="173"/>
        <v xml:space="preserve"> 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198"/>
        <v xml:space="preserve"> </v>
      </c>
      <c r="UX71" s="176">
        <f t="shared" si="156"/>
        <v>0</v>
      </c>
      <c r="UY71" s="177" t="str">
        <f t="shared" si="157"/>
        <v xml:space="preserve"> </v>
      </c>
      <c r="VA71" s="173">
        <v>17</v>
      </c>
      <c r="VB71" s="225">
        <v>17</v>
      </c>
      <c r="VC71" s="174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75" t="str">
        <f t="shared" si="52"/>
        <v xml:space="preserve"> </v>
      </c>
      <c r="VI71" s="212" t="str">
        <f>IF(VE71=0," ",VLOOKUP(VE71,PROTOKOL!$A:$E,5,FALSE))</f>
        <v xml:space="preserve"> </v>
      </c>
      <c r="VJ71" s="176"/>
      <c r="VK71" s="177" t="str">
        <f t="shared" si="158"/>
        <v xml:space="preserve"> 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199"/>
        <v xml:space="preserve"> </v>
      </c>
      <c r="VT71" s="176">
        <f t="shared" si="160"/>
        <v>0</v>
      </c>
      <c r="VU71" s="177" t="str">
        <f t="shared" si="161"/>
        <v xml:space="preserve"> </v>
      </c>
      <c r="VW71" s="173">
        <v>17</v>
      </c>
      <c r="VX71" s="225">
        <v>17</v>
      </c>
      <c r="VY71" s="174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75" t="str">
        <f t="shared" si="54"/>
        <v xml:space="preserve"> </v>
      </c>
      <c r="WE71" s="212" t="str">
        <f>IF(WA71=0," ",VLOOKUP(WA71,PROTOKOL!$A:$E,5,FALSE))</f>
        <v xml:space="preserve"> </v>
      </c>
      <c r="WF71" s="176"/>
      <c r="WG71" s="177" t="str">
        <f t="shared" si="162"/>
        <v xml:space="preserve"> 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0"/>
        <v xml:space="preserve"> </v>
      </c>
      <c r="WP71" s="176">
        <f t="shared" si="164"/>
        <v>0</v>
      </c>
      <c r="WQ71" s="177" t="str">
        <f t="shared" si="165"/>
        <v xml:space="preserve"> </v>
      </c>
      <c r="WS71" s="173">
        <v>17</v>
      </c>
      <c r="WT71" s="225">
        <v>17</v>
      </c>
      <c r="WU71" s="174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75" t="str">
        <f t="shared" si="56"/>
        <v xml:space="preserve"> </v>
      </c>
      <c r="XA71" s="212" t="str">
        <f>IF(WW71=0," ",VLOOKUP(WW71,PROTOKOL!$A:$E,5,FALSE))</f>
        <v xml:space="preserve"> </v>
      </c>
      <c r="XB71" s="176"/>
      <c r="XC71" s="177" t="str">
        <f t="shared" si="166"/>
        <v xml:space="preserve"> 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1"/>
        <v xml:space="preserve"> </v>
      </c>
      <c r="XL71" s="176">
        <f t="shared" si="168"/>
        <v>0</v>
      </c>
      <c r="XM71" s="177" t="str">
        <f t="shared" si="169"/>
        <v xml:space="preserve"> </v>
      </c>
    </row>
    <row r="72" spans="1:637" ht="13.8">
      <c r="A72" s="173">
        <v>17</v>
      </c>
      <c r="B72" s="226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2">IF(D72=0," ",D72-G72)</f>
        <v xml:space="preserve"> </v>
      </c>
      <c r="I72" s="212" t="str">
        <f>IF(E72=0," ",VLOOKUP(E72,PROTOKOL!$A:$E,5,FALSE))</f>
        <v xml:space="preserve"> </v>
      </c>
      <c r="J72" s="176"/>
      <c r="K72" s="177" t="str">
        <f t="shared" si="58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03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59"/>
        <v xml:space="preserve"> </v>
      </c>
      <c r="T72" s="176">
        <f t="shared" si="60"/>
        <v>0</v>
      </c>
      <c r="U72" s="177" t="str">
        <f t="shared" si="61"/>
        <v xml:space="preserve"> </v>
      </c>
      <c r="W72" s="173">
        <v>17</v>
      </c>
      <c r="X72" s="226"/>
      <c r="Y72" s="174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5" t="str">
        <f t="shared" ref="AD72:AD100" si="204">IF(Z72=0," ",Z72-AC72)</f>
        <v xml:space="preserve"> </v>
      </c>
      <c r="AE72" s="212" t="str">
        <f>IF(AA72=0," ",VLOOKUP(AA72,PROTOKOL!$A:$E,5,FALSE))</f>
        <v xml:space="preserve"> </v>
      </c>
      <c r="AF72" s="176"/>
      <c r="AG72" s="177" t="str">
        <f t="shared" si="62"/>
        <v xml:space="preserve"> 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05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74"/>
        <v xml:space="preserve"> </v>
      </c>
      <c r="AP72" s="176">
        <f t="shared" si="64"/>
        <v>0</v>
      </c>
      <c r="AQ72" s="177" t="str">
        <f t="shared" si="65"/>
        <v xml:space="preserve"> </v>
      </c>
      <c r="AS72" s="173">
        <v>17</v>
      </c>
      <c r="AT72" s="226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06">IF(AV72=0," ",AV72-AY72)</f>
        <v xml:space="preserve"> </v>
      </c>
      <c r="BA72" s="212" t="str">
        <f>IF(AW72=0," ",VLOOKUP(AW72,PROTOKOL!$A:$E,5,FALSE))</f>
        <v xml:space="preserve"> </v>
      </c>
      <c r="BB72" s="176"/>
      <c r="BC72" s="177" t="str">
        <f t="shared" si="170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07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75"/>
        <v xml:space="preserve"> </v>
      </c>
      <c r="BL72" s="176">
        <f t="shared" si="67"/>
        <v>0</v>
      </c>
      <c r="BM72" s="177" t="str">
        <f t="shared" si="68"/>
        <v xml:space="preserve"> </v>
      </c>
      <c r="BO72" s="173">
        <v>17</v>
      </c>
      <c r="BP72" s="226"/>
      <c r="BQ72" s="174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5" t="str">
        <f t="shared" ref="BV72:BV100" si="208">IF(BR72=0," ",BR72-BU72)</f>
        <v xml:space="preserve"> </v>
      </c>
      <c r="BW72" s="212" t="str">
        <f>IF(BS72=0," ",VLOOKUP(BS72,PROTOKOL!$A:$E,5,FALSE))</f>
        <v xml:space="preserve"> </v>
      </c>
      <c r="BX72" s="176"/>
      <c r="BY72" s="177" t="str">
        <f t="shared" si="69"/>
        <v xml:space="preserve"> 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09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76"/>
        <v xml:space="preserve"> </v>
      </c>
      <c r="CH72" s="176">
        <f t="shared" si="71"/>
        <v>0</v>
      </c>
      <c r="CI72" s="177" t="str">
        <f t="shared" si="72"/>
        <v xml:space="preserve"> </v>
      </c>
      <c r="CK72" s="173">
        <v>17</v>
      </c>
      <c r="CL72" s="226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10">IF(CN72=0," ",CN72-CQ72)</f>
        <v xml:space="preserve"> </v>
      </c>
      <c r="CS72" s="212" t="str">
        <f>IF(CO72=0," ",VLOOKUP(CO72,PROTOKOL!$A:$E,5,FALSE))</f>
        <v xml:space="preserve"> </v>
      </c>
      <c r="CT72" s="176"/>
      <c r="CU72" s="177" t="str">
        <f t="shared" si="73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1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77"/>
        <v xml:space="preserve"> </v>
      </c>
      <c r="DD72" s="176">
        <f t="shared" si="75"/>
        <v>0</v>
      </c>
      <c r="DE72" s="177" t="str">
        <f t="shared" si="76"/>
        <v xml:space="preserve"> </v>
      </c>
      <c r="DG72" s="173">
        <v>17</v>
      </c>
      <c r="DH72" s="226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2">IF(DJ72=0," ",DJ72-DM72)</f>
        <v xml:space="preserve"> </v>
      </c>
      <c r="DO72" s="212" t="str">
        <f>IF(DK72=0," ",VLOOKUP(DK72,PROTOKOL!$A:$E,5,FALSE))</f>
        <v xml:space="preserve"> </v>
      </c>
      <c r="DP72" s="176"/>
      <c r="DQ72" s="177" t="str">
        <f t="shared" si="77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13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78"/>
        <v xml:space="preserve"> </v>
      </c>
      <c r="DZ72" s="176">
        <f t="shared" si="79"/>
        <v>0</v>
      </c>
      <c r="EA72" s="177" t="str">
        <f t="shared" si="80"/>
        <v xml:space="preserve"> </v>
      </c>
      <c r="EC72" s="173">
        <v>17</v>
      </c>
      <c r="ED72" s="226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14">IF(EF72=0," ",EF72-EI72)</f>
        <v xml:space="preserve"> </v>
      </c>
      <c r="EK72" s="212" t="str">
        <f>IF(EG72=0," ",VLOOKUP(EG72,PROTOKOL!$A:$E,5,FALSE))</f>
        <v xml:space="preserve"> </v>
      </c>
      <c r="EL72" s="176"/>
      <c r="EM72" s="177" t="str">
        <f t="shared" si="81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15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79"/>
        <v xml:space="preserve"> </v>
      </c>
      <c r="EV72" s="176">
        <f t="shared" si="83"/>
        <v>0</v>
      </c>
      <c r="EW72" s="177" t="str">
        <f t="shared" si="84"/>
        <v xml:space="preserve"> </v>
      </c>
      <c r="EY72" s="173">
        <v>17</v>
      </c>
      <c r="EZ72" s="226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16">IF(FB72=0," ",FB72-FE72)</f>
        <v xml:space="preserve"> </v>
      </c>
      <c r="FG72" s="212" t="str">
        <f>IF(FC72=0," ",VLOOKUP(FC72,PROTOKOL!$A:$E,5,FALSE))</f>
        <v xml:space="preserve"> </v>
      </c>
      <c r="FH72" s="176"/>
      <c r="FI72" s="177" t="str">
        <f t="shared" si="85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17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0"/>
        <v xml:space="preserve"> </v>
      </c>
      <c r="FR72" s="176">
        <f t="shared" si="87"/>
        <v>0</v>
      </c>
      <c r="FS72" s="177" t="str">
        <f t="shared" si="88"/>
        <v xml:space="preserve"> </v>
      </c>
      <c r="FU72" s="173">
        <v>17</v>
      </c>
      <c r="FV72" s="226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18">IF(FX72=0," ",FX72-GA72)</f>
        <v xml:space="preserve"> </v>
      </c>
      <c r="GC72" s="212" t="str">
        <f>IF(FY72=0," ",VLOOKUP(FY72,PROTOKOL!$A:$E,5,FALSE))</f>
        <v xml:space="preserve"> </v>
      </c>
      <c r="GD72" s="176"/>
      <c r="GE72" s="177" t="str">
        <f t="shared" si="89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19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1"/>
        <v xml:space="preserve"> </v>
      </c>
      <c r="GN72" s="176">
        <f t="shared" si="91"/>
        <v>0</v>
      </c>
      <c r="GO72" s="177" t="str">
        <f t="shared" si="92"/>
        <v xml:space="preserve"> </v>
      </c>
      <c r="GQ72" s="173">
        <v>17</v>
      </c>
      <c r="GR72" s="226"/>
      <c r="GS72" s="174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5" t="str">
        <f t="shared" ref="GX72:GX100" si="220">IF(GT72=0," ",GT72-GW72)</f>
        <v xml:space="preserve"> </v>
      </c>
      <c r="GY72" s="212" t="str">
        <f>IF(GU72=0," ",VLOOKUP(GU72,PROTOKOL!$A:$E,5,FALSE))</f>
        <v xml:space="preserve"> </v>
      </c>
      <c r="GZ72" s="176"/>
      <c r="HA72" s="177" t="str">
        <f t="shared" si="93"/>
        <v xml:space="preserve"> 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1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2"/>
        <v xml:space="preserve"> </v>
      </c>
      <c r="HJ72" s="176">
        <f t="shared" si="95"/>
        <v>0</v>
      </c>
      <c r="HK72" s="177" t="str">
        <f t="shared" si="96"/>
        <v xml:space="preserve"> </v>
      </c>
      <c r="HM72" s="173">
        <v>17</v>
      </c>
      <c r="HN72" s="226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2">IF(HP72=0," ",HP72-HS72)</f>
        <v xml:space="preserve"> </v>
      </c>
      <c r="HU72" s="212" t="str">
        <f>IF(HQ72=0," ",VLOOKUP(HQ72,PROTOKOL!$A:$E,5,FALSE))</f>
        <v xml:space="preserve"> </v>
      </c>
      <c r="HV72" s="176"/>
      <c r="HW72" s="177" t="str">
        <f t="shared" si="97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23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3"/>
        <v xml:space="preserve"> </v>
      </c>
      <c r="IF72" s="176">
        <f t="shared" si="99"/>
        <v>0</v>
      </c>
      <c r="IG72" s="177" t="str">
        <f t="shared" si="100"/>
        <v xml:space="preserve"> </v>
      </c>
      <c r="II72" s="173">
        <v>17</v>
      </c>
      <c r="IJ72" s="226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24">IF(IL72=0," ",IL72-IO72)</f>
        <v xml:space="preserve"> </v>
      </c>
      <c r="IQ72" s="212" t="str">
        <f>IF(IM72=0," ",VLOOKUP(IM72,PROTOKOL!$A:$E,5,FALSE))</f>
        <v xml:space="preserve"> </v>
      </c>
      <c r="IR72" s="176"/>
      <c r="IS72" s="177" t="str">
        <f t="shared" si="101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25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4"/>
        <v xml:space="preserve"> </v>
      </c>
      <c r="JB72" s="176">
        <f t="shared" si="103"/>
        <v>0</v>
      </c>
      <c r="JC72" s="177" t="str">
        <f t="shared" si="104"/>
        <v xml:space="preserve"> </v>
      </c>
      <c r="JE72" s="173">
        <v>17</v>
      </c>
      <c r="JF72" s="226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26">IF(JH72=0," ",JH72-JK72)</f>
        <v xml:space="preserve"> </v>
      </c>
      <c r="JM72" s="212" t="str">
        <f>IF(JI72=0," ",VLOOKUP(JI72,PROTOKOL!$A:$E,5,FALSE))</f>
        <v xml:space="preserve"> </v>
      </c>
      <c r="JN72" s="176"/>
      <c r="JO72" s="177" t="str">
        <f t="shared" si="105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27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5"/>
        <v xml:space="preserve"> </v>
      </c>
      <c r="JX72" s="176">
        <f t="shared" si="107"/>
        <v>0</v>
      </c>
      <c r="JY72" s="177" t="str">
        <f t="shared" si="108"/>
        <v xml:space="preserve"> </v>
      </c>
      <c r="KA72" s="173">
        <v>17</v>
      </c>
      <c r="KB72" s="226"/>
      <c r="KC72" s="174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5" t="str">
        <f t="shared" ref="KH72:KH100" si="228">IF(KD72=0," ",KD72-KG72)</f>
        <v xml:space="preserve"> </v>
      </c>
      <c r="KI72" s="212" t="str">
        <f>IF(KE72=0," ",VLOOKUP(KE72,PROTOKOL!$A:$E,5,FALSE))</f>
        <v xml:space="preserve"> </v>
      </c>
      <c r="KJ72" s="176"/>
      <c r="KK72" s="177" t="str">
        <f t="shared" si="109"/>
        <v xml:space="preserve"> 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29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86"/>
        <v xml:space="preserve"> </v>
      </c>
      <c r="KT72" s="176">
        <f t="shared" si="111"/>
        <v>0</v>
      </c>
      <c r="KU72" s="177" t="str">
        <f t="shared" si="112"/>
        <v xml:space="preserve"> </v>
      </c>
      <c r="KW72" s="173">
        <v>17</v>
      </c>
      <c r="KX72" s="226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0">IF(KZ72=0," ",KZ72-LC72)</f>
        <v xml:space="preserve"> </v>
      </c>
      <c r="LE72" s="212" t="str">
        <f>IF(LA72=0," ",VLOOKUP(LA72,PROTOKOL!$A:$E,5,FALSE))</f>
        <v xml:space="preserve"> </v>
      </c>
      <c r="LF72" s="176"/>
      <c r="LG72" s="177" t="str">
        <f t="shared" si="113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1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87"/>
        <v xml:space="preserve"> </v>
      </c>
      <c r="LP72" s="176">
        <f t="shared" si="115"/>
        <v>0</v>
      </c>
      <c r="LQ72" s="177" t="str">
        <f t="shared" si="116"/>
        <v xml:space="preserve"> </v>
      </c>
      <c r="LS72" s="173">
        <v>17</v>
      </c>
      <c r="LT72" s="226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2">IF(LV72=0," ",LV72-LY72)</f>
        <v xml:space="preserve"> </v>
      </c>
      <c r="MA72" s="212" t="str">
        <f>IF(LW72=0," ",VLOOKUP(LW72,PROTOKOL!$A:$E,5,FALSE))</f>
        <v xml:space="preserve"> </v>
      </c>
      <c r="MB72" s="176"/>
      <c r="MC72" s="177" t="str">
        <f t="shared" si="117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33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88"/>
        <v xml:space="preserve"> </v>
      </c>
      <c r="ML72" s="176">
        <f t="shared" si="118"/>
        <v>0</v>
      </c>
      <c r="MM72" s="177" t="str">
        <f t="shared" si="119"/>
        <v xml:space="preserve"> </v>
      </c>
      <c r="MO72" s="173">
        <v>17</v>
      </c>
      <c r="MP72" s="226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34">IF(MR72=0," ",MR72-MU72)</f>
        <v xml:space="preserve"> </v>
      </c>
      <c r="MW72" s="212" t="str">
        <f>IF(MS72=0," ",VLOOKUP(MS72,PROTOKOL!$A:$E,5,FALSE))</f>
        <v xml:space="preserve"> </v>
      </c>
      <c r="MX72" s="176"/>
      <c r="MY72" s="177" t="str">
        <f t="shared" si="120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35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89"/>
        <v xml:space="preserve"> </v>
      </c>
      <c r="NH72" s="176">
        <f t="shared" si="122"/>
        <v>0</v>
      </c>
      <c r="NI72" s="177" t="str">
        <f t="shared" si="123"/>
        <v xml:space="preserve"> </v>
      </c>
      <c r="NK72" s="173">
        <v>17</v>
      </c>
      <c r="NL72" s="226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36">IF(NN72=0," ",NN72-NQ72)</f>
        <v xml:space="preserve"> </v>
      </c>
      <c r="NS72" s="212" t="str">
        <f>IF(NO72=0," ",VLOOKUP(NO72,PROTOKOL!$A:$E,5,FALSE))</f>
        <v xml:space="preserve"> </v>
      </c>
      <c r="NT72" s="176"/>
      <c r="NU72" s="177" t="str">
        <f t="shared" si="124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37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0"/>
        <v xml:space="preserve"> </v>
      </c>
      <c r="OD72" s="176">
        <f t="shared" si="126"/>
        <v>0</v>
      </c>
      <c r="OE72" s="177" t="str">
        <f t="shared" si="127"/>
        <v xml:space="preserve"> </v>
      </c>
      <c r="OG72" s="173">
        <v>17</v>
      </c>
      <c r="OH72" s="226"/>
      <c r="OI72" s="174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5" t="str">
        <f t="shared" ref="ON72:ON100" si="238">IF(OJ72=0," ",OJ72-OM72)</f>
        <v xml:space="preserve"> </v>
      </c>
      <c r="OO72" s="212" t="str">
        <f>IF(OK72=0," ",VLOOKUP(OK72,PROTOKOL!$A:$E,5,FALSE))</f>
        <v xml:space="preserve"> </v>
      </c>
      <c r="OP72" s="176"/>
      <c r="OQ72" s="177" t="str">
        <f t="shared" si="128"/>
        <v xml:space="preserve"> 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39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1"/>
        <v xml:space="preserve"> </v>
      </c>
      <c r="OZ72" s="176">
        <f t="shared" si="130"/>
        <v>0</v>
      </c>
      <c r="PA72" s="177" t="str">
        <f t="shared" si="131"/>
        <v xml:space="preserve"> </v>
      </c>
      <c r="PC72" s="173">
        <v>17</v>
      </c>
      <c r="PD72" s="226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40">IF(PF72=0," ",PF72-PI72)</f>
        <v xml:space="preserve"> </v>
      </c>
      <c r="PK72" s="212" t="str">
        <f>IF(PG72=0," ",VLOOKUP(PG72,PROTOKOL!$A:$E,5,FALSE))</f>
        <v xml:space="preserve"> </v>
      </c>
      <c r="PL72" s="176"/>
      <c r="PM72" s="177" t="str">
        <f t="shared" si="172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1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2"/>
        <v xml:space="preserve"> </v>
      </c>
      <c r="PV72" s="176">
        <f t="shared" si="133"/>
        <v>0</v>
      </c>
      <c r="PW72" s="177" t="str">
        <f t="shared" si="134"/>
        <v xml:space="preserve"> </v>
      </c>
      <c r="PY72" s="173">
        <v>17</v>
      </c>
      <c r="PZ72" s="226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2">IF(QB72=0," ",QB72-QE72)</f>
        <v xml:space="preserve"> </v>
      </c>
      <c r="QG72" s="212" t="str">
        <f>IF(QC72=0," ",VLOOKUP(QC72,PROTOKOL!$A:$E,5,FALSE))</f>
        <v xml:space="preserve"> </v>
      </c>
      <c r="QH72" s="176"/>
      <c r="QI72" s="177" t="str">
        <f t="shared" si="135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43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3"/>
        <v xml:space="preserve"> </v>
      </c>
      <c r="QR72" s="176">
        <f t="shared" si="137"/>
        <v>0</v>
      </c>
      <c r="QS72" s="177" t="str">
        <f t="shared" si="138"/>
        <v xml:space="preserve"> </v>
      </c>
      <c r="QU72" s="173">
        <v>17</v>
      </c>
      <c r="QV72" s="226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44">IF(QX72=0," ",QX72-RA72)</f>
        <v xml:space="preserve"> </v>
      </c>
      <c r="RC72" s="212" t="str">
        <f>IF(QY72=0," ",VLOOKUP(QY72,PROTOKOL!$A:$E,5,FALSE))</f>
        <v xml:space="preserve"> </v>
      </c>
      <c r="RD72" s="176"/>
      <c r="RE72" s="177" t="str">
        <f t="shared" si="139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45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4"/>
        <v xml:space="preserve"> </v>
      </c>
      <c r="RN72" s="176">
        <f t="shared" si="141"/>
        <v>0</v>
      </c>
      <c r="RO72" s="177" t="str">
        <f t="shared" si="142"/>
        <v xml:space="preserve"> </v>
      </c>
      <c r="RQ72" s="173">
        <v>17</v>
      </c>
      <c r="RR72" s="226"/>
      <c r="RS72" s="174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5" t="str">
        <f t="shared" ref="RX72:RX100" si="246">IF(RT72=0," ",RT72-RW72)</f>
        <v xml:space="preserve"> </v>
      </c>
      <c r="RY72" s="212" t="str">
        <f>IF(RU72=0," ",VLOOKUP(RU72,PROTOKOL!$A:$E,5,FALSE))</f>
        <v xml:space="preserve"> </v>
      </c>
      <c r="RZ72" s="176"/>
      <c r="SA72" s="177" t="str">
        <f t="shared" si="143"/>
        <v xml:space="preserve"> 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47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195"/>
        <v xml:space="preserve"> </v>
      </c>
      <c r="SJ72" s="176">
        <f t="shared" si="145"/>
        <v>0</v>
      </c>
      <c r="SK72" s="177" t="str">
        <f t="shared" si="146"/>
        <v xml:space="preserve"> </v>
      </c>
      <c r="SM72" s="173">
        <v>17</v>
      </c>
      <c r="SN72" s="226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48">IF(SP72=0," ",SP72-SS72)</f>
        <v xml:space="preserve"> </v>
      </c>
      <c r="SU72" s="212" t="str">
        <f>IF(SQ72=0," ",VLOOKUP(SQ72,PROTOKOL!$A:$E,5,FALSE))</f>
        <v xml:space="preserve"> </v>
      </c>
      <c r="SV72" s="176"/>
      <c r="SW72" s="177" t="str">
        <f t="shared" si="147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49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196"/>
        <v xml:space="preserve"> </v>
      </c>
      <c r="TF72" s="176">
        <f t="shared" si="149"/>
        <v>0</v>
      </c>
      <c r="TG72" s="177" t="str">
        <f t="shared" si="150"/>
        <v xml:space="preserve"> </v>
      </c>
      <c r="TI72" s="173">
        <v>17</v>
      </c>
      <c r="TJ72" s="226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0">IF(TL72=0," ",TL72-TO72)</f>
        <v xml:space="preserve"> </v>
      </c>
      <c r="TQ72" s="212" t="str">
        <f>IF(TM72=0," ",VLOOKUP(TM72,PROTOKOL!$A:$E,5,FALSE))</f>
        <v xml:space="preserve"> </v>
      </c>
      <c r="TR72" s="176"/>
      <c r="TS72" s="177" t="str">
        <f t="shared" si="151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1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197"/>
        <v xml:space="preserve"> </v>
      </c>
      <c r="UB72" s="176">
        <f t="shared" si="153"/>
        <v>0</v>
      </c>
      <c r="UC72" s="177" t="str">
        <f t="shared" si="154"/>
        <v xml:space="preserve"> </v>
      </c>
      <c r="UE72" s="173">
        <v>17</v>
      </c>
      <c r="UF72" s="226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2">IF(UH72=0," ",UH72-UK72)</f>
        <v xml:space="preserve"> </v>
      </c>
      <c r="UM72" s="212" t="str">
        <f>IF(UI72=0," ",VLOOKUP(UI72,PROTOKOL!$A:$E,5,FALSE))</f>
        <v xml:space="preserve"> </v>
      </c>
      <c r="UN72" s="176"/>
      <c r="UO72" s="177" t="str">
        <f t="shared" si="173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53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198"/>
        <v xml:space="preserve"> </v>
      </c>
      <c r="UX72" s="176">
        <f t="shared" si="156"/>
        <v>0</v>
      </c>
      <c r="UY72" s="177" t="str">
        <f t="shared" si="157"/>
        <v xml:space="preserve"> </v>
      </c>
      <c r="VA72" s="173">
        <v>17</v>
      </c>
      <c r="VB72" s="226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54">IF(VD72=0," ",VD72-VG72)</f>
        <v xml:space="preserve"> </v>
      </c>
      <c r="VI72" s="212" t="str">
        <f>IF(VE72=0," ",VLOOKUP(VE72,PROTOKOL!$A:$E,5,FALSE))</f>
        <v xml:space="preserve"> </v>
      </c>
      <c r="VJ72" s="176"/>
      <c r="VK72" s="177" t="str">
        <f t="shared" si="158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55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199"/>
        <v xml:space="preserve"> </v>
      </c>
      <c r="VT72" s="176">
        <f t="shared" si="160"/>
        <v>0</v>
      </c>
      <c r="VU72" s="177" t="str">
        <f t="shared" si="161"/>
        <v xml:space="preserve"> </v>
      </c>
      <c r="VW72" s="173">
        <v>17</v>
      </c>
      <c r="VX72" s="226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56">IF(VZ72=0," ",VZ72-WC72)</f>
        <v xml:space="preserve"> </v>
      </c>
      <c r="WE72" s="212" t="str">
        <f>IF(WA72=0," ",VLOOKUP(WA72,PROTOKOL!$A:$E,5,FALSE))</f>
        <v xml:space="preserve"> </v>
      </c>
      <c r="WF72" s="176"/>
      <c r="WG72" s="177" t="str">
        <f t="shared" si="162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57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0"/>
        <v xml:space="preserve"> </v>
      </c>
      <c r="WP72" s="176">
        <f t="shared" si="164"/>
        <v>0</v>
      </c>
      <c r="WQ72" s="177" t="str">
        <f t="shared" si="165"/>
        <v xml:space="preserve"> </v>
      </c>
      <c r="WS72" s="173">
        <v>17</v>
      </c>
      <c r="WT72" s="226"/>
      <c r="WU72" s="174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75" t="str">
        <f t="shared" ref="WZ72:WZ100" si="258">IF(WV72=0," ",WV72-WY72)</f>
        <v xml:space="preserve"> </v>
      </c>
      <c r="XA72" s="212" t="str">
        <f>IF(WW72=0," ",VLOOKUP(WW72,PROTOKOL!$A:$E,5,FALSE))</f>
        <v xml:space="preserve"> </v>
      </c>
      <c r="XB72" s="176"/>
      <c r="XC72" s="177" t="str">
        <f t="shared" si="166"/>
        <v xml:space="preserve"> 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59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1"/>
        <v xml:space="preserve"> </v>
      </c>
      <c r="XL72" s="176">
        <f t="shared" si="168"/>
        <v>0</v>
      </c>
      <c r="XM72" s="177" t="str">
        <f t="shared" si="169"/>
        <v xml:space="preserve"> </v>
      </c>
    </row>
    <row r="73" spans="1:637" ht="13.8">
      <c r="A73" s="173">
        <v>17</v>
      </c>
      <c r="B73" s="227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2"/>
        <v xml:space="preserve"> </v>
      </c>
      <c r="I73" s="212" t="str">
        <f>IF(E73=0," ",VLOOKUP(E73,PROTOKOL!$A:$E,5,FALSE))</f>
        <v xml:space="preserve"> </v>
      </c>
      <c r="J73" s="176"/>
      <c r="K73" s="177" t="str">
        <f t="shared" ref="K73:K100" si="260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03"/>
        <v xml:space="preserve"> </v>
      </c>
      <c r="R73" s="176" t="str">
        <f>IF(N73=0," ",VLOOKUP(N73,PROTOKOL!$A:$E,5,FALSE))</f>
        <v xml:space="preserve"> </v>
      </c>
      <c r="S73" s="212" t="str">
        <f t="shared" ref="S73:S100" si="261">IF(N73=0," ",(Q73*R73))</f>
        <v xml:space="preserve"> </v>
      </c>
      <c r="T73" s="176">
        <f t="shared" ref="T73:T101" si="262">O73*2</f>
        <v>0</v>
      </c>
      <c r="U73" s="177" t="str">
        <f t="shared" ref="U73:U100" si="263">IF(T73=0," ",S73/O73*T73)</f>
        <v xml:space="preserve"> </v>
      </c>
      <c r="W73" s="173">
        <v>17</v>
      </c>
      <c r="X73" s="227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04"/>
        <v xml:space="preserve"> </v>
      </c>
      <c r="AE73" s="212" t="str">
        <f>IF(AA73=0," ",VLOOKUP(AA73,PROTOKOL!$A:$E,5,FALSE))</f>
        <v xml:space="preserve"> </v>
      </c>
      <c r="AF73" s="176"/>
      <c r="AG73" s="177" t="str">
        <f t="shared" ref="AG73:AG100" si="264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05"/>
        <v xml:space="preserve"> </v>
      </c>
      <c r="AN73" s="176" t="str">
        <f>IF(AJ73=0," ",VLOOKUP(AJ73,PROTOKOL!$A:$E,5,FALSE))</f>
        <v xml:space="preserve"> </v>
      </c>
      <c r="AO73" s="212" t="str">
        <f t="shared" si="174"/>
        <v xml:space="preserve"> </v>
      </c>
      <c r="AP73" s="176">
        <f t="shared" ref="AP73:AP101" si="265">AK73*2</f>
        <v>0</v>
      </c>
      <c r="AQ73" s="177" t="str">
        <f t="shared" ref="AQ73:AQ100" si="266">IF(AP73=0," ",AO73/AK73*AP73)</f>
        <v xml:space="preserve"> </v>
      </c>
      <c r="AS73" s="173">
        <v>17</v>
      </c>
      <c r="AT73" s="227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06"/>
        <v xml:space="preserve"> </v>
      </c>
      <c r="BA73" s="212" t="str">
        <f>IF(AW73=0," ",VLOOKUP(AW73,PROTOKOL!$A:$E,5,FALSE))</f>
        <v xml:space="preserve"> </v>
      </c>
      <c r="BB73" s="176"/>
      <c r="BC73" s="177" t="str">
        <f t="shared" ref="BC73:BC100" si="267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07"/>
        <v xml:space="preserve"> </v>
      </c>
      <c r="BJ73" s="176" t="str">
        <f>IF(BF73=0," ",VLOOKUP(BF73,PROTOKOL!$A:$E,5,FALSE))</f>
        <v xml:space="preserve"> </v>
      </c>
      <c r="BK73" s="212" t="str">
        <f t="shared" si="175"/>
        <v xml:space="preserve"> </v>
      </c>
      <c r="BL73" s="176">
        <f t="shared" ref="BL73:BL101" si="268">BG73*2</f>
        <v>0</v>
      </c>
      <c r="BM73" s="177" t="str">
        <f t="shared" ref="BM73:BM100" si="269">IF(BL73=0," ",BK73/BG73*BL73)</f>
        <v xml:space="preserve"> </v>
      </c>
      <c r="BO73" s="173">
        <v>17</v>
      </c>
      <c r="BP73" s="227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08"/>
        <v xml:space="preserve"> </v>
      </c>
      <c r="BW73" s="212" t="str">
        <f>IF(BS73=0," ",VLOOKUP(BS73,PROTOKOL!$A:$E,5,FALSE))</f>
        <v xml:space="preserve"> </v>
      </c>
      <c r="BX73" s="176"/>
      <c r="BY73" s="177" t="str">
        <f t="shared" ref="BY73:BY100" si="270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09"/>
        <v xml:space="preserve"> </v>
      </c>
      <c r="CF73" s="176" t="str">
        <f>IF(CB73=0," ",VLOOKUP(CB73,PROTOKOL!$A:$E,5,FALSE))</f>
        <v xml:space="preserve"> </v>
      </c>
      <c r="CG73" s="212" t="str">
        <f t="shared" si="176"/>
        <v xml:space="preserve"> </v>
      </c>
      <c r="CH73" s="176">
        <f t="shared" ref="CH73:CH101" si="271">CC73*2</f>
        <v>0</v>
      </c>
      <c r="CI73" s="177" t="str">
        <f t="shared" ref="CI73:CI100" si="272">IF(CH73=0," ",CG73/CC73*CH73)</f>
        <v xml:space="preserve"> </v>
      </c>
      <c r="CK73" s="173">
        <v>17</v>
      </c>
      <c r="CL73" s="227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0"/>
        <v xml:space="preserve"> </v>
      </c>
      <c r="CS73" s="212" t="str">
        <f>IF(CO73=0," ",VLOOKUP(CO73,PROTOKOL!$A:$E,5,FALSE))</f>
        <v xml:space="preserve"> </v>
      </c>
      <c r="CT73" s="176"/>
      <c r="CU73" s="177" t="str">
        <f t="shared" ref="CU73:CU100" si="273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1"/>
        <v xml:space="preserve"> </v>
      </c>
      <c r="DB73" s="176" t="str">
        <f>IF(CX73=0," ",VLOOKUP(CX73,PROTOKOL!$A:$E,5,FALSE))</f>
        <v xml:space="preserve"> </v>
      </c>
      <c r="DC73" s="212" t="str">
        <f t="shared" si="177"/>
        <v xml:space="preserve"> </v>
      </c>
      <c r="DD73" s="176">
        <f t="shared" ref="DD73:DD101" si="274">CY73*2</f>
        <v>0</v>
      </c>
      <c r="DE73" s="177" t="str">
        <f t="shared" ref="DE73:DE100" si="275">IF(DD73=0," ",DC73/CY73*DD73)</f>
        <v xml:space="preserve"> </v>
      </c>
      <c r="DG73" s="173">
        <v>17</v>
      </c>
      <c r="DH73" s="227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2"/>
        <v xml:space="preserve"> </v>
      </c>
      <c r="DO73" s="212" t="str">
        <f>IF(DK73=0," ",VLOOKUP(DK73,PROTOKOL!$A:$E,5,FALSE))</f>
        <v xml:space="preserve"> </v>
      </c>
      <c r="DP73" s="176"/>
      <c r="DQ73" s="177" t="str">
        <f t="shared" ref="DQ73:DQ100" si="276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13"/>
        <v xml:space="preserve"> </v>
      </c>
      <c r="DX73" s="176" t="str">
        <f>IF(DT73=0," ",VLOOKUP(DT73,PROTOKOL!$A:$E,5,FALSE))</f>
        <v xml:space="preserve"> </v>
      </c>
      <c r="DY73" s="212" t="str">
        <f t="shared" si="178"/>
        <v xml:space="preserve"> </v>
      </c>
      <c r="DZ73" s="176">
        <f t="shared" ref="DZ73:DZ101" si="277">DU73*2</f>
        <v>0</v>
      </c>
      <c r="EA73" s="177" t="str">
        <f t="shared" ref="EA73:EA100" si="278">IF(DZ73=0," ",DY73/DU73*DZ73)</f>
        <v xml:space="preserve"> </v>
      </c>
      <c r="EC73" s="173">
        <v>17</v>
      </c>
      <c r="ED73" s="227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14"/>
        <v xml:space="preserve"> </v>
      </c>
      <c r="EK73" s="212" t="str">
        <f>IF(EG73=0," ",VLOOKUP(EG73,PROTOKOL!$A:$E,5,FALSE))</f>
        <v xml:space="preserve"> </v>
      </c>
      <c r="EL73" s="176"/>
      <c r="EM73" s="177" t="str">
        <f t="shared" ref="EM73:EM100" si="279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15"/>
        <v xml:space="preserve"> </v>
      </c>
      <c r="ET73" s="176" t="str">
        <f>IF(EP73=0," ",VLOOKUP(EP73,PROTOKOL!$A:$E,5,FALSE))</f>
        <v xml:space="preserve"> </v>
      </c>
      <c r="EU73" s="212" t="str">
        <f t="shared" si="179"/>
        <v xml:space="preserve"> </v>
      </c>
      <c r="EV73" s="176">
        <f t="shared" ref="EV73:EV101" si="280">EQ73*2</f>
        <v>0</v>
      </c>
      <c r="EW73" s="177" t="str">
        <f t="shared" ref="EW73:EW100" si="281">IF(EV73=0," ",EU73/EQ73*EV73)</f>
        <v xml:space="preserve"> </v>
      </c>
      <c r="EY73" s="173">
        <v>17</v>
      </c>
      <c r="EZ73" s="227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16"/>
        <v xml:space="preserve"> </v>
      </c>
      <c r="FG73" s="212" t="str">
        <f>IF(FC73=0," ",VLOOKUP(FC73,PROTOKOL!$A:$E,5,FALSE))</f>
        <v xml:space="preserve"> </v>
      </c>
      <c r="FH73" s="176"/>
      <c r="FI73" s="177" t="str">
        <f t="shared" ref="FI73:FI100" si="282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17"/>
        <v xml:space="preserve"> </v>
      </c>
      <c r="FP73" s="176" t="str">
        <f>IF(FL73=0," ",VLOOKUP(FL73,PROTOKOL!$A:$E,5,FALSE))</f>
        <v xml:space="preserve"> </v>
      </c>
      <c r="FQ73" s="212" t="str">
        <f t="shared" si="180"/>
        <v xml:space="preserve"> </v>
      </c>
      <c r="FR73" s="176">
        <f t="shared" ref="FR73:FR101" si="283">FM73*2</f>
        <v>0</v>
      </c>
      <c r="FS73" s="177" t="str">
        <f t="shared" ref="FS73:FS100" si="284">IF(FR73=0," ",FQ73/FM73*FR73)</f>
        <v xml:space="preserve"> </v>
      </c>
      <c r="FU73" s="173">
        <v>17</v>
      </c>
      <c r="FV73" s="227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18"/>
        <v xml:space="preserve"> </v>
      </c>
      <c r="GC73" s="212" t="str">
        <f>IF(FY73=0," ",VLOOKUP(FY73,PROTOKOL!$A:$E,5,FALSE))</f>
        <v xml:space="preserve"> </v>
      </c>
      <c r="GD73" s="176"/>
      <c r="GE73" s="177" t="str">
        <f t="shared" ref="GE73:GE100" si="285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19"/>
        <v xml:space="preserve"> </v>
      </c>
      <c r="GL73" s="176" t="str">
        <f>IF(GH73=0," ",VLOOKUP(GH73,PROTOKOL!$A:$E,5,FALSE))</f>
        <v xml:space="preserve"> </v>
      </c>
      <c r="GM73" s="212" t="str">
        <f t="shared" si="181"/>
        <v xml:space="preserve"> </v>
      </c>
      <c r="GN73" s="176">
        <f t="shared" ref="GN73:GN101" si="286">GI73*2</f>
        <v>0</v>
      </c>
      <c r="GO73" s="177" t="str">
        <f t="shared" ref="GO73:GO100" si="287">IF(GN73=0," ",GM73/GI73*GN73)</f>
        <v xml:space="preserve"> </v>
      </c>
      <c r="GQ73" s="173">
        <v>17</v>
      </c>
      <c r="GR73" s="227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0"/>
        <v xml:space="preserve"> </v>
      </c>
      <c r="GY73" s="212" t="str">
        <f>IF(GU73=0," ",VLOOKUP(GU73,PROTOKOL!$A:$E,5,FALSE))</f>
        <v xml:space="preserve"> </v>
      </c>
      <c r="GZ73" s="176"/>
      <c r="HA73" s="177" t="str">
        <f t="shared" ref="HA73:HA100" si="288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1"/>
        <v xml:space="preserve"> </v>
      </c>
      <c r="HH73" s="176" t="str">
        <f>IF(HD73=0," ",VLOOKUP(HD73,PROTOKOL!$A:$E,5,FALSE))</f>
        <v xml:space="preserve"> </v>
      </c>
      <c r="HI73" s="212" t="str">
        <f t="shared" si="182"/>
        <v xml:space="preserve"> </v>
      </c>
      <c r="HJ73" s="176">
        <f t="shared" ref="HJ73:HJ101" si="289">HE73*2</f>
        <v>0</v>
      </c>
      <c r="HK73" s="177" t="str">
        <f t="shared" ref="HK73:HK100" si="290">IF(HJ73=0," ",HI73/HE73*HJ73)</f>
        <v xml:space="preserve"> </v>
      </c>
      <c r="HM73" s="173">
        <v>17</v>
      </c>
      <c r="HN73" s="227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2"/>
        <v xml:space="preserve"> </v>
      </c>
      <c r="HU73" s="212" t="str">
        <f>IF(HQ73=0," ",VLOOKUP(HQ73,PROTOKOL!$A:$E,5,FALSE))</f>
        <v xml:space="preserve"> </v>
      </c>
      <c r="HV73" s="176"/>
      <c r="HW73" s="177" t="str">
        <f t="shared" ref="HW73:HW100" si="291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23"/>
        <v xml:space="preserve"> </v>
      </c>
      <c r="ID73" s="176" t="str">
        <f>IF(HZ73=0," ",VLOOKUP(HZ73,PROTOKOL!$A:$E,5,FALSE))</f>
        <v xml:space="preserve"> </v>
      </c>
      <c r="IE73" s="212" t="str">
        <f t="shared" si="183"/>
        <v xml:space="preserve"> </v>
      </c>
      <c r="IF73" s="176">
        <f t="shared" ref="IF73:IF101" si="292">IA73*2</f>
        <v>0</v>
      </c>
      <c r="IG73" s="177" t="str">
        <f t="shared" ref="IG73:IG100" si="293">IF(IF73=0," ",IE73/IA73*IF73)</f>
        <v xml:space="preserve"> </v>
      </c>
      <c r="II73" s="173">
        <v>17</v>
      </c>
      <c r="IJ73" s="227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24"/>
        <v xml:space="preserve"> </v>
      </c>
      <c r="IQ73" s="212" t="str">
        <f>IF(IM73=0," ",VLOOKUP(IM73,PROTOKOL!$A:$E,5,FALSE))</f>
        <v xml:space="preserve"> </v>
      </c>
      <c r="IR73" s="176"/>
      <c r="IS73" s="177" t="str">
        <f t="shared" ref="IS73:IS100" si="294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25"/>
        <v xml:space="preserve"> </v>
      </c>
      <c r="IZ73" s="176" t="str">
        <f>IF(IV73=0," ",VLOOKUP(IV73,PROTOKOL!$A:$E,5,FALSE))</f>
        <v xml:space="preserve"> </v>
      </c>
      <c r="JA73" s="212" t="str">
        <f t="shared" si="184"/>
        <v xml:space="preserve"> </v>
      </c>
      <c r="JB73" s="176">
        <f t="shared" ref="JB73:JB101" si="295">IW73*2</f>
        <v>0</v>
      </c>
      <c r="JC73" s="177" t="str">
        <f t="shared" ref="JC73:JC100" si="296">IF(JB73=0," ",JA73/IW73*JB73)</f>
        <v xml:space="preserve"> </v>
      </c>
      <c r="JE73" s="173">
        <v>17</v>
      </c>
      <c r="JF73" s="227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26"/>
        <v xml:space="preserve"> </v>
      </c>
      <c r="JM73" s="212" t="str">
        <f>IF(JI73=0," ",VLOOKUP(JI73,PROTOKOL!$A:$E,5,FALSE))</f>
        <v xml:space="preserve"> </v>
      </c>
      <c r="JN73" s="176"/>
      <c r="JO73" s="177" t="str">
        <f t="shared" ref="JO73:JO100" si="297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27"/>
        <v xml:space="preserve"> </v>
      </c>
      <c r="JV73" s="176" t="str">
        <f>IF(JR73=0," ",VLOOKUP(JR73,PROTOKOL!$A:$E,5,FALSE))</f>
        <v xml:space="preserve"> </v>
      </c>
      <c r="JW73" s="212" t="str">
        <f t="shared" si="185"/>
        <v xml:space="preserve"> </v>
      </c>
      <c r="JX73" s="176">
        <f t="shared" ref="JX73:JX101" si="298">JS73*2</f>
        <v>0</v>
      </c>
      <c r="JY73" s="177" t="str">
        <f t="shared" ref="JY73:JY100" si="299">IF(JX73=0," ",JW73/JS73*JX73)</f>
        <v xml:space="preserve"> </v>
      </c>
      <c r="KA73" s="173">
        <v>17</v>
      </c>
      <c r="KB73" s="227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28"/>
        <v xml:space="preserve"> </v>
      </c>
      <c r="KI73" s="212" t="str">
        <f>IF(KE73=0," ",VLOOKUP(KE73,PROTOKOL!$A:$E,5,FALSE))</f>
        <v xml:space="preserve"> </v>
      </c>
      <c r="KJ73" s="176"/>
      <c r="KK73" s="177" t="str">
        <f t="shared" ref="KK73:KK100" si="300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29"/>
        <v xml:space="preserve"> </v>
      </c>
      <c r="KR73" s="176" t="str">
        <f>IF(KN73=0," ",VLOOKUP(KN73,PROTOKOL!$A:$E,5,FALSE))</f>
        <v xml:space="preserve"> </v>
      </c>
      <c r="KS73" s="212" t="str">
        <f t="shared" si="186"/>
        <v xml:space="preserve"> </v>
      </c>
      <c r="KT73" s="176">
        <f t="shared" ref="KT73:KT101" si="301">KO73*2</f>
        <v>0</v>
      </c>
      <c r="KU73" s="177" t="str">
        <f t="shared" ref="KU73:KU100" si="302">IF(KT73=0," ",KS73/KO73*KT73)</f>
        <v xml:space="preserve"> </v>
      </c>
      <c r="KW73" s="173">
        <v>17</v>
      </c>
      <c r="KX73" s="227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0"/>
        <v xml:space="preserve"> </v>
      </c>
      <c r="LE73" s="212" t="str">
        <f>IF(LA73=0," ",VLOOKUP(LA73,PROTOKOL!$A:$E,5,FALSE))</f>
        <v xml:space="preserve"> </v>
      </c>
      <c r="LF73" s="176"/>
      <c r="LG73" s="177" t="str">
        <f t="shared" ref="LG73:LG100" si="303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1"/>
        <v xml:space="preserve"> </v>
      </c>
      <c r="LN73" s="176" t="str">
        <f>IF(LJ73=0," ",VLOOKUP(LJ73,PROTOKOL!$A:$E,5,FALSE))</f>
        <v xml:space="preserve"> </v>
      </c>
      <c r="LO73" s="212" t="str">
        <f t="shared" si="187"/>
        <v xml:space="preserve"> </v>
      </c>
      <c r="LP73" s="176">
        <f t="shared" ref="LP73:LP101" si="304">LK73*2</f>
        <v>0</v>
      </c>
      <c r="LQ73" s="177" t="str">
        <f t="shared" ref="LQ73:LQ100" si="305">IF(LP73=0," ",LO73/LK73*LP73)</f>
        <v xml:space="preserve"> </v>
      </c>
      <c r="LS73" s="173">
        <v>17</v>
      </c>
      <c r="LT73" s="227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2"/>
        <v xml:space="preserve"> </v>
      </c>
      <c r="MA73" s="212" t="str">
        <f>IF(LW73=0," ",VLOOKUP(LW73,PROTOKOL!$A:$E,5,FALSE))</f>
        <v xml:space="preserve"> </v>
      </c>
      <c r="MB73" s="176"/>
      <c r="MC73" s="177" t="str">
        <f t="shared" ref="MC73:MC100" si="306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33"/>
        <v xml:space="preserve"> </v>
      </c>
      <c r="MJ73" s="176" t="str">
        <f>IF(MF73=0," ",VLOOKUP(MF73,PROTOKOL!$A:$E,5,FALSE))</f>
        <v xml:space="preserve"> </v>
      </c>
      <c r="MK73" s="212" t="str">
        <f t="shared" si="188"/>
        <v xml:space="preserve"> </v>
      </c>
      <c r="ML73" s="176">
        <f t="shared" ref="ML73:ML101" si="307">MG73*2</f>
        <v>0</v>
      </c>
      <c r="MM73" s="177" t="str">
        <f t="shared" ref="MM73:MM100" si="308">IF(ML73=0," ",MK73/MG73*ML73)</f>
        <v xml:space="preserve"> </v>
      </c>
      <c r="MO73" s="173">
        <v>17</v>
      </c>
      <c r="MP73" s="227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34"/>
        <v xml:space="preserve"> </v>
      </c>
      <c r="MW73" s="212" t="str">
        <f>IF(MS73=0," ",VLOOKUP(MS73,PROTOKOL!$A:$E,5,FALSE))</f>
        <v xml:space="preserve"> </v>
      </c>
      <c r="MX73" s="176"/>
      <c r="MY73" s="177" t="str">
        <f t="shared" ref="MY73:MY100" si="309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35"/>
        <v xml:space="preserve"> </v>
      </c>
      <c r="NF73" s="176" t="str">
        <f>IF(NB73=0," ",VLOOKUP(NB73,PROTOKOL!$A:$E,5,FALSE))</f>
        <v xml:space="preserve"> </v>
      </c>
      <c r="NG73" s="212" t="str">
        <f t="shared" si="189"/>
        <v xml:space="preserve"> </v>
      </c>
      <c r="NH73" s="176">
        <f t="shared" ref="NH73:NH101" si="310">NC73*2</f>
        <v>0</v>
      </c>
      <c r="NI73" s="177" t="str">
        <f t="shared" ref="NI73:NI100" si="311">IF(NH73=0," ",NG73/NC73*NH73)</f>
        <v xml:space="preserve"> </v>
      </c>
      <c r="NK73" s="173">
        <v>17</v>
      </c>
      <c r="NL73" s="227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36"/>
        <v xml:space="preserve"> </v>
      </c>
      <c r="NS73" s="212" t="str">
        <f>IF(NO73=0," ",VLOOKUP(NO73,PROTOKOL!$A:$E,5,FALSE))</f>
        <v xml:space="preserve"> </v>
      </c>
      <c r="NT73" s="176"/>
      <c r="NU73" s="177" t="str">
        <f t="shared" ref="NU73:NU100" si="312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37"/>
        <v xml:space="preserve"> </v>
      </c>
      <c r="OB73" s="176" t="str">
        <f>IF(NX73=0," ",VLOOKUP(NX73,PROTOKOL!$A:$E,5,FALSE))</f>
        <v xml:space="preserve"> </v>
      </c>
      <c r="OC73" s="212" t="str">
        <f t="shared" si="190"/>
        <v xml:space="preserve"> </v>
      </c>
      <c r="OD73" s="176">
        <f t="shared" ref="OD73:OD101" si="313">NY73*2</f>
        <v>0</v>
      </c>
      <c r="OE73" s="177" t="str">
        <f t="shared" ref="OE73:OE100" si="314">IF(OD73=0," ",OC73/NY73*OD73)</f>
        <v xml:space="preserve"> </v>
      </c>
      <c r="OG73" s="173">
        <v>17</v>
      </c>
      <c r="OH73" s="227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38"/>
        <v xml:space="preserve"> </v>
      </c>
      <c r="OO73" s="212" t="str">
        <f>IF(OK73=0," ",VLOOKUP(OK73,PROTOKOL!$A:$E,5,FALSE))</f>
        <v xml:space="preserve"> </v>
      </c>
      <c r="OP73" s="176"/>
      <c r="OQ73" s="177" t="str">
        <f t="shared" ref="OQ73:OQ100" si="315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39"/>
        <v xml:space="preserve"> </v>
      </c>
      <c r="OX73" s="176" t="str">
        <f>IF(OT73=0," ",VLOOKUP(OT73,PROTOKOL!$A:$E,5,FALSE))</f>
        <v xml:space="preserve"> </v>
      </c>
      <c r="OY73" s="212" t="str">
        <f t="shared" si="191"/>
        <v xml:space="preserve"> </v>
      </c>
      <c r="OZ73" s="176">
        <f t="shared" ref="OZ73:OZ101" si="316">OU73*2</f>
        <v>0</v>
      </c>
      <c r="PA73" s="177" t="str">
        <f t="shared" ref="PA73:PA100" si="317">IF(OZ73=0," ",OY73/OU73*OZ73)</f>
        <v xml:space="preserve"> </v>
      </c>
      <c r="PC73" s="173">
        <v>17</v>
      </c>
      <c r="PD73" s="227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40"/>
        <v xml:space="preserve"> </v>
      </c>
      <c r="PK73" s="212" t="str">
        <f>IF(PG73=0," ",VLOOKUP(PG73,PROTOKOL!$A:$E,5,FALSE))</f>
        <v xml:space="preserve"> </v>
      </c>
      <c r="PL73" s="176"/>
      <c r="PM73" s="177" t="str">
        <f t="shared" ref="PM73:PM100" si="318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1"/>
        <v xml:space="preserve"> </v>
      </c>
      <c r="PT73" s="176" t="str">
        <f>IF(PP73=0," ",VLOOKUP(PP73,PROTOKOL!$A:$E,5,FALSE))</f>
        <v xml:space="preserve"> </v>
      </c>
      <c r="PU73" s="212" t="str">
        <f t="shared" si="192"/>
        <v xml:space="preserve"> </v>
      </c>
      <c r="PV73" s="176">
        <f t="shared" ref="PV73:PV101" si="319">PQ73*2</f>
        <v>0</v>
      </c>
      <c r="PW73" s="177" t="str">
        <f t="shared" ref="PW73:PW100" si="320">IF(PV73=0," ",PU73/PQ73*PV73)</f>
        <v xml:space="preserve"> </v>
      </c>
      <c r="PY73" s="173">
        <v>17</v>
      </c>
      <c r="PZ73" s="227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2"/>
        <v xml:space="preserve"> </v>
      </c>
      <c r="QG73" s="212" t="str">
        <f>IF(QC73=0," ",VLOOKUP(QC73,PROTOKOL!$A:$E,5,FALSE))</f>
        <v xml:space="preserve"> </v>
      </c>
      <c r="QH73" s="176"/>
      <c r="QI73" s="177" t="str">
        <f t="shared" ref="QI73:QI100" si="321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43"/>
        <v xml:space="preserve"> </v>
      </c>
      <c r="QP73" s="176" t="str">
        <f>IF(QL73=0," ",VLOOKUP(QL73,PROTOKOL!$A:$E,5,FALSE))</f>
        <v xml:space="preserve"> </v>
      </c>
      <c r="QQ73" s="212" t="str">
        <f t="shared" si="193"/>
        <v xml:space="preserve"> </v>
      </c>
      <c r="QR73" s="176">
        <f t="shared" ref="QR73:QR101" si="322">QM73*2</f>
        <v>0</v>
      </c>
      <c r="QS73" s="177" t="str">
        <f t="shared" ref="QS73:QS100" si="323">IF(QR73=0," ",QQ73/QM73*QR73)</f>
        <v xml:space="preserve"> </v>
      </c>
      <c r="QU73" s="173">
        <v>17</v>
      </c>
      <c r="QV73" s="227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44"/>
        <v xml:space="preserve"> </v>
      </c>
      <c r="RC73" s="212" t="str">
        <f>IF(QY73=0," ",VLOOKUP(QY73,PROTOKOL!$A:$E,5,FALSE))</f>
        <v xml:space="preserve"> </v>
      </c>
      <c r="RD73" s="176"/>
      <c r="RE73" s="177" t="str">
        <f t="shared" ref="RE73:RE100" si="324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45"/>
        <v xml:space="preserve"> </v>
      </c>
      <c r="RL73" s="176" t="str">
        <f>IF(RH73=0," ",VLOOKUP(RH73,PROTOKOL!$A:$E,5,FALSE))</f>
        <v xml:space="preserve"> </v>
      </c>
      <c r="RM73" s="212" t="str">
        <f t="shared" si="194"/>
        <v xml:space="preserve"> </v>
      </c>
      <c r="RN73" s="176">
        <f t="shared" ref="RN73:RN101" si="325">RI73*2</f>
        <v>0</v>
      </c>
      <c r="RO73" s="177" t="str">
        <f t="shared" ref="RO73:RO100" si="326">IF(RN73=0," ",RM73/RI73*RN73)</f>
        <v xml:space="preserve"> </v>
      </c>
      <c r="RQ73" s="173">
        <v>17</v>
      </c>
      <c r="RR73" s="227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46"/>
        <v xml:space="preserve"> </v>
      </c>
      <c r="RY73" s="212" t="str">
        <f>IF(RU73=0," ",VLOOKUP(RU73,PROTOKOL!$A:$E,5,FALSE))</f>
        <v xml:space="preserve"> </v>
      </c>
      <c r="RZ73" s="176"/>
      <c r="SA73" s="177" t="str">
        <f t="shared" ref="SA73:SA100" si="327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47"/>
        <v xml:space="preserve"> </v>
      </c>
      <c r="SH73" s="176" t="str">
        <f>IF(SD73=0," ",VLOOKUP(SD73,PROTOKOL!$A:$E,5,FALSE))</f>
        <v xml:space="preserve"> </v>
      </c>
      <c r="SI73" s="212" t="str">
        <f t="shared" si="195"/>
        <v xml:space="preserve"> </v>
      </c>
      <c r="SJ73" s="176">
        <f t="shared" ref="SJ73:SJ101" si="328">SE73*2</f>
        <v>0</v>
      </c>
      <c r="SK73" s="177" t="str">
        <f t="shared" ref="SK73:SK100" si="329">IF(SJ73=0," ",SI73/SE73*SJ73)</f>
        <v xml:space="preserve"> </v>
      </c>
      <c r="SM73" s="173">
        <v>17</v>
      </c>
      <c r="SN73" s="227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48"/>
        <v xml:space="preserve"> </v>
      </c>
      <c r="SU73" s="212" t="str">
        <f>IF(SQ73=0," ",VLOOKUP(SQ73,PROTOKOL!$A:$E,5,FALSE))</f>
        <v xml:space="preserve"> </v>
      </c>
      <c r="SV73" s="176"/>
      <c r="SW73" s="177" t="str">
        <f t="shared" ref="SW73:SW100" si="330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49"/>
        <v xml:space="preserve"> </v>
      </c>
      <c r="TD73" s="176" t="str">
        <f>IF(SZ73=0," ",VLOOKUP(SZ73,PROTOKOL!$A:$E,5,FALSE))</f>
        <v xml:space="preserve"> </v>
      </c>
      <c r="TE73" s="212" t="str">
        <f t="shared" si="196"/>
        <v xml:space="preserve"> </v>
      </c>
      <c r="TF73" s="176">
        <f t="shared" ref="TF73:TF101" si="331">TA73*2</f>
        <v>0</v>
      </c>
      <c r="TG73" s="177" t="str">
        <f t="shared" ref="TG73:TG100" si="332">IF(TF73=0," ",TE73/TA73*TF73)</f>
        <v xml:space="preserve"> </v>
      </c>
      <c r="TI73" s="173">
        <v>17</v>
      </c>
      <c r="TJ73" s="227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0"/>
        <v xml:space="preserve"> </v>
      </c>
      <c r="TQ73" s="212" t="str">
        <f>IF(TM73=0," ",VLOOKUP(TM73,PROTOKOL!$A:$E,5,FALSE))</f>
        <v xml:space="preserve"> </v>
      </c>
      <c r="TR73" s="176"/>
      <c r="TS73" s="177" t="str">
        <f t="shared" ref="TS73:TS100" si="333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1"/>
        <v xml:space="preserve"> </v>
      </c>
      <c r="TZ73" s="176" t="str">
        <f>IF(TV73=0," ",VLOOKUP(TV73,PROTOKOL!$A:$E,5,FALSE))</f>
        <v xml:space="preserve"> </v>
      </c>
      <c r="UA73" s="212" t="str">
        <f t="shared" si="197"/>
        <v xml:space="preserve"> </v>
      </c>
      <c r="UB73" s="176">
        <f t="shared" ref="UB73:UB101" si="334">TW73*2</f>
        <v>0</v>
      </c>
      <c r="UC73" s="177" t="str">
        <f t="shared" ref="UC73:UC100" si="335">IF(UB73=0," ",UA73/TW73*UB73)</f>
        <v xml:space="preserve"> </v>
      </c>
      <c r="UE73" s="173">
        <v>17</v>
      </c>
      <c r="UF73" s="227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2"/>
        <v xml:space="preserve"> </v>
      </c>
      <c r="UM73" s="212" t="str">
        <f>IF(UI73=0," ",VLOOKUP(UI73,PROTOKOL!$A:$E,5,FALSE))</f>
        <v xml:space="preserve"> </v>
      </c>
      <c r="UN73" s="176"/>
      <c r="UO73" s="177" t="str">
        <f t="shared" ref="UO73:UO100" si="336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53"/>
        <v xml:space="preserve"> </v>
      </c>
      <c r="UV73" s="176" t="str">
        <f>IF(UR73=0," ",VLOOKUP(UR73,PROTOKOL!$A:$E,5,FALSE))</f>
        <v xml:space="preserve"> </v>
      </c>
      <c r="UW73" s="212" t="str">
        <f t="shared" si="198"/>
        <v xml:space="preserve"> </v>
      </c>
      <c r="UX73" s="176">
        <f t="shared" ref="UX73:UX101" si="337">US73*2</f>
        <v>0</v>
      </c>
      <c r="UY73" s="177" t="str">
        <f t="shared" ref="UY73:UY100" si="338">IF(UX73=0," ",UW73/US73*UX73)</f>
        <v xml:space="preserve"> </v>
      </c>
      <c r="VA73" s="173">
        <v>17</v>
      </c>
      <c r="VB73" s="227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54"/>
        <v xml:space="preserve"> </v>
      </c>
      <c r="VI73" s="212" t="str">
        <f>IF(VE73=0," ",VLOOKUP(VE73,PROTOKOL!$A:$E,5,FALSE))</f>
        <v xml:space="preserve"> </v>
      </c>
      <c r="VJ73" s="176"/>
      <c r="VK73" s="177" t="str">
        <f t="shared" ref="VK73:VK100" si="339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55"/>
        <v xml:space="preserve"> </v>
      </c>
      <c r="VR73" s="176" t="str">
        <f>IF(VN73=0," ",VLOOKUP(VN73,PROTOKOL!$A:$E,5,FALSE))</f>
        <v xml:space="preserve"> </v>
      </c>
      <c r="VS73" s="212" t="str">
        <f t="shared" si="199"/>
        <v xml:space="preserve"> </v>
      </c>
      <c r="VT73" s="176">
        <f t="shared" ref="VT73:VT101" si="340">VO73*2</f>
        <v>0</v>
      </c>
      <c r="VU73" s="177" t="str">
        <f t="shared" ref="VU73:VU100" si="341">IF(VT73=0," ",VS73/VO73*VT73)</f>
        <v xml:space="preserve"> </v>
      </c>
      <c r="VW73" s="173">
        <v>17</v>
      </c>
      <c r="VX73" s="227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56"/>
        <v xml:space="preserve"> </v>
      </c>
      <c r="WE73" s="212" t="str">
        <f>IF(WA73=0," ",VLOOKUP(WA73,PROTOKOL!$A:$E,5,FALSE))</f>
        <v xml:space="preserve"> </v>
      </c>
      <c r="WF73" s="176"/>
      <c r="WG73" s="177" t="str">
        <f t="shared" ref="WG73:WG100" si="342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57"/>
        <v xml:space="preserve"> </v>
      </c>
      <c r="WN73" s="176" t="str">
        <f>IF(WJ73=0," ",VLOOKUP(WJ73,PROTOKOL!$A:$E,5,FALSE))</f>
        <v xml:space="preserve"> </v>
      </c>
      <c r="WO73" s="212" t="str">
        <f t="shared" si="200"/>
        <v xml:space="preserve"> </v>
      </c>
      <c r="WP73" s="176">
        <f t="shared" ref="WP73:WP101" si="343">WK73*2</f>
        <v>0</v>
      </c>
      <c r="WQ73" s="177" t="str">
        <f t="shared" ref="WQ73:WQ100" si="344">IF(WP73=0," ",WO73/WK73*WP73)</f>
        <v xml:space="preserve"> </v>
      </c>
      <c r="WS73" s="173">
        <v>17</v>
      </c>
      <c r="WT73" s="227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58"/>
        <v xml:space="preserve"> </v>
      </c>
      <c r="XA73" s="212" t="str">
        <f>IF(WW73=0," ",VLOOKUP(WW73,PROTOKOL!$A:$E,5,FALSE))</f>
        <v xml:space="preserve"> </v>
      </c>
      <c r="XB73" s="176"/>
      <c r="XC73" s="177" t="str">
        <f t="shared" ref="XC73:XC100" si="345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59"/>
        <v xml:space="preserve"> </v>
      </c>
      <c r="XJ73" s="176" t="str">
        <f>IF(XF73=0," ",VLOOKUP(XF73,PROTOKOL!$A:$E,5,FALSE))</f>
        <v xml:space="preserve"> </v>
      </c>
      <c r="XK73" s="212" t="str">
        <f t="shared" si="201"/>
        <v xml:space="preserve"> </v>
      </c>
      <c r="XL73" s="176">
        <f t="shared" ref="XL73:XL101" si="346">XG73*2</f>
        <v>0</v>
      </c>
      <c r="XM73" s="177" t="str">
        <f t="shared" ref="XM73:XM100" si="347">IF(XL73=0," ",XK73/XG73*XL73)</f>
        <v xml:space="preserve"> </v>
      </c>
    </row>
    <row r="74" spans="1:637" ht="13.8">
      <c r="A74" s="173">
        <v>18</v>
      </c>
      <c r="B74" s="225">
        <v>18</v>
      </c>
      <c r="C74" s="174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5" t="str">
        <f t="shared" si="202"/>
        <v xml:space="preserve"> </v>
      </c>
      <c r="I74" s="212" t="str">
        <f>IF(E74=0," ",VLOOKUP(E74,PROTOKOL!$A:$E,5,FALSE))</f>
        <v xml:space="preserve"> </v>
      </c>
      <c r="J74" s="176"/>
      <c r="K74" s="177" t="str">
        <f t="shared" si="260"/>
        <v xml:space="preserve"> 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03"/>
        <v xml:space="preserve"> </v>
      </c>
      <c r="R74" s="176" t="str">
        <f>IF(N74=0," ",VLOOKUP(N74,PROTOKOL!$A:$E,5,FALSE))</f>
        <v xml:space="preserve"> </v>
      </c>
      <c r="S74" s="212" t="str">
        <f t="shared" si="261"/>
        <v xml:space="preserve"> </v>
      </c>
      <c r="T74" s="176">
        <f t="shared" si="262"/>
        <v>0</v>
      </c>
      <c r="U74" s="177" t="str">
        <f t="shared" si="263"/>
        <v xml:space="preserve"> </v>
      </c>
      <c r="W74" s="173">
        <v>18</v>
      </c>
      <c r="X74" s="225">
        <v>18</v>
      </c>
      <c r="Y74" s="174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5" t="str">
        <f t="shared" si="204"/>
        <v xml:space="preserve"> </v>
      </c>
      <c r="AE74" s="212" t="str">
        <f>IF(AA74=0," ",VLOOKUP(AA74,PROTOKOL!$A:$E,5,FALSE))</f>
        <v xml:space="preserve"> </v>
      </c>
      <c r="AF74" s="176"/>
      <c r="AG74" s="177" t="str">
        <f t="shared" si="264"/>
        <v xml:space="preserve"> 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05"/>
        <v xml:space="preserve"> </v>
      </c>
      <c r="AN74" s="176" t="str">
        <f>IF(AJ74=0," ",VLOOKUP(AJ74,PROTOKOL!$A:$E,5,FALSE))</f>
        <v xml:space="preserve"> </v>
      </c>
      <c r="AO74" s="212" t="str">
        <f t="shared" si="174"/>
        <v xml:space="preserve"> </v>
      </c>
      <c r="AP74" s="176">
        <f t="shared" si="265"/>
        <v>0</v>
      </c>
      <c r="AQ74" s="177" t="str">
        <f t="shared" si="266"/>
        <v xml:space="preserve"> </v>
      </c>
      <c r="AS74" s="173">
        <v>18</v>
      </c>
      <c r="AT74" s="225">
        <v>18</v>
      </c>
      <c r="AU74" s="174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5" t="str">
        <f t="shared" si="206"/>
        <v xml:space="preserve"> </v>
      </c>
      <c r="BA74" s="212" t="str">
        <f>IF(AW74=0," ",VLOOKUP(AW74,PROTOKOL!$A:$E,5,FALSE))</f>
        <v xml:space="preserve"> </v>
      </c>
      <c r="BB74" s="176"/>
      <c r="BC74" s="177" t="str">
        <f t="shared" si="267"/>
        <v xml:space="preserve"> 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07"/>
        <v xml:space="preserve"> </v>
      </c>
      <c r="BJ74" s="176" t="str">
        <f>IF(BF74=0," ",VLOOKUP(BF74,PROTOKOL!$A:$E,5,FALSE))</f>
        <v xml:space="preserve"> </v>
      </c>
      <c r="BK74" s="212" t="str">
        <f t="shared" si="175"/>
        <v xml:space="preserve"> </v>
      </c>
      <c r="BL74" s="176">
        <f t="shared" si="268"/>
        <v>0</v>
      </c>
      <c r="BM74" s="177" t="str">
        <f t="shared" si="269"/>
        <v xml:space="preserve"> </v>
      </c>
      <c r="BO74" s="173">
        <v>18</v>
      </c>
      <c r="BP74" s="225">
        <v>18</v>
      </c>
      <c r="BQ74" s="174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5" t="str">
        <f t="shared" si="208"/>
        <v xml:space="preserve"> </v>
      </c>
      <c r="BW74" s="212" t="str">
        <f>IF(BS74=0," ",VLOOKUP(BS74,PROTOKOL!$A:$E,5,FALSE))</f>
        <v xml:space="preserve"> </v>
      </c>
      <c r="BX74" s="176"/>
      <c r="BY74" s="177" t="str">
        <f t="shared" si="270"/>
        <v xml:space="preserve"> 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09"/>
        <v xml:space="preserve"> </v>
      </c>
      <c r="CF74" s="176" t="str">
        <f>IF(CB74=0," ",VLOOKUP(CB74,PROTOKOL!$A:$E,5,FALSE))</f>
        <v xml:space="preserve"> </v>
      </c>
      <c r="CG74" s="212" t="str">
        <f t="shared" si="176"/>
        <v xml:space="preserve"> </v>
      </c>
      <c r="CH74" s="176">
        <f t="shared" si="271"/>
        <v>0</v>
      </c>
      <c r="CI74" s="177" t="str">
        <f t="shared" si="272"/>
        <v xml:space="preserve"> </v>
      </c>
      <c r="CK74" s="173">
        <v>18</v>
      </c>
      <c r="CL74" s="225">
        <v>18</v>
      </c>
      <c r="CM74" s="174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5" t="str">
        <f t="shared" si="210"/>
        <v xml:space="preserve"> </v>
      </c>
      <c r="CS74" s="212" t="str">
        <f>IF(CO74=0," ",VLOOKUP(CO74,PROTOKOL!$A:$E,5,FALSE))</f>
        <v xml:space="preserve"> </v>
      </c>
      <c r="CT74" s="176"/>
      <c r="CU74" s="177" t="str">
        <f t="shared" si="273"/>
        <v xml:space="preserve"> 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1"/>
        <v xml:space="preserve"> </v>
      </c>
      <c r="DB74" s="176" t="str">
        <f>IF(CX74=0," ",VLOOKUP(CX74,PROTOKOL!$A:$E,5,FALSE))</f>
        <v xml:space="preserve"> </v>
      </c>
      <c r="DC74" s="212" t="str">
        <f t="shared" si="177"/>
        <v xml:space="preserve"> </v>
      </c>
      <c r="DD74" s="176">
        <f t="shared" si="274"/>
        <v>0</v>
      </c>
      <c r="DE74" s="177" t="str">
        <f t="shared" si="275"/>
        <v xml:space="preserve"> </v>
      </c>
      <c r="DG74" s="173">
        <v>18</v>
      </c>
      <c r="DH74" s="225">
        <v>18</v>
      </c>
      <c r="DI74" s="174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5" t="str">
        <f t="shared" si="212"/>
        <v xml:space="preserve"> </v>
      </c>
      <c r="DO74" s="212" t="str">
        <f>IF(DK74=0," ",VLOOKUP(DK74,PROTOKOL!$A:$E,5,FALSE))</f>
        <v xml:space="preserve"> </v>
      </c>
      <c r="DP74" s="176"/>
      <c r="DQ74" s="177" t="str">
        <f t="shared" si="276"/>
        <v xml:space="preserve"> 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13"/>
        <v xml:space="preserve"> </v>
      </c>
      <c r="DX74" s="176" t="str">
        <f>IF(DT74=0," ",VLOOKUP(DT74,PROTOKOL!$A:$E,5,FALSE))</f>
        <v xml:space="preserve"> </v>
      </c>
      <c r="DY74" s="212" t="str">
        <f t="shared" si="178"/>
        <v xml:space="preserve"> </v>
      </c>
      <c r="DZ74" s="176">
        <f t="shared" si="277"/>
        <v>0</v>
      </c>
      <c r="EA74" s="177" t="str">
        <f t="shared" si="278"/>
        <v xml:space="preserve"> </v>
      </c>
      <c r="EC74" s="173">
        <v>18</v>
      </c>
      <c r="ED74" s="225">
        <v>18</v>
      </c>
      <c r="EE74" s="174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14"/>
        <v xml:space="preserve"> </v>
      </c>
      <c r="EK74" s="212" t="str">
        <f>IF(EG74=0," ",VLOOKUP(EG74,PROTOKOL!$A:$E,5,FALSE))</f>
        <v xml:space="preserve"> </v>
      </c>
      <c r="EL74" s="176"/>
      <c r="EM74" s="177" t="str">
        <f t="shared" si="279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15"/>
        <v xml:space="preserve"> </v>
      </c>
      <c r="ET74" s="176" t="str">
        <f>IF(EP74=0," ",VLOOKUP(EP74,PROTOKOL!$A:$E,5,FALSE))</f>
        <v xml:space="preserve"> </v>
      </c>
      <c r="EU74" s="212" t="str">
        <f t="shared" si="179"/>
        <v xml:space="preserve"> </v>
      </c>
      <c r="EV74" s="176">
        <f t="shared" si="280"/>
        <v>0</v>
      </c>
      <c r="EW74" s="177" t="str">
        <f t="shared" si="281"/>
        <v xml:space="preserve"> </v>
      </c>
      <c r="EY74" s="173">
        <v>18</v>
      </c>
      <c r="EZ74" s="225">
        <v>18</v>
      </c>
      <c r="FA74" s="174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5" t="str">
        <f t="shared" si="216"/>
        <v xml:space="preserve"> </v>
      </c>
      <c r="FG74" s="212" t="str">
        <f>IF(FC74=0," ",VLOOKUP(FC74,PROTOKOL!$A:$E,5,FALSE))</f>
        <v xml:space="preserve"> </v>
      </c>
      <c r="FH74" s="176"/>
      <c r="FI74" s="177" t="str">
        <f t="shared" si="282"/>
        <v xml:space="preserve"> 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17"/>
        <v xml:space="preserve"> </v>
      </c>
      <c r="FP74" s="176" t="str">
        <f>IF(FL74=0," ",VLOOKUP(FL74,PROTOKOL!$A:$E,5,FALSE))</f>
        <v xml:space="preserve"> </v>
      </c>
      <c r="FQ74" s="212" t="str">
        <f t="shared" si="180"/>
        <v xml:space="preserve"> </v>
      </c>
      <c r="FR74" s="176">
        <f t="shared" si="283"/>
        <v>0</v>
      </c>
      <c r="FS74" s="177" t="str">
        <f t="shared" si="284"/>
        <v xml:space="preserve"> </v>
      </c>
      <c r="FU74" s="173">
        <v>18</v>
      </c>
      <c r="FV74" s="225">
        <v>18</v>
      </c>
      <c r="FW74" s="174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5" t="str">
        <f t="shared" si="218"/>
        <v xml:space="preserve"> </v>
      </c>
      <c r="GC74" s="212" t="str">
        <f>IF(FY74=0," ",VLOOKUP(FY74,PROTOKOL!$A:$E,5,FALSE))</f>
        <v xml:space="preserve"> </v>
      </c>
      <c r="GD74" s="176"/>
      <c r="GE74" s="177" t="str">
        <f t="shared" si="285"/>
        <v xml:space="preserve"> 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19"/>
        <v xml:space="preserve"> </v>
      </c>
      <c r="GL74" s="176" t="str">
        <f>IF(GH74=0," ",VLOOKUP(GH74,PROTOKOL!$A:$E,5,FALSE))</f>
        <v xml:space="preserve"> </v>
      </c>
      <c r="GM74" s="212" t="str">
        <f t="shared" si="181"/>
        <v xml:space="preserve"> </v>
      </c>
      <c r="GN74" s="176">
        <f t="shared" si="286"/>
        <v>0</v>
      </c>
      <c r="GO74" s="177" t="str">
        <f t="shared" si="287"/>
        <v xml:space="preserve"> </v>
      </c>
      <c r="GQ74" s="173">
        <v>18</v>
      </c>
      <c r="GR74" s="225">
        <v>18</v>
      </c>
      <c r="GS74" s="174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5" t="str">
        <f t="shared" si="220"/>
        <v xml:space="preserve"> </v>
      </c>
      <c r="GY74" s="212" t="str">
        <f>IF(GU74=0," ",VLOOKUP(GU74,PROTOKOL!$A:$E,5,FALSE))</f>
        <v xml:space="preserve"> </v>
      </c>
      <c r="GZ74" s="176"/>
      <c r="HA74" s="177" t="str">
        <f t="shared" si="288"/>
        <v xml:space="preserve"> 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1"/>
        <v xml:space="preserve"> </v>
      </c>
      <c r="HH74" s="176" t="str">
        <f>IF(HD74=0," ",VLOOKUP(HD74,PROTOKOL!$A:$E,5,FALSE))</f>
        <v xml:space="preserve"> </v>
      </c>
      <c r="HI74" s="212" t="str">
        <f t="shared" si="182"/>
        <v xml:space="preserve"> </v>
      </c>
      <c r="HJ74" s="176">
        <f t="shared" si="289"/>
        <v>0</v>
      </c>
      <c r="HK74" s="177" t="str">
        <f t="shared" si="290"/>
        <v xml:space="preserve"> </v>
      </c>
      <c r="HM74" s="173">
        <v>18</v>
      </c>
      <c r="HN74" s="225">
        <v>18</v>
      </c>
      <c r="HO74" s="174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5" t="str">
        <f t="shared" si="222"/>
        <v xml:space="preserve"> </v>
      </c>
      <c r="HU74" s="212" t="str">
        <f>IF(HQ74=0," ",VLOOKUP(HQ74,PROTOKOL!$A:$E,5,FALSE))</f>
        <v xml:space="preserve"> </v>
      </c>
      <c r="HV74" s="176"/>
      <c r="HW74" s="177" t="str">
        <f t="shared" si="291"/>
        <v xml:space="preserve"> 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23"/>
        <v xml:space="preserve"> </v>
      </c>
      <c r="ID74" s="176" t="str">
        <f>IF(HZ74=0," ",VLOOKUP(HZ74,PROTOKOL!$A:$E,5,FALSE))</f>
        <v xml:space="preserve"> </v>
      </c>
      <c r="IE74" s="212" t="str">
        <f t="shared" si="183"/>
        <v xml:space="preserve"> </v>
      </c>
      <c r="IF74" s="176">
        <f t="shared" si="292"/>
        <v>0</v>
      </c>
      <c r="IG74" s="177" t="str">
        <f t="shared" si="293"/>
        <v xml:space="preserve"> </v>
      </c>
      <c r="II74" s="173">
        <v>18</v>
      </c>
      <c r="IJ74" s="225">
        <v>18</v>
      </c>
      <c r="IK74" s="174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24"/>
        <v xml:space="preserve"> </v>
      </c>
      <c r="IQ74" s="212" t="str">
        <f>IF(IM74=0," ",VLOOKUP(IM74,PROTOKOL!$A:$E,5,FALSE))</f>
        <v xml:space="preserve"> </v>
      </c>
      <c r="IR74" s="176"/>
      <c r="IS74" s="177" t="str">
        <f t="shared" si="294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25"/>
        <v xml:space="preserve"> </v>
      </c>
      <c r="IZ74" s="176" t="str">
        <f>IF(IV74=0," ",VLOOKUP(IV74,PROTOKOL!$A:$E,5,FALSE))</f>
        <v xml:space="preserve"> </v>
      </c>
      <c r="JA74" s="212" t="str">
        <f t="shared" si="184"/>
        <v xml:space="preserve"> </v>
      </c>
      <c r="JB74" s="176">
        <f t="shared" si="295"/>
        <v>0</v>
      </c>
      <c r="JC74" s="177" t="str">
        <f t="shared" si="296"/>
        <v xml:space="preserve"> </v>
      </c>
      <c r="JE74" s="173">
        <v>18</v>
      </c>
      <c r="JF74" s="225">
        <v>18</v>
      </c>
      <c r="JG74" s="174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5" t="str">
        <f t="shared" si="226"/>
        <v xml:space="preserve"> </v>
      </c>
      <c r="JM74" s="212" t="str">
        <f>IF(JI74=0," ",VLOOKUP(JI74,PROTOKOL!$A:$E,5,FALSE))</f>
        <v xml:space="preserve"> </v>
      </c>
      <c r="JN74" s="176"/>
      <c r="JO74" s="177" t="str">
        <f t="shared" si="297"/>
        <v xml:space="preserve"> 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27"/>
        <v xml:space="preserve"> </v>
      </c>
      <c r="JV74" s="176" t="str">
        <f>IF(JR74=0," ",VLOOKUP(JR74,PROTOKOL!$A:$E,5,FALSE))</f>
        <v xml:space="preserve"> </v>
      </c>
      <c r="JW74" s="212" t="str">
        <f t="shared" si="185"/>
        <v xml:space="preserve"> </v>
      </c>
      <c r="JX74" s="176">
        <f t="shared" si="298"/>
        <v>0</v>
      </c>
      <c r="JY74" s="177" t="str">
        <f t="shared" si="299"/>
        <v xml:space="preserve"> </v>
      </c>
      <c r="KA74" s="173">
        <v>18</v>
      </c>
      <c r="KB74" s="225">
        <v>18</v>
      </c>
      <c r="KC74" s="174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5" t="str">
        <f t="shared" si="228"/>
        <v xml:space="preserve"> </v>
      </c>
      <c r="KI74" s="212" t="str">
        <f>IF(KE74=0," ",VLOOKUP(KE74,PROTOKOL!$A:$E,5,FALSE))</f>
        <v xml:space="preserve"> </v>
      </c>
      <c r="KJ74" s="176"/>
      <c r="KK74" s="177" t="str">
        <f t="shared" si="300"/>
        <v xml:space="preserve"> </v>
      </c>
      <c r="KL74" s="217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5" t="str">
        <f t="shared" si="229"/>
        <v xml:space="preserve"> </v>
      </c>
      <c r="KR74" s="176" t="str">
        <f>IF(KN74=0," ",VLOOKUP(KN74,PROTOKOL!$A:$E,5,FALSE))</f>
        <v xml:space="preserve"> </v>
      </c>
      <c r="KS74" s="212" t="str">
        <f t="shared" si="186"/>
        <v xml:space="preserve"> </v>
      </c>
      <c r="KT74" s="176">
        <f t="shared" si="301"/>
        <v>0</v>
      </c>
      <c r="KU74" s="177" t="str">
        <f t="shared" si="302"/>
        <v xml:space="preserve"> </v>
      </c>
      <c r="KW74" s="173">
        <v>18</v>
      </c>
      <c r="KX74" s="225">
        <v>18</v>
      </c>
      <c r="KY74" s="174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5" t="str">
        <f t="shared" si="230"/>
        <v xml:space="preserve"> </v>
      </c>
      <c r="LE74" s="212" t="str">
        <f>IF(LA74=0," ",VLOOKUP(LA74,PROTOKOL!$A:$E,5,FALSE))</f>
        <v xml:space="preserve"> </v>
      </c>
      <c r="LF74" s="176"/>
      <c r="LG74" s="177" t="str">
        <f t="shared" si="303"/>
        <v xml:space="preserve"> 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1"/>
        <v xml:space="preserve"> </v>
      </c>
      <c r="LN74" s="176" t="str">
        <f>IF(LJ74=0," ",VLOOKUP(LJ74,PROTOKOL!$A:$E,5,FALSE))</f>
        <v xml:space="preserve"> </v>
      </c>
      <c r="LO74" s="212" t="str">
        <f t="shared" si="187"/>
        <v xml:space="preserve"> </v>
      </c>
      <c r="LP74" s="176">
        <f t="shared" si="304"/>
        <v>0</v>
      </c>
      <c r="LQ74" s="177" t="str">
        <f t="shared" si="305"/>
        <v xml:space="preserve"> </v>
      </c>
      <c r="LS74" s="173">
        <v>18</v>
      </c>
      <c r="LT74" s="225">
        <v>18</v>
      </c>
      <c r="LU74" s="174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5" t="str">
        <f t="shared" si="232"/>
        <v xml:space="preserve"> </v>
      </c>
      <c r="MA74" s="212" t="str">
        <f>IF(LW74=0," ",VLOOKUP(LW74,PROTOKOL!$A:$E,5,FALSE))</f>
        <v xml:space="preserve"> </v>
      </c>
      <c r="MB74" s="176"/>
      <c r="MC74" s="177" t="str">
        <f t="shared" si="306"/>
        <v xml:space="preserve"> 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33"/>
        <v xml:space="preserve"> </v>
      </c>
      <c r="MJ74" s="176" t="str">
        <f>IF(MF74=0," ",VLOOKUP(MF74,PROTOKOL!$A:$E,5,FALSE))</f>
        <v xml:space="preserve"> </v>
      </c>
      <c r="MK74" s="212" t="str">
        <f t="shared" si="188"/>
        <v xml:space="preserve"> </v>
      </c>
      <c r="ML74" s="176">
        <f t="shared" si="307"/>
        <v>0</v>
      </c>
      <c r="MM74" s="177" t="str">
        <f t="shared" si="308"/>
        <v xml:space="preserve"> </v>
      </c>
      <c r="MO74" s="173">
        <v>18</v>
      </c>
      <c r="MP74" s="225">
        <v>18</v>
      </c>
      <c r="MQ74" s="174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5" t="str">
        <f t="shared" si="234"/>
        <v xml:space="preserve"> </v>
      </c>
      <c r="MW74" s="212" t="str">
        <f>IF(MS74=0," ",VLOOKUP(MS74,PROTOKOL!$A:$E,5,FALSE))</f>
        <v xml:space="preserve"> </v>
      </c>
      <c r="MX74" s="176"/>
      <c r="MY74" s="177" t="str">
        <f t="shared" si="309"/>
        <v xml:space="preserve"> 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35"/>
        <v xml:space="preserve"> </v>
      </c>
      <c r="NF74" s="176" t="str">
        <f>IF(NB74=0," ",VLOOKUP(NB74,PROTOKOL!$A:$E,5,FALSE))</f>
        <v xml:space="preserve"> </v>
      </c>
      <c r="NG74" s="212" t="str">
        <f t="shared" si="189"/>
        <v xml:space="preserve"> </v>
      </c>
      <c r="NH74" s="176">
        <f t="shared" si="310"/>
        <v>0</v>
      </c>
      <c r="NI74" s="177" t="str">
        <f t="shared" si="311"/>
        <v xml:space="preserve"> </v>
      </c>
      <c r="NK74" s="173">
        <v>18</v>
      </c>
      <c r="NL74" s="225">
        <v>18</v>
      </c>
      <c r="NM74" s="174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5" t="str">
        <f t="shared" si="236"/>
        <v xml:space="preserve"> </v>
      </c>
      <c r="NS74" s="212" t="str">
        <f>IF(NO74=0," ",VLOOKUP(NO74,PROTOKOL!$A:$E,5,FALSE))</f>
        <v xml:space="preserve"> </v>
      </c>
      <c r="NT74" s="176"/>
      <c r="NU74" s="177" t="str">
        <f t="shared" si="312"/>
        <v xml:space="preserve"> 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37"/>
        <v xml:space="preserve"> </v>
      </c>
      <c r="OB74" s="176" t="str">
        <f>IF(NX74=0," ",VLOOKUP(NX74,PROTOKOL!$A:$E,5,FALSE))</f>
        <v xml:space="preserve"> </v>
      </c>
      <c r="OC74" s="212" t="str">
        <f t="shared" si="190"/>
        <v xml:space="preserve"> </v>
      </c>
      <c r="OD74" s="176">
        <f t="shared" si="313"/>
        <v>0</v>
      </c>
      <c r="OE74" s="177" t="str">
        <f t="shared" si="314"/>
        <v xml:space="preserve"> </v>
      </c>
      <c r="OG74" s="173">
        <v>18</v>
      </c>
      <c r="OH74" s="225">
        <v>18</v>
      </c>
      <c r="OI74" s="174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5" t="str">
        <f t="shared" si="238"/>
        <v xml:space="preserve"> </v>
      </c>
      <c r="OO74" s="212" t="str">
        <f>IF(OK74=0," ",VLOOKUP(OK74,PROTOKOL!$A:$E,5,FALSE))</f>
        <v xml:space="preserve"> </v>
      </c>
      <c r="OP74" s="176"/>
      <c r="OQ74" s="177" t="str">
        <f t="shared" si="315"/>
        <v xml:space="preserve"> 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39"/>
        <v xml:space="preserve"> </v>
      </c>
      <c r="OX74" s="176" t="str">
        <f>IF(OT74=0," ",VLOOKUP(OT74,PROTOKOL!$A:$E,5,FALSE))</f>
        <v xml:space="preserve"> </v>
      </c>
      <c r="OY74" s="212" t="str">
        <f t="shared" si="191"/>
        <v xml:space="preserve"> </v>
      </c>
      <c r="OZ74" s="176">
        <f t="shared" si="316"/>
        <v>0</v>
      </c>
      <c r="PA74" s="177" t="str">
        <f t="shared" si="317"/>
        <v xml:space="preserve"> </v>
      </c>
      <c r="PC74" s="173">
        <v>18</v>
      </c>
      <c r="PD74" s="225">
        <v>18</v>
      </c>
      <c r="PE74" s="174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5" t="str">
        <f t="shared" si="240"/>
        <v xml:space="preserve"> </v>
      </c>
      <c r="PK74" s="212" t="str">
        <f>IF(PG74=0," ",VLOOKUP(PG74,PROTOKOL!$A:$E,5,FALSE))</f>
        <v xml:space="preserve"> </v>
      </c>
      <c r="PL74" s="176"/>
      <c r="PM74" s="177" t="str">
        <f t="shared" si="318"/>
        <v xml:space="preserve"> 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1"/>
        <v xml:space="preserve"> </v>
      </c>
      <c r="PT74" s="176" t="str">
        <f>IF(PP74=0," ",VLOOKUP(PP74,PROTOKOL!$A:$E,5,FALSE))</f>
        <v xml:space="preserve"> </v>
      </c>
      <c r="PU74" s="212" t="str">
        <f t="shared" si="192"/>
        <v xml:space="preserve"> </v>
      </c>
      <c r="PV74" s="176">
        <f t="shared" si="319"/>
        <v>0</v>
      </c>
      <c r="PW74" s="177" t="str">
        <f t="shared" si="320"/>
        <v xml:space="preserve"> </v>
      </c>
      <c r="PY74" s="173">
        <v>18</v>
      </c>
      <c r="PZ74" s="225">
        <v>18</v>
      </c>
      <c r="QA74" s="174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5" t="str">
        <f t="shared" si="242"/>
        <v xml:space="preserve"> </v>
      </c>
      <c r="QG74" s="212" t="str">
        <f>IF(QC74=0," ",VLOOKUP(QC74,PROTOKOL!$A:$E,5,FALSE))</f>
        <v xml:space="preserve"> </v>
      </c>
      <c r="QH74" s="176"/>
      <c r="QI74" s="177" t="str">
        <f t="shared" si="321"/>
        <v xml:space="preserve"> 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43"/>
        <v xml:space="preserve"> </v>
      </c>
      <c r="QP74" s="176" t="str">
        <f>IF(QL74=0," ",VLOOKUP(QL74,PROTOKOL!$A:$E,5,FALSE))</f>
        <v xml:space="preserve"> </v>
      </c>
      <c r="QQ74" s="212" t="str">
        <f t="shared" si="193"/>
        <v xml:space="preserve"> </v>
      </c>
      <c r="QR74" s="176">
        <f t="shared" si="322"/>
        <v>0</v>
      </c>
      <c r="QS74" s="177" t="str">
        <f t="shared" si="323"/>
        <v xml:space="preserve"> </v>
      </c>
      <c r="QU74" s="173">
        <v>18</v>
      </c>
      <c r="QV74" s="225">
        <v>18</v>
      </c>
      <c r="QW74" s="174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5" t="str">
        <f t="shared" si="244"/>
        <v xml:space="preserve"> </v>
      </c>
      <c r="RC74" s="212" t="str">
        <f>IF(QY74=0," ",VLOOKUP(QY74,PROTOKOL!$A:$E,5,FALSE))</f>
        <v xml:space="preserve"> </v>
      </c>
      <c r="RD74" s="176"/>
      <c r="RE74" s="177" t="str">
        <f t="shared" si="324"/>
        <v xml:space="preserve"> 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45"/>
        <v xml:space="preserve"> </v>
      </c>
      <c r="RL74" s="176" t="str">
        <f>IF(RH74=0," ",VLOOKUP(RH74,PROTOKOL!$A:$E,5,FALSE))</f>
        <v xml:space="preserve"> </v>
      </c>
      <c r="RM74" s="212" t="str">
        <f t="shared" si="194"/>
        <v xml:space="preserve"> </v>
      </c>
      <c r="RN74" s="176">
        <f t="shared" si="325"/>
        <v>0</v>
      </c>
      <c r="RO74" s="177" t="str">
        <f t="shared" si="326"/>
        <v xml:space="preserve"> </v>
      </c>
      <c r="RQ74" s="173">
        <v>18</v>
      </c>
      <c r="RR74" s="225">
        <v>18</v>
      </c>
      <c r="RS74" s="174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5" t="str">
        <f t="shared" si="246"/>
        <v xml:space="preserve"> </v>
      </c>
      <c r="RY74" s="212" t="str">
        <f>IF(RU74=0," ",VLOOKUP(RU74,PROTOKOL!$A:$E,5,FALSE))</f>
        <v xml:space="preserve"> </v>
      </c>
      <c r="RZ74" s="176"/>
      <c r="SA74" s="177" t="str">
        <f t="shared" si="327"/>
        <v xml:space="preserve"> 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47"/>
        <v xml:space="preserve"> </v>
      </c>
      <c r="SH74" s="176" t="str">
        <f>IF(SD74=0," ",VLOOKUP(SD74,PROTOKOL!$A:$E,5,FALSE))</f>
        <v xml:space="preserve"> </v>
      </c>
      <c r="SI74" s="212" t="str">
        <f t="shared" si="195"/>
        <v xml:space="preserve"> </v>
      </c>
      <c r="SJ74" s="176">
        <f t="shared" si="328"/>
        <v>0</v>
      </c>
      <c r="SK74" s="177" t="str">
        <f t="shared" si="329"/>
        <v xml:space="preserve"> </v>
      </c>
      <c r="SM74" s="173">
        <v>18</v>
      </c>
      <c r="SN74" s="225">
        <v>18</v>
      </c>
      <c r="SO74" s="174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75" t="str">
        <f t="shared" si="248"/>
        <v xml:space="preserve"> </v>
      </c>
      <c r="SU74" s="212" t="str">
        <f>IF(SQ74=0," ",VLOOKUP(SQ74,PROTOKOL!$A:$E,5,FALSE))</f>
        <v xml:space="preserve"> </v>
      </c>
      <c r="SV74" s="176"/>
      <c r="SW74" s="177" t="str">
        <f t="shared" si="330"/>
        <v xml:space="preserve"> 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49"/>
        <v xml:space="preserve"> </v>
      </c>
      <c r="TD74" s="176" t="str">
        <f>IF(SZ74=0," ",VLOOKUP(SZ74,PROTOKOL!$A:$E,5,FALSE))</f>
        <v xml:space="preserve"> </v>
      </c>
      <c r="TE74" s="212" t="str">
        <f t="shared" si="196"/>
        <v xml:space="preserve"> </v>
      </c>
      <c r="TF74" s="176">
        <f t="shared" si="331"/>
        <v>0</v>
      </c>
      <c r="TG74" s="177" t="str">
        <f t="shared" si="332"/>
        <v xml:space="preserve"> </v>
      </c>
      <c r="TI74" s="173">
        <v>18</v>
      </c>
      <c r="TJ74" s="225">
        <v>18</v>
      </c>
      <c r="TK74" s="174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75" t="str">
        <f t="shared" si="250"/>
        <v xml:space="preserve"> </v>
      </c>
      <c r="TQ74" s="212" t="str">
        <f>IF(TM74=0," ",VLOOKUP(TM74,PROTOKOL!$A:$E,5,FALSE))</f>
        <v xml:space="preserve"> </v>
      </c>
      <c r="TR74" s="176"/>
      <c r="TS74" s="177" t="str">
        <f t="shared" si="333"/>
        <v xml:space="preserve"> 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1"/>
        <v xml:space="preserve"> </v>
      </c>
      <c r="TZ74" s="176" t="str">
        <f>IF(TV74=0," ",VLOOKUP(TV74,PROTOKOL!$A:$E,5,FALSE))</f>
        <v xml:space="preserve"> </v>
      </c>
      <c r="UA74" s="212" t="str">
        <f t="shared" si="197"/>
        <v xml:space="preserve"> </v>
      </c>
      <c r="UB74" s="176">
        <f t="shared" si="334"/>
        <v>0</v>
      </c>
      <c r="UC74" s="177" t="str">
        <f t="shared" si="335"/>
        <v xml:space="preserve"> </v>
      </c>
      <c r="UE74" s="173">
        <v>18</v>
      </c>
      <c r="UF74" s="225">
        <v>18</v>
      </c>
      <c r="UG74" s="174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75" t="str">
        <f t="shared" si="252"/>
        <v xml:space="preserve"> </v>
      </c>
      <c r="UM74" s="212" t="str">
        <f>IF(UI74=0," ",VLOOKUP(UI74,PROTOKOL!$A:$E,5,FALSE))</f>
        <v xml:space="preserve"> </v>
      </c>
      <c r="UN74" s="176"/>
      <c r="UO74" s="177" t="str">
        <f t="shared" si="336"/>
        <v xml:space="preserve"> </v>
      </c>
      <c r="UP74" s="217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75" t="str">
        <f t="shared" si="253"/>
        <v xml:space="preserve"> </v>
      </c>
      <c r="UV74" s="176" t="str">
        <f>IF(UR74=0," ",VLOOKUP(UR74,PROTOKOL!$A:$E,5,FALSE))</f>
        <v xml:space="preserve"> </v>
      </c>
      <c r="UW74" s="212" t="str">
        <f t="shared" si="198"/>
        <v xml:space="preserve"> </v>
      </c>
      <c r="UX74" s="176">
        <f t="shared" si="337"/>
        <v>0</v>
      </c>
      <c r="UY74" s="177" t="str">
        <f t="shared" si="338"/>
        <v xml:space="preserve"> </v>
      </c>
      <c r="VA74" s="173">
        <v>18</v>
      </c>
      <c r="VB74" s="225">
        <v>18</v>
      </c>
      <c r="VC74" s="174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75" t="str">
        <f t="shared" si="254"/>
        <v xml:space="preserve"> </v>
      </c>
      <c r="VI74" s="212" t="str">
        <f>IF(VE74=0," ",VLOOKUP(VE74,PROTOKOL!$A:$E,5,FALSE))</f>
        <v xml:space="preserve"> </v>
      </c>
      <c r="VJ74" s="176"/>
      <c r="VK74" s="177" t="str">
        <f t="shared" si="339"/>
        <v xml:space="preserve"> </v>
      </c>
      <c r="VL74" s="217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75" t="str">
        <f t="shared" si="255"/>
        <v xml:space="preserve"> </v>
      </c>
      <c r="VR74" s="176" t="str">
        <f>IF(VN74=0," ",VLOOKUP(VN74,PROTOKOL!$A:$E,5,FALSE))</f>
        <v xml:space="preserve"> </v>
      </c>
      <c r="VS74" s="212" t="str">
        <f t="shared" si="199"/>
        <v xml:space="preserve"> </v>
      </c>
      <c r="VT74" s="176">
        <f t="shared" si="340"/>
        <v>0</v>
      </c>
      <c r="VU74" s="177" t="str">
        <f t="shared" si="341"/>
        <v xml:space="preserve"> </v>
      </c>
      <c r="VW74" s="173">
        <v>18</v>
      </c>
      <c r="VX74" s="225">
        <v>18</v>
      </c>
      <c r="VY74" s="174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56"/>
        <v xml:space="preserve"> </v>
      </c>
      <c r="WE74" s="212" t="str">
        <f>IF(WA74=0," ",VLOOKUP(WA74,PROTOKOL!$A:$E,5,FALSE))</f>
        <v xml:space="preserve"> </v>
      </c>
      <c r="WF74" s="176"/>
      <c r="WG74" s="177" t="str">
        <f t="shared" si="342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57"/>
        <v xml:space="preserve"> </v>
      </c>
      <c r="WN74" s="176" t="str">
        <f>IF(WJ74=0," ",VLOOKUP(WJ74,PROTOKOL!$A:$E,5,FALSE))</f>
        <v xml:space="preserve"> </v>
      </c>
      <c r="WO74" s="212" t="str">
        <f t="shared" si="200"/>
        <v xml:space="preserve"> </v>
      </c>
      <c r="WP74" s="176">
        <f t="shared" si="343"/>
        <v>0</v>
      </c>
      <c r="WQ74" s="177" t="str">
        <f t="shared" si="344"/>
        <v xml:space="preserve"> </v>
      </c>
      <c r="WS74" s="173">
        <v>18</v>
      </c>
      <c r="WT74" s="225">
        <v>18</v>
      </c>
      <c r="WU74" s="174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58"/>
        <v xml:space="preserve"> </v>
      </c>
      <c r="XA74" s="212" t="str">
        <f>IF(WW74=0," ",VLOOKUP(WW74,PROTOKOL!$A:$E,5,FALSE))</f>
        <v xml:space="preserve"> </v>
      </c>
      <c r="XB74" s="176"/>
      <c r="XC74" s="177" t="str">
        <f t="shared" si="345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59"/>
        <v xml:space="preserve"> </v>
      </c>
      <c r="XJ74" s="176" t="str">
        <f>IF(XF74=0," ",VLOOKUP(XF74,PROTOKOL!$A:$E,5,FALSE))</f>
        <v xml:space="preserve"> </v>
      </c>
      <c r="XK74" s="212" t="str">
        <f t="shared" si="201"/>
        <v xml:space="preserve"> </v>
      </c>
      <c r="XL74" s="176">
        <f t="shared" si="346"/>
        <v>0</v>
      </c>
      <c r="XM74" s="177" t="str">
        <f t="shared" si="347"/>
        <v xml:space="preserve"> </v>
      </c>
    </row>
    <row r="75" spans="1:637" ht="13.8">
      <c r="A75" s="173">
        <v>18</v>
      </c>
      <c r="B75" s="226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2"/>
        <v xml:space="preserve"> </v>
      </c>
      <c r="I75" s="212" t="str">
        <f>IF(E75=0," ",VLOOKUP(E75,PROTOKOL!$A:$E,5,FALSE))</f>
        <v xml:space="preserve"> </v>
      </c>
      <c r="J75" s="176"/>
      <c r="K75" s="177" t="str">
        <f t="shared" si="260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03"/>
        <v xml:space="preserve"> </v>
      </c>
      <c r="R75" s="176" t="str">
        <f>IF(N75=0," ",VLOOKUP(N75,PROTOKOL!$A:$E,5,FALSE))</f>
        <v xml:space="preserve"> </v>
      </c>
      <c r="S75" s="212" t="str">
        <f t="shared" si="261"/>
        <v xml:space="preserve"> </v>
      </c>
      <c r="T75" s="176">
        <f t="shared" si="262"/>
        <v>0</v>
      </c>
      <c r="U75" s="177" t="str">
        <f t="shared" si="263"/>
        <v xml:space="preserve"> </v>
      </c>
      <c r="W75" s="173">
        <v>18</v>
      </c>
      <c r="X75" s="226"/>
      <c r="Y75" s="174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5" t="str">
        <f t="shared" si="204"/>
        <v xml:space="preserve"> </v>
      </c>
      <c r="AE75" s="212" t="str">
        <f>IF(AA75=0," ",VLOOKUP(AA75,PROTOKOL!$A:$E,5,FALSE))</f>
        <v xml:space="preserve"> </v>
      </c>
      <c r="AF75" s="176"/>
      <c r="AG75" s="177" t="str">
        <f t="shared" si="264"/>
        <v xml:space="preserve"> 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05"/>
        <v xml:space="preserve"> </v>
      </c>
      <c r="AN75" s="176" t="str">
        <f>IF(AJ75=0," ",VLOOKUP(AJ75,PROTOKOL!$A:$E,5,FALSE))</f>
        <v xml:space="preserve"> </v>
      </c>
      <c r="AO75" s="212" t="str">
        <f t="shared" si="174"/>
        <v xml:space="preserve"> </v>
      </c>
      <c r="AP75" s="176">
        <f t="shared" si="265"/>
        <v>0</v>
      </c>
      <c r="AQ75" s="177" t="str">
        <f t="shared" si="266"/>
        <v xml:space="preserve"> </v>
      </c>
      <c r="AS75" s="173">
        <v>18</v>
      </c>
      <c r="AT75" s="226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06"/>
        <v xml:space="preserve"> </v>
      </c>
      <c r="BA75" s="212" t="str">
        <f>IF(AW75=0," ",VLOOKUP(AW75,PROTOKOL!$A:$E,5,FALSE))</f>
        <v xml:space="preserve"> </v>
      </c>
      <c r="BB75" s="176"/>
      <c r="BC75" s="177" t="str">
        <f t="shared" si="267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07"/>
        <v xml:space="preserve"> </v>
      </c>
      <c r="BJ75" s="176" t="str">
        <f>IF(BF75=0," ",VLOOKUP(BF75,PROTOKOL!$A:$E,5,FALSE))</f>
        <v xml:space="preserve"> </v>
      </c>
      <c r="BK75" s="212" t="str">
        <f t="shared" si="175"/>
        <v xml:space="preserve"> </v>
      </c>
      <c r="BL75" s="176">
        <f t="shared" si="268"/>
        <v>0</v>
      </c>
      <c r="BM75" s="177" t="str">
        <f t="shared" si="269"/>
        <v xml:space="preserve"> </v>
      </c>
      <c r="BO75" s="173">
        <v>18</v>
      </c>
      <c r="BP75" s="226"/>
      <c r="BQ75" s="174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5" t="str">
        <f t="shared" si="208"/>
        <v xml:space="preserve"> </v>
      </c>
      <c r="BW75" s="212" t="str">
        <f>IF(BS75=0," ",VLOOKUP(BS75,PROTOKOL!$A:$E,5,FALSE))</f>
        <v xml:space="preserve"> </v>
      </c>
      <c r="BX75" s="176"/>
      <c r="BY75" s="177" t="str">
        <f t="shared" si="270"/>
        <v xml:space="preserve"> 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09"/>
        <v xml:space="preserve"> </v>
      </c>
      <c r="CF75" s="176" t="str">
        <f>IF(CB75=0," ",VLOOKUP(CB75,PROTOKOL!$A:$E,5,FALSE))</f>
        <v xml:space="preserve"> </v>
      </c>
      <c r="CG75" s="212" t="str">
        <f t="shared" si="176"/>
        <v xml:space="preserve"> </v>
      </c>
      <c r="CH75" s="176">
        <f t="shared" si="271"/>
        <v>0</v>
      </c>
      <c r="CI75" s="177" t="str">
        <f t="shared" si="272"/>
        <v xml:space="preserve"> </v>
      </c>
      <c r="CK75" s="173">
        <v>18</v>
      </c>
      <c r="CL75" s="226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10"/>
        <v xml:space="preserve"> </v>
      </c>
      <c r="CS75" s="212" t="str">
        <f>IF(CO75=0," ",VLOOKUP(CO75,PROTOKOL!$A:$E,5,FALSE))</f>
        <v xml:space="preserve"> </v>
      </c>
      <c r="CT75" s="176"/>
      <c r="CU75" s="177" t="str">
        <f t="shared" si="273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1"/>
        <v xml:space="preserve"> </v>
      </c>
      <c r="DB75" s="176" t="str">
        <f>IF(CX75=0," ",VLOOKUP(CX75,PROTOKOL!$A:$E,5,FALSE))</f>
        <v xml:space="preserve"> </v>
      </c>
      <c r="DC75" s="212" t="str">
        <f t="shared" si="177"/>
        <v xml:space="preserve"> </v>
      </c>
      <c r="DD75" s="176">
        <f t="shared" si="274"/>
        <v>0</v>
      </c>
      <c r="DE75" s="177" t="str">
        <f t="shared" si="275"/>
        <v xml:space="preserve"> </v>
      </c>
      <c r="DG75" s="173">
        <v>18</v>
      </c>
      <c r="DH75" s="226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2"/>
        <v xml:space="preserve"> </v>
      </c>
      <c r="DO75" s="212" t="str">
        <f>IF(DK75=0," ",VLOOKUP(DK75,PROTOKOL!$A:$E,5,FALSE))</f>
        <v xml:space="preserve"> </v>
      </c>
      <c r="DP75" s="176"/>
      <c r="DQ75" s="177" t="str">
        <f t="shared" si="276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13"/>
        <v xml:space="preserve"> </v>
      </c>
      <c r="DX75" s="176" t="str">
        <f>IF(DT75=0," ",VLOOKUP(DT75,PROTOKOL!$A:$E,5,FALSE))</f>
        <v xml:space="preserve"> </v>
      </c>
      <c r="DY75" s="212" t="str">
        <f t="shared" si="178"/>
        <v xml:space="preserve"> </v>
      </c>
      <c r="DZ75" s="176">
        <f t="shared" si="277"/>
        <v>0</v>
      </c>
      <c r="EA75" s="177" t="str">
        <f t="shared" si="278"/>
        <v xml:space="preserve"> </v>
      </c>
      <c r="EC75" s="173">
        <v>18</v>
      </c>
      <c r="ED75" s="226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14"/>
        <v xml:space="preserve"> </v>
      </c>
      <c r="EK75" s="212" t="str">
        <f>IF(EG75=0," ",VLOOKUP(EG75,PROTOKOL!$A:$E,5,FALSE))</f>
        <v xml:space="preserve"> </v>
      </c>
      <c r="EL75" s="176"/>
      <c r="EM75" s="177" t="str">
        <f t="shared" si="279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15"/>
        <v xml:space="preserve"> </v>
      </c>
      <c r="ET75" s="176" t="str">
        <f>IF(EP75=0," ",VLOOKUP(EP75,PROTOKOL!$A:$E,5,FALSE))</f>
        <v xml:space="preserve"> </v>
      </c>
      <c r="EU75" s="212" t="str">
        <f t="shared" si="179"/>
        <v xml:space="preserve"> </v>
      </c>
      <c r="EV75" s="176">
        <f t="shared" si="280"/>
        <v>0</v>
      </c>
      <c r="EW75" s="177" t="str">
        <f t="shared" si="281"/>
        <v xml:space="preserve"> </v>
      </c>
      <c r="EY75" s="173">
        <v>18</v>
      </c>
      <c r="EZ75" s="226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16"/>
        <v xml:space="preserve"> </v>
      </c>
      <c r="FG75" s="212" t="str">
        <f>IF(FC75=0," ",VLOOKUP(FC75,PROTOKOL!$A:$E,5,FALSE))</f>
        <v xml:space="preserve"> </v>
      </c>
      <c r="FH75" s="176"/>
      <c r="FI75" s="177" t="str">
        <f t="shared" si="282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17"/>
        <v xml:space="preserve"> </v>
      </c>
      <c r="FP75" s="176" t="str">
        <f>IF(FL75=0," ",VLOOKUP(FL75,PROTOKOL!$A:$E,5,FALSE))</f>
        <v xml:space="preserve"> </v>
      </c>
      <c r="FQ75" s="212" t="str">
        <f t="shared" si="180"/>
        <v xml:space="preserve"> </v>
      </c>
      <c r="FR75" s="176">
        <f t="shared" si="283"/>
        <v>0</v>
      </c>
      <c r="FS75" s="177" t="str">
        <f t="shared" si="284"/>
        <v xml:space="preserve"> </v>
      </c>
      <c r="FU75" s="173">
        <v>18</v>
      </c>
      <c r="FV75" s="226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18"/>
        <v xml:space="preserve"> </v>
      </c>
      <c r="GC75" s="212" t="str">
        <f>IF(FY75=0," ",VLOOKUP(FY75,PROTOKOL!$A:$E,5,FALSE))</f>
        <v xml:space="preserve"> </v>
      </c>
      <c r="GD75" s="176"/>
      <c r="GE75" s="177" t="str">
        <f t="shared" si="285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19"/>
        <v xml:space="preserve"> </v>
      </c>
      <c r="GL75" s="176" t="str">
        <f>IF(GH75=0," ",VLOOKUP(GH75,PROTOKOL!$A:$E,5,FALSE))</f>
        <v xml:space="preserve"> </v>
      </c>
      <c r="GM75" s="212" t="str">
        <f t="shared" si="181"/>
        <v xml:space="preserve"> </v>
      </c>
      <c r="GN75" s="176">
        <f t="shared" si="286"/>
        <v>0</v>
      </c>
      <c r="GO75" s="177" t="str">
        <f t="shared" si="287"/>
        <v xml:space="preserve"> </v>
      </c>
      <c r="GQ75" s="173">
        <v>18</v>
      </c>
      <c r="GR75" s="226"/>
      <c r="GS75" s="174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5" t="str">
        <f t="shared" si="220"/>
        <v xml:space="preserve"> </v>
      </c>
      <c r="GY75" s="212" t="str">
        <f>IF(GU75=0," ",VLOOKUP(GU75,PROTOKOL!$A:$E,5,FALSE))</f>
        <v xml:space="preserve"> </v>
      </c>
      <c r="GZ75" s="176"/>
      <c r="HA75" s="177" t="str">
        <f t="shared" si="288"/>
        <v xml:space="preserve"> 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1"/>
        <v xml:space="preserve"> </v>
      </c>
      <c r="HH75" s="176" t="str">
        <f>IF(HD75=0," ",VLOOKUP(HD75,PROTOKOL!$A:$E,5,FALSE))</f>
        <v xml:space="preserve"> </v>
      </c>
      <c r="HI75" s="212" t="str">
        <f t="shared" si="182"/>
        <v xml:space="preserve"> </v>
      </c>
      <c r="HJ75" s="176">
        <f t="shared" si="289"/>
        <v>0</v>
      </c>
      <c r="HK75" s="177" t="str">
        <f t="shared" si="290"/>
        <v xml:space="preserve"> </v>
      </c>
      <c r="HM75" s="173">
        <v>18</v>
      </c>
      <c r="HN75" s="226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2"/>
        <v xml:space="preserve"> </v>
      </c>
      <c r="HU75" s="212" t="str">
        <f>IF(HQ75=0," ",VLOOKUP(HQ75,PROTOKOL!$A:$E,5,FALSE))</f>
        <v xml:space="preserve"> </v>
      </c>
      <c r="HV75" s="176"/>
      <c r="HW75" s="177" t="str">
        <f t="shared" si="291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23"/>
        <v xml:space="preserve"> </v>
      </c>
      <c r="ID75" s="176" t="str">
        <f>IF(HZ75=0," ",VLOOKUP(HZ75,PROTOKOL!$A:$E,5,FALSE))</f>
        <v xml:space="preserve"> </v>
      </c>
      <c r="IE75" s="212" t="str">
        <f t="shared" si="183"/>
        <v xml:space="preserve"> </v>
      </c>
      <c r="IF75" s="176">
        <f t="shared" si="292"/>
        <v>0</v>
      </c>
      <c r="IG75" s="177" t="str">
        <f t="shared" si="293"/>
        <v xml:space="preserve"> </v>
      </c>
      <c r="II75" s="173">
        <v>18</v>
      </c>
      <c r="IJ75" s="226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24"/>
        <v xml:space="preserve"> </v>
      </c>
      <c r="IQ75" s="212" t="str">
        <f>IF(IM75=0," ",VLOOKUP(IM75,PROTOKOL!$A:$E,5,FALSE))</f>
        <v xml:space="preserve"> </v>
      </c>
      <c r="IR75" s="176"/>
      <c r="IS75" s="177" t="str">
        <f t="shared" si="294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25"/>
        <v xml:space="preserve"> </v>
      </c>
      <c r="IZ75" s="176" t="str">
        <f>IF(IV75=0," ",VLOOKUP(IV75,PROTOKOL!$A:$E,5,FALSE))</f>
        <v xml:space="preserve"> </v>
      </c>
      <c r="JA75" s="212" t="str">
        <f t="shared" si="184"/>
        <v xml:space="preserve"> </v>
      </c>
      <c r="JB75" s="176">
        <f t="shared" si="295"/>
        <v>0</v>
      </c>
      <c r="JC75" s="177" t="str">
        <f t="shared" si="296"/>
        <v xml:space="preserve"> </v>
      </c>
      <c r="JE75" s="173">
        <v>18</v>
      </c>
      <c r="JF75" s="226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26"/>
        <v xml:space="preserve"> </v>
      </c>
      <c r="JM75" s="212" t="str">
        <f>IF(JI75=0," ",VLOOKUP(JI75,PROTOKOL!$A:$E,5,FALSE))</f>
        <v xml:space="preserve"> </v>
      </c>
      <c r="JN75" s="176"/>
      <c r="JO75" s="177" t="str">
        <f t="shared" si="297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27"/>
        <v xml:space="preserve"> </v>
      </c>
      <c r="JV75" s="176" t="str">
        <f>IF(JR75=0," ",VLOOKUP(JR75,PROTOKOL!$A:$E,5,FALSE))</f>
        <v xml:space="preserve"> </v>
      </c>
      <c r="JW75" s="212" t="str">
        <f t="shared" si="185"/>
        <v xml:space="preserve"> </v>
      </c>
      <c r="JX75" s="176">
        <f t="shared" si="298"/>
        <v>0</v>
      </c>
      <c r="JY75" s="177" t="str">
        <f t="shared" si="299"/>
        <v xml:space="preserve"> </v>
      </c>
      <c r="KA75" s="173">
        <v>18</v>
      </c>
      <c r="KB75" s="226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28"/>
        <v xml:space="preserve"> </v>
      </c>
      <c r="KI75" s="212" t="str">
        <f>IF(KE75=0," ",VLOOKUP(KE75,PROTOKOL!$A:$E,5,FALSE))</f>
        <v xml:space="preserve"> </v>
      </c>
      <c r="KJ75" s="176"/>
      <c r="KK75" s="177" t="str">
        <f t="shared" si="300"/>
        <v xml:space="preserve"> 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29"/>
        <v xml:space="preserve"> </v>
      </c>
      <c r="KR75" s="176" t="str">
        <f>IF(KN75=0," ",VLOOKUP(KN75,PROTOKOL!$A:$E,5,FALSE))</f>
        <v xml:space="preserve"> </v>
      </c>
      <c r="KS75" s="212" t="str">
        <f t="shared" si="186"/>
        <v xml:space="preserve"> </v>
      </c>
      <c r="KT75" s="176">
        <f t="shared" si="301"/>
        <v>0</v>
      </c>
      <c r="KU75" s="177" t="str">
        <f t="shared" si="302"/>
        <v xml:space="preserve"> </v>
      </c>
      <c r="KW75" s="173">
        <v>18</v>
      </c>
      <c r="KX75" s="226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0"/>
        <v xml:space="preserve"> </v>
      </c>
      <c r="LE75" s="212" t="str">
        <f>IF(LA75=0," ",VLOOKUP(LA75,PROTOKOL!$A:$E,5,FALSE))</f>
        <v xml:space="preserve"> </v>
      </c>
      <c r="LF75" s="176"/>
      <c r="LG75" s="177" t="str">
        <f t="shared" si="303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1"/>
        <v xml:space="preserve"> </v>
      </c>
      <c r="LN75" s="176" t="str">
        <f>IF(LJ75=0," ",VLOOKUP(LJ75,PROTOKOL!$A:$E,5,FALSE))</f>
        <v xml:space="preserve"> </v>
      </c>
      <c r="LO75" s="212" t="str">
        <f t="shared" si="187"/>
        <v xml:space="preserve"> </v>
      </c>
      <c r="LP75" s="176">
        <f t="shared" si="304"/>
        <v>0</v>
      </c>
      <c r="LQ75" s="177" t="str">
        <f t="shared" si="305"/>
        <v xml:space="preserve"> </v>
      </c>
      <c r="LS75" s="173">
        <v>18</v>
      </c>
      <c r="LT75" s="226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32"/>
        <v xml:space="preserve"> </v>
      </c>
      <c r="MA75" s="212" t="str">
        <f>IF(LW75=0," ",VLOOKUP(LW75,PROTOKOL!$A:$E,5,FALSE))</f>
        <v xml:space="preserve"> </v>
      </c>
      <c r="MB75" s="176"/>
      <c r="MC75" s="177" t="str">
        <f t="shared" si="306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33"/>
        <v xml:space="preserve"> </v>
      </c>
      <c r="MJ75" s="176" t="str">
        <f>IF(MF75=0," ",VLOOKUP(MF75,PROTOKOL!$A:$E,5,FALSE))</f>
        <v xml:space="preserve"> </v>
      </c>
      <c r="MK75" s="212" t="str">
        <f t="shared" si="188"/>
        <v xml:space="preserve"> </v>
      </c>
      <c r="ML75" s="176">
        <f t="shared" si="307"/>
        <v>0</v>
      </c>
      <c r="MM75" s="177" t="str">
        <f t="shared" si="308"/>
        <v xml:space="preserve"> </v>
      </c>
      <c r="MO75" s="173">
        <v>18</v>
      </c>
      <c r="MP75" s="226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34"/>
        <v xml:space="preserve"> </v>
      </c>
      <c r="MW75" s="212" t="str">
        <f>IF(MS75=0," ",VLOOKUP(MS75,PROTOKOL!$A:$E,5,FALSE))</f>
        <v xml:space="preserve"> </v>
      </c>
      <c r="MX75" s="176"/>
      <c r="MY75" s="177" t="str">
        <f t="shared" si="309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35"/>
        <v xml:space="preserve"> </v>
      </c>
      <c r="NF75" s="176" t="str">
        <f>IF(NB75=0," ",VLOOKUP(NB75,PROTOKOL!$A:$E,5,FALSE))</f>
        <v xml:space="preserve"> </v>
      </c>
      <c r="NG75" s="212" t="str">
        <f t="shared" si="189"/>
        <v xml:space="preserve"> </v>
      </c>
      <c r="NH75" s="176">
        <f t="shared" si="310"/>
        <v>0</v>
      </c>
      <c r="NI75" s="177" t="str">
        <f t="shared" si="311"/>
        <v xml:space="preserve"> </v>
      </c>
      <c r="NK75" s="173">
        <v>18</v>
      </c>
      <c r="NL75" s="226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36"/>
        <v xml:space="preserve"> </v>
      </c>
      <c r="NS75" s="212" t="str">
        <f>IF(NO75=0," ",VLOOKUP(NO75,PROTOKOL!$A:$E,5,FALSE))</f>
        <v xml:space="preserve"> </v>
      </c>
      <c r="NT75" s="176"/>
      <c r="NU75" s="177" t="str">
        <f t="shared" si="312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37"/>
        <v xml:space="preserve"> </v>
      </c>
      <c r="OB75" s="176" t="str">
        <f>IF(NX75=0," ",VLOOKUP(NX75,PROTOKOL!$A:$E,5,FALSE))</f>
        <v xml:space="preserve"> </v>
      </c>
      <c r="OC75" s="212" t="str">
        <f t="shared" si="190"/>
        <v xml:space="preserve"> </v>
      </c>
      <c r="OD75" s="176">
        <f t="shared" si="313"/>
        <v>0</v>
      </c>
      <c r="OE75" s="177" t="str">
        <f t="shared" si="314"/>
        <v xml:space="preserve"> </v>
      </c>
      <c r="OG75" s="173">
        <v>18</v>
      </c>
      <c r="OH75" s="226"/>
      <c r="OI75" s="174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5" t="str">
        <f t="shared" si="238"/>
        <v xml:space="preserve"> </v>
      </c>
      <c r="OO75" s="212" t="str">
        <f>IF(OK75=0," ",VLOOKUP(OK75,PROTOKOL!$A:$E,5,FALSE))</f>
        <v xml:space="preserve"> </v>
      </c>
      <c r="OP75" s="176"/>
      <c r="OQ75" s="177" t="str">
        <f t="shared" si="315"/>
        <v xml:space="preserve"> 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39"/>
        <v xml:space="preserve"> </v>
      </c>
      <c r="OX75" s="176" t="str">
        <f>IF(OT75=0," ",VLOOKUP(OT75,PROTOKOL!$A:$E,5,FALSE))</f>
        <v xml:space="preserve"> </v>
      </c>
      <c r="OY75" s="212" t="str">
        <f t="shared" si="191"/>
        <v xml:space="preserve"> </v>
      </c>
      <c r="OZ75" s="176">
        <f t="shared" si="316"/>
        <v>0</v>
      </c>
      <c r="PA75" s="177" t="str">
        <f t="shared" si="317"/>
        <v xml:space="preserve"> </v>
      </c>
      <c r="PC75" s="173">
        <v>18</v>
      </c>
      <c r="PD75" s="226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40"/>
        <v xml:space="preserve"> </v>
      </c>
      <c r="PK75" s="212" t="str">
        <f>IF(PG75=0," ",VLOOKUP(PG75,PROTOKOL!$A:$E,5,FALSE))</f>
        <v xml:space="preserve"> </v>
      </c>
      <c r="PL75" s="176"/>
      <c r="PM75" s="177" t="str">
        <f t="shared" si="318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1"/>
        <v xml:space="preserve"> </v>
      </c>
      <c r="PT75" s="176" t="str">
        <f>IF(PP75=0," ",VLOOKUP(PP75,PROTOKOL!$A:$E,5,FALSE))</f>
        <v xml:space="preserve"> </v>
      </c>
      <c r="PU75" s="212" t="str">
        <f t="shared" si="192"/>
        <v xml:space="preserve"> </v>
      </c>
      <c r="PV75" s="176">
        <f t="shared" si="319"/>
        <v>0</v>
      </c>
      <c r="PW75" s="177" t="str">
        <f t="shared" si="320"/>
        <v xml:space="preserve"> </v>
      </c>
      <c r="PY75" s="173">
        <v>18</v>
      </c>
      <c r="PZ75" s="226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42"/>
        <v xml:space="preserve"> </v>
      </c>
      <c r="QG75" s="212" t="str">
        <f>IF(QC75=0," ",VLOOKUP(QC75,PROTOKOL!$A:$E,5,FALSE))</f>
        <v xml:space="preserve"> </v>
      </c>
      <c r="QH75" s="176"/>
      <c r="QI75" s="177" t="str">
        <f t="shared" si="321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43"/>
        <v xml:space="preserve"> </v>
      </c>
      <c r="QP75" s="176" t="str">
        <f>IF(QL75=0," ",VLOOKUP(QL75,PROTOKOL!$A:$E,5,FALSE))</f>
        <v xml:space="preserve"> </v>
      </c>
      <c r="QQ75" s="212" t="str">
        <f t="shared" si="193"/>
        <v xml:space="preserve"> </v>
      </c>
      <c r="QR75" s="176">
        <f t="shared" si="322"/>
        <v>0</v>
      </c>
      <c r="QS75" s="177" t="str">
        <f t="shared" si="323"/>
        <v xml:space="preserve"> </v>
      </c>
      <c r="QU75" s="173">
        <v>18</v>
      </c>
      <c r="QV75" s="226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44"/>
        <v xml:space="preserve"> </v>
      </c>
      <c r="RC75" s="212" t="str">
        <f>IF(QY75=0," ",VLOOKUP(QY75,PROTOKOL!$A:$E,5,FALSE))</f>
        <v xml:space="preserve"> </v>
      </c>
      <c r="RD75" s="176"/>
      <c r="RE75" s="177" t="str">
        <f t="shared" si="324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45"/>
        <v xml:space="preserve"> </v>
      </c>
      <c r="RL75" s="176" t="str">
        <f>IF(RH75=0," ",VLOOKUP(RH75,PROTOKOL!$A:$E,5,FALSE))</f>
        <v xml:space="preserve"> </v>
      </c>
      <c r="RM75" s="212" t="str">
        <f t="shared" si="194"/>
        <v xml:space="preserve"> </v>
      </c>
      <c r="RN75" s="176">
        <f t="shared" si="325"/>
        <v>0</v>
      </c>
      <c r="RO75" s="177" t="str">
        <f t="shared" si="326"/>
        <v xml:space="preserve"> </v>
      </c>
      <c r="RQ75" s="173">
        <v>18</v>
      </c>
      <c r="RR75" s="226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46"/>
        <v xml:space="preserve"> </v>
      </c>
      <c r="RY75" s="212" t="str">
        <f>IF(RU75=0," ",VLOOKUP(RU75,PROTOKOL!$A:$E,5,FALSE))</f>
        <v xml:space="preserve"> </v>
      </c>
      <c r="RZ75" s="176"/>
      <c r="SA75" s="177" t="str">
        <f t="shared" si="327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47"/>
        <v xml:space="preserve"> </v>
      </c>
      <c r="SH75" s="176" t="str">
        <f>IF(SD75=0," ",VLOOKUP(SD75,PROTOKOL!$A:$E,5,FALSE))</f>
        <v xml:space="preserve"> </v>
      </c>
      <c r="SI75" s="212" t="str">
        <f t="shared" si="195"/>
        <v xml:space="preserve"> </v>
      </c>
      <c r="SJ75" s="176">
        <f t="shared" si="328"/>
        <v>0</v>
      </c>
      <c r="SK75" s="177" t="str">
        <f t="shared" si="329"/>
        <v xml:space="preserve"> </v>
      </c>
      <c r="SM75" s="173">
        <v>18</v>
      </c>
      <c r="SN75" s="226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48"/>
        <v xml:space="preserve"> </v>
      </c>
      <c r="SU75" s="212" t="str">
        <f>IF(SQ75=0," ",VLOOKUP(SQ75,PROTOKOL!$A:$E,5,FALSE))</f>
        <v xml:space="preserve"> </v>
      </c>
      <c r="SV75" s="176"/>
      <c r="SW75" s="177" t="str">
        <f t="shared" si="330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49"/>
        <v xml:space="preserve"> </v>
      </c>
      <c r="TD75" s="176" t="str">
        <f>IF(SZ75=0," ",VLOOKUP(SZ75,PROTOKOL!$A:$E,5,FALSE))</f>
        <v xml:space="preserve"> </v>
      </c>
      <c r="TE75" s="212" t="str">
        <f t="shared" si="196"/>
        <v xml:space="preserve"> </v>
      </c>
      <c r="TF75" s="176">
        <f t="shared" si="331"/>
        <v>0</v>
      </c>
      <c r="TG75" s="177" t="str">
        <f t="shared" si="332"/>
        <v xml:space="preserve"> </v>
      </c>
      <c r="TI75" s="173">
        <v>18</v>
      </c>
      <c r="TJ75" s="226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0"/>
        <v xml:space="preserve"> </v>
      </c>
      <c r="TQ75" s="212" t="str">
        <f>IF(TM75=0," ",VLOOKUP(TM75,PROTOKOL!$A:$E,5,FALSE))</f>
        <v xml:space="preserve"> </v>
      </c>
      <c r="TR75" s="176"/>
      <c r="TS75" s="177" t="str">
        <f t="shared" si="333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1"/>
        <v xml:space="preserve"> </v>
      </c>
      <c r="TZ75" s="176" t="str">
        <f>IF(TV75=0," ",VLOOKUP(TV75,PROTOKOL!$A:$E,5,FALSE))</f>
        <v xml:space="preserve"> </v>
      </c>
      <c r="UA75" s="212" t="str">
        <f t="shared" si="197"/>
        <v xml:space="preserve"> </v>
      </c>
      <c r="UB75" s="176">
        <f t="shared" si="334"/>
        <v>0</v>
      </c>
      <c r="UC75" s="177" t="str">
        <f t="shared" si="335"/>
        <v xml:space="preserve"> </v>
      </c>
      <c r="UE75" s="173">
        <v>18</v>
      </c>
      <c r="UF75" s="226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2"/>
        <v xml:space="preserve"> </v>
      </c>
      <c r="UM75" s="212" t="str">
        <f>IF(UI75=0," ",VLOOKUP(UI75,PROTOKOL!$A:$E,5,FALSE))</f>
        <v xml:space="preserve"> </v>
      </c>
      <c r="UN75" s="176"/>
      <c r="UO75" s="177" t="str">
        <f t="shared" si="336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53"/>
        <v xml:space="preserve"> </v>
      </c>
      <c r="UV75" s="176" t="str">
        <f>IF(UR75=0," ",VLOOKUP(UR75,PROTOKOL!$A:$E,5,FALSE))</f>
        <v xml:space="preserve"> </v>
      </c>
      <c r="UW75" s="212" t="str">
        <f t="shared" si="198"/>
        <v xml:space="preserve"> </v>
      </c>
      <c r="UX75" s="176">
        <f t="shared" si="337"/>
        <v>0</v>
      </c>
      <c r="UY75" s="177" t="str">
        <f t="shared" si="338"/>
        <v xml:space="preserve"> </v>
      </c>
      <c r="VA75" s="173">
        <v>18</v>
      </c>
      <c r="VB75" s="226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54"/>
        <v xml:space="preserve"> </v>
      </c>
      <c r="VI75" s="212" t="str">
        <f>IF(VE75=0," ",VLOOKUP(VE75,PROTOKOL!$A:$E,5,FALSE))</f>
        <v xml:space="preserve"> </v>
      </c>
      <c r="VJ75" s="176"/>
      <c r="VK75" s="177" t="str">
        <f t="shared" si="339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55"/>
        <v xml:space="preserve"> </v>
      </c>
      <c r="VR75" s="176" t="str">
        <f>IF(VN75=0," ",VLOOKUP(VN75,PROTOKOL!$A:$E,5,FALSE))</f>
        <v xml:space="preserve"> </v>
      </c>
      <c r="VS75" s="212" t="str">
        <f t="shared" si="199"/>
        <v xml:space="preserve"> </v>
      </c>
      <c r="VT75" s="176">
        <f t="shared" si="340"/>
        <v>0</v>
      </c>
      <c r="VU75" s="177" t="str">
        <f t="shared" si="341"/>
        <v xml:space="preserve"> </v>
      </c>
      <c r="VW75" s="173">
        <v>18</v>
      </c>
      <c r="VX75" s="226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56"/>
        <v xml:space="preserve"> </v>
      </c>
      <c r="WE75" s="212" t="str">
        <f>IF(WA75=0," ",VLOOKUP(WA75,PROTOKOL!$A:$E,5,FALSE))</f>
        <v xml:space="preserve"> </v>
      </c>
      <c r="WF75" s="176"/>
      <c r="WG75" s="177" t="str">
        <f t="shared" si="342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57"/>
        <v xml:space="preserve"> </v>
      </c>
      <c r="WN75" s="176" t="str">
        <f>IF(WJ75=0," ",VLOOKUP(WJ75,PROTOKOL!$A:$E,5,FALSE))</f>
        <v xml:space="preserve"> </v>
      </c>
      <c r="WO75" s="212" t="str">
        <f t="shared" si="200"/>
        <v xml:space="preserve"> </v>
      </c>
      <c r="WP75" s="176">
        <f t="shared" si="343"/>
        <v>0</v>
      </c>
      <c r="WQ75" s="177" t="str">
        <f t="shared" si="344"/>
        <v xml:space="preserve"> </v>
      </c>
      <c r="WS75" s="173">
        <v>18</v>
      </c>
      <c r="WT75" s="226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58"/>
        <v xml:space="preserve"> </v>
      </c>
      <c r="XA75" s="212" t="str">
        <f>IF(WW75=0," ",VLOOKUP(WW75,PROTOKOL!$A:$E,5,FALSE))</f>
        <v xml:space="preserve"> </v>
      </c>
      <c r="XB75" s="176"/>
      <c r="XC75" s="177" t="str">
        <f t="shared" si="345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59"/>
        <v xml:space="preserve"> </v>
      </c>
      <c r="XJ75" s="176" t="str">
        <f>IF(XF75=0," ",VLOOKUP(XF75,PROTOKOL!$A:$E,5,FALSE))</f>
        <v xml:space="preserve"> </v>
      </c>
      <c r="XK75" s="212" t="str">
        <f t="shared" si="201"/>
        <v xml:space="preserve"> </v>
      </c>
      <c r="XL75" s="176">
        <f t="shared" si="346"/>
        <v>0</v>
      </c>
      <c r="XM75" s="177" t="str">
        <f t="shared" si="347"/>
        <v xml:space="preserve"> </v>
      </c>
    </row>
    <row r="76" spans="1:637" ht="13.8">
      <c r="A76" s="173">
        <v>18</v>
      </c>
      <c r="B76" s="227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2"/>
        <v xml:space="preserve"> </v>
      </c>
      <c r="I76" s="212" t="str">
        <f>IF(E76=0," ",VLOOKUP(E76,PROTOKOL!$A:$E,5,FALSE))</f>
        <v xml:space="preserve"> </v>
      </c>
      <c r="J76" s="176"/>
      <c r="K76" s="177" t="str">
        <f t="shared" si="260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03"/>
        <v xml:space="preserve"> </v>
      </c>
      <c r="R76" s="176" t="str">
        <f>IF(N76=0," ",VLOOKUP(N76,PROTOKOL!$A:$E,5,FALSE))</f>
        <v xml:space="preserve"> </v>
      </c>
      <c r="S76" s="212" t="str">
        <f t="shared" si="261"/>
        <v xml:space="preserve"> </v>
      </c>
      <c r="T76" s="176">
        <f t="shared" si="262"/>
        <v>0</v>
      </c>
      <c r="U76" s="177" t="str">
        <f t="shared" si="263"/>
        <v xml:space="preserve"> </v>
      </c>
      <c r="W76" s="173">
        <v>18</v>
      </c>
      <c r="X76" s="227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04"/>
        <v xml:space="preserve"> </v>
      </c>
      <c r="AE76" s="212" t="str">
        <f>IF(AA76=0," ",VLOOKUP(AA76,PROTOKOL!$A:$E,5,FALSE))</f>
        <v xml:space="preserve"> </v>
      </c>
      <c r="AF76" s="176"/>
      <c r="AG76" s="177" t="str">
        <f t="shared" si="264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05"/>
        <v xml:space="preserve"> </v>
      </c>
      <c r="AN76" s="176" t="str">
        <f>IF(AJ76=0," ",VLOOKUP(AJ76,PROTOKOL!$A:$E,5,FALSE))</f>
        <v xml:space="preserve"> </v>
      </c>
      <c r="AO76" s="212" t="str">
        <f t="shared" si="174"/>
        <v xml:space="preserve"> </v>
      </c>
      <c r="AP76" s="176">
        <f t="shared" si="265"/>
        <v>0</v>
      </c>
      <c r="AQ76" s="177" t="str">
        <f t="shared" si="266"/>
        <v xml:space="preserve"> </v>
      </c>
      <c r="AS76" s="173">
        <v>18</v>
      </c>
      <c r="AT76" s="227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06"/>
        <v xml:space="preserve"> </v>
      </c>
      <c r="BA76" s="212" t="str">
        <f>IF(AW76=0," ",VLOOKUP(AW76,PROTOKOL!$A:$E,5,FALSE))</f>
        <v xml:space="preserve"> </v>
      </c>
      <c r="BB76" s="176"/>
      <c r="BC76" s="177" t="str">
        <f t="shared" si="267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07"/>
        <v xml:space="preserve"> </v>
      </c>
      <c r="BJ76" s="176" t="str">
        <f>IF(BF76=0," ",VLOOKUP(BF76,PROTOKOL!$A:$E,5,FALSE))</f>
        <v xml:space="preserve"> </v>
      </c>
      <c r="BK76" s="212" t="str">
        <f t="shared" si="175"/>
        <v xml:space="preserve"> </v>
      </c>
      <c r="BL76" s="176">
        <f t="shared" si="268"/>
        <v>0</v>
      </c>
      <c r="BM76" s="177" t="str">
        <f t="shared" si="269"/>
        <v xml:space="preserve"> </v>
      </c>
      <c r="BO76" s="173">
        <v>18</v>
      </c>
      <c r="BP76" s="227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08"/>
        <v xml:space="preserve"> </v>
      </c>
      <c r="BW76" s="212" t="str">
        <f>IF(BS76=0," ",VLOOKUP(BS76,PROTOKOL!$A:$E,5,FALSE))</f>
        <v xml:space="preserve"> </v>
      </c>
      <c r="BX76" s="176"/>
      <c r="BY76" s="177" t="str">
        <f t="shared" si="270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09"/>
        <v xml:space="preserve"> </v>
      </c>
      <c r="CF76" s="176" t="str">
        <f>IF(CB76=0," ",VLOOKUP(CB76,PROTOKOL!$A:$E,5,FALSE))</f>
        <v xml:space="preserve"> </v>
      </c>
      <c r="CG76" s="212" t="str">
        <f t="shared" si="176"/>
        <v xml:space="preserve"> </v>
      </c>
      <c r="CH76" s="176">
        <f t="shared" si="271"/>
        <v>0</v>
      </c>
      <c r="CI76" s="177" t="str">
        <f t="shared" si="272"/>
        <v xml:space="preserve"> </v>
      </c>
      <c r="CK76" s="173">
        <v>18</v>
      </c>
      <c r="CL76" s="227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0"/>
        <v xml:space="preserve"> </v>
      </c>
      <c r="CS76" s="212" t="str">
        <f>IF(CO76=0," ",VLOOKUP(CO76,PROTOKOL!$A:$E,5,FALSE))</f>
        <v xml:space="preserve"> </v>
      </c>
      <c r="CT76" s="176"/>
      <c r="CU76" s="177" t="str">
        <f t="shared" si="273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1"/>
        <v xml:space="preserve"> </v>
      </c>
      <c r="DB76" s="176" t="str">
        <f>IF(CX76=0," ",VLOOKUP(CX76,PROTOKOL!$A:$E,5,FALSE))</f>
        <v xml:space="preserve"> </v>
      </c>
      <c r="DC76" s="212" t="str">
        <f t="shared" si="177"/>
        <v xml:space="preserve"> </v>
      </c>
      <c r="DD76" s="176">
        <f t="shared" si="274"/>
        <v>0</v>
      </c>
      <c r="DE76" s="177" t="str">
        <f t="shared" si="275"/>
        <v xml:space="preserve"> </v>
      </c>
      <c r="DG76" s="173">
        <v>18</v>
      </c>
      <c r="DH76" s="227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2"/>
        <v xml:space="preserve"> </v>
      </c>
      <c r="DO76" s="212" t="str">
        <f>IF(DK76=0," ",VLOOKUP(DK76,PROTOKOL!$A:$E,5,FALSE))</f>
        <v xml:space="preserve"> </v>
      </c>
      <c r="DP76" s="176"/>
      <c r="DQ76" s="177" t="str">
        <f t="shared" si="276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13"/>
        <v xml:space="preserve"> </v>
      </c>
      <c r="DX76" s="176" t="str">
        <f>IF(DT76=0," ",VLOOKUP(DT76,PROTOKOL!$A:$E,5,FALSE))</f>
        <v xml:space="preserve"> </v>
      </c>
      <c r="DY76" s="212" t="str">
        <f t="shared" si="178"/>
        <v xml:space="preserve"> </v>
      </c>
      <c r="DZ76" s="176">
        <f t="shared" si="277"/>
        <v>0</v>
      </c>
      <c r="EA76" s="177" t="str">
        <f t="shared" si="278"/>
        <v xml:space="preserve"> </v>
      </c>
      <c r="EC76" s="173">
        <v>18</v>
      </c>
      <c r="ED76" s="227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14"/>
        <v xml:space="preserve"> </v>
      </c>
      <c r="EK76" s="212" t="str">
        <f>IF(EG76=0," ",VLOOKUP(EG76,PROTOKOL!$A:$E,5,FALSE))</f>
        <v xml:space="preserve"> </v>
      </c>
      <c r="EL76" s="176"/>
      <c r="EM76" s="177" t="str">
        <f t="shared" si="279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15"/>
        <v xml:space="preserve"> </v>
      </c>
      <c r="ET76" s="176" t="str">
        <f>IF(EP76=0," ",VLOOKUP(EP76,PROTOKOL!$A:$E,5,FALSE))</f>
        <v xml:space="preserve"> </v>
      </c>
      <c r="EU76" s="212" t="str">
        <f t="shared" si="179"/>
        <v xml:space="preserve"> </v>
      </c>
      <c r="EV76" s="176">
        <f t="shared" si="280"/>
        <v>0</v>
      </c>
      <c r="EW76" s="177" t="str">
        <f t="shared" si="281"/>
        <v xml:space="preserve"> </v>
      </c>
      <c r="EY76" s="173">
        <v>18</v>
      </c>
      <c r="EZ76" s="227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16"/>
        <v xml:space="preserve"> </v>
      </c>
      <c r="FG76" s="212" t="str">
        <f>IF(FC76=0," ",VLOOKUP(FC76,PROTOKOL!$A:$E,5,FALSE))</f>
        <v xml:space="preserve"> </v>
      </c>
      <c r="FH76" s="176"/>
      <c r="FI76" s="177" t="str">
        <f t="shared" si="282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17"/>
        <v xml:space="preserve"> </v>
      </c>
      <c r="FP76" s="176" t="str">
        <f>IF(FL76=0," ",VLOOKUP(FL76,PROTOKOL!$A:$E,5,FALSE))</f>
        <v xml:space="preserve"> </v>
      </c>
      <c r="FQ76" s="212" t="str">
        <f t="shared" si="180"/>
        <v xml:space="preserve"> </v>
      </c>
      <c r="FR76" s="176">
        <f t="shared" si="283"/>
        <v>0</v>
      </c>
      <c r="FS76" s="177" t="str">
        <f t="shared" si="284"/>
        <v xml:space="preserve"> </v>
      </c>
      <c r="FU76" s="173">
        <v>18</v>
      </c>
      <c r="FV76" s="227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18"/>
        <v xml:space="preserve"> </v>
      </c>
      <c r="GC76" s="212" t="str">
        <f>IF(FY76=0," ",VLOOKUP(FY76,PROTOKOL!$A:$E,5,FALSE))</f>
        <v xml:space="preserve"> </v>
      </c>
      <c r="GD76" s="176"/>
      <c r="GE76" s="177" t="str">
        <f t="shared" si="285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19"/>
        <v xml:space="preserve"> </v>
      </c>
      <c r="GL76" s="176" t="str">
        <f>IF(GH76=0," ",VLOOKUP(GH76,PROTOKOL!$A:$E,5,FALSE))</f>
        <v xml:space="preserve"> </v>
      </c>
      <c r="GM76" s="212" t="str">
        <f t="shared" si="181"/>
        <v xml:space="preserve"> </v>
      </c>
      <c r="GN76" s="176">
        <f t="shared" si="286"/>
        <v>0</v>
      </c>
      <c r="GO76" s="177" t="str">
        <f t="shared" si="287"/>
        <v xml:space="preserve"> </v>
      </c>
      <c r="GQ76" s="173">
        <v>18</v>
      </c>
      <c r="GR76" s="227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0"/>
        <v xml:space="preserve"> </v>
      </c>
      <c r="GY76" s="212" t="str">
        <f>IF(GU76=0," ",VLOOKUP(GU76,PROTOKOL!$A:$E,5,FALSE))</f>
        <v xml:space="preserve"> </v>
      </c>
      <c r="GZ76" s="176"/>
      <c r="HA76" s="177" t="str">
        <f t="shared" si="288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1"/>
        <v xml:space="preserve"> </v>
      </c>
      <c r="HH76" s="176" t="str">
        <f>IF(HD76=0," ",VLOOKUP(HD76,PROTOKOL!$A:$E,5,FALSE))</f>
        <v xml:space="preserve"> </v>
      </c>
      <c r="HI76" s="212" t="str">
        <f t="shared" si="182"/>
        <v xml:space="preserve"> </v>
      </c>
      <c r="HJ76" s="176">
        <f t="shared" si="289"/>
        <v>0</v>
      </c>
      <c r="HK76" s="177" t="str">
        <f t="shared" si="290"/>
        <v xml:space="preserve"> </v>
      </c>
      <c r="HM76" s="173">
        <v>18</v>
      </c>
      <c r="HN76" s="227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2"/>
        <v xml:space="preserve"> </v>
      </c>
      <c r="HU76" s="212" t="str">
        <f>IF(HQ76=0," ",VLOOKUP(HQ76,PROTOKOL!$A:$E,5,FALSE))</f>
        <v xml:space="preserve"> </v>
      </c>
      <c r="HV76" s="176"/>
      <c r="HW76" s="177" t="str">
        <f t="shared" si="291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23"/>
        <v xml:space="preserve"> </v>
      </c>
      <c r="ID76" s="176" t="str">
        <f>IF(HZ76=0," ",VLOOKUP(HZ76,PROTOKOL!$A:$E,5,FALSE))</f>
        <v xml:space="preserve"> </v>
      </c>
      <c r="IE76" s="212" t="str">
        <f t="shared" si="183"/>
        <v xml:space="preserve"> </v>
      </c>
      <c r="IF76" s="176">
        <f t="shared" si="292"/>
        <v>0</v>
      </c>
      <c r="IG76" s="177" t="str">
        <f t="shared" si="293"/>
        <v xml:space="preserve"> </v>
      </c>
      <c r="II76" s="173">
        <v>18</v>
      </c>
      <c r="IJ76" s="227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24"/>
        <v xml:space="preserve"> </v>
      </c>
      <c r="IQ76" s="212" t="str">
        <f>IF(IM76=0," ",VLOOKUP(IM76,PROTOKOL!$A:$E,5,FALSE))</f>
        <v xml:space="preserve"> </v>
      </c>
      <c r="IR76" s="176"/>
      <c r="IS76" s="177" t="str">
        <f t="shared" si="294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25"/>
        <v xml:space="preserve"> </v>
      </c>
      <c r="IZ76" s="176" t="str">
        <f>IF(IV76=0," ",VLOOKUP(IV76,PROTOKOL!$A:$E,5,FALSE))</f>
        <v xml:space="preserve"> </v>
      </c>
      <c r="JA76" s="212" t="str">
        <f t="shared" si="184"/>
        <v xml:space="preserve"> </v>
      </c>
      <c r="JB76" s="176">
        <f t="shared" si="295"/>
        <v>0</v>
      </c>
      <c r="JC76" s="177" t="str">
        <f t="shared" si="296"/>
        <v xml:space="preserve"> </v>
      </c>
      <c r="JE76" s="173">
        <v>18</v>
      </c>
      <c r="JF76" s="227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26"/>
        <v xml:space="preserve"> </v>
      </c>
      <c r="JM76" s="212" t="str">
        <f>IF(JI76=0," ",VLOOKUP(JI76,PROTOKOL!$A:$E,5,FALSE))</f>
        <v xml:space="preserve"> </v>
      </c>
      <c r="JN76" s="176"/>
      <c r="JO76" s="177" t="str">
        <f t="shared" si="297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27"/>
        <v xml:space="preserve"> </v>
      </c>
      <c r="JV76" s="176" t="str">
        <f>IF(JR76=0," ",VLOOKUP(JR76,PROTOKOL!$A:$E,5,FALSE))</f>
        <v xml:space="preserve"> </v>
      </c>
      <c r="JW76" s="212" t="str">
        <f t="shared" si="185"/>
        <v xml:space="preserve"> </v>
      </c>
      <c r="JX76" s="176">
        <f t="shared" si="298"/>
        <v>0</v>
      </c>
      <c r="JY76" s="177" t="str">
        <f t="shared" si="299"/>
        <v xml:space="preserve"> </v>
      </c>
      <c r="KA76" s="173">
        <v>18</v>
      </c>
      <c r="KB76" s="227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28"/>
        <v xml:space="preserve"> </v>
      </c>
      <c r="KI76" s="212" t="str">
        <f>IF(KE76=0," ",VLOOKUP(KE76,PROTOKOL!$A:$E,5,FALSE))</f>
        <v xml:space="preserve"> </v>
      </c>
      <c r="KJ76" s="176"/>
      <c r="KK76" s="177" t="str">
        <f t="shared" si="300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29"/>
        <v xml:space="preserve"> </v>
      </c>
      <c r="KR76" s="176" t="str">
        <f>IF(KN76=0," ",VLOOKUP(KN76,PROTOKOL!$A:$E,5,FALSE))</f>
        <v xml:space="preserve"> </v>
      </c>
      <c r="KS76" s="212" t="str">
        <f t="shared" si="186"/>
        <v xml:space="preserve"> </v>
      </c>
      <c r="KT76" s="176">
        <f t="shared" si="301"/>
        <v>0</v>
      </c>
      <c r="KU76" s="177" t="str">
        <f t="shared" si="302"/>
        <v xml:space="preserve"> </v>
      </c>
      <c r="KW76" s="173">
        <v>18</v>
      </c>
      <c r="KX76" s="227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0"/>
        <v xml:space="preserve"> </v>
      </c>
      <c r="LE76" s="212" t="str">
        <f>IF(LA76=0," ",VLOOKUP(LA76,PROTOKOL!$A:$E,5,FALSE))</f>
        <v xml:space="preserve"> </v>
      </c>
      <c r="LF76" s="176"/>
      <c r="LG76" s="177" t="str">
        <f t="shared" si="303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1"/>
        <v xml:space="preserve"> </v>
      </c>
      <c r="LN76" s="176" t="str">
        <f>IF(LJ76=0," ",VLOOKUP(LJ76,PROTOKOL!$A:$E,5,FALSE))</f>
        <v xml:space="preserve"> </v>
      </c>
      <c r="LO76" s="212" t="str">
        <f t="shared" si="187"/>
        <v xml:space="preserve"> </v>
      </c>
      <c r="LP76" s="176">
        <f t="shared" si="304"/>
        <v>0</v>
      </c>
      <c r="LQ76" s="177" t="str">
        <f t="shared" si="305"/>
        <v xml:space="preserve"> </v>
      </c>
      <c r="LS76" s="173">
        <v>18</v>
      </c>
      <c r="LT76" s="227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2"/>
        <v xml:space="preserve"> </v>
      </c>
      <c r="MA76" s="212" t="str">
        <f>IF(LW76=0," ",VLOOKUP(LW76,PROTOKOL!$A:$E,5,FALSE))</f>
        <v xml:space="preserve"> </v>
      </c>
      <c r="MB76" s="176"/>
      <c r="MC76" s="177" t="str">
        <f t="shared" si="306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33"/>
        <v xml:space="preserve"> </v>
      </c>
      <c r="MJ76" s="176" t="str">
        <f>IF(MF76=0," ",VLOOKUP(MF76,PROTOKOL!$A:$E,5,FALSE))</f>
        <v xml:space="preserve"> </v>
      </c>
      <c r="MK76" s="212" t="str">
        <f t="shared" si="188"/>
        <v xml:space="preserve"> </v>
      </c>
      <c r="ML76" s="176">
        <f t="shared" si="307"/>
        <v>0</v>
      </c>
      <c r="MM76" s="177" t="str">
        <f t="shared" si="308"/>
        <v xml:space="preserve"> </v>
      </c>
      <c r="MO76" s="173">
        <v>18</v>
      </c>
      <c r="MP76" s="227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34"/>
        <v xml:space="preserve"> </v>
      </c>
      <c r="MW76" s="212" t="str">
        <f>IF(MS76=0," ",VLOOKUP(MS76,PROTOKOL!$A:$E,5,FALSE))</f>
        <v xml:space="preserve"> </v>
      </c>
      <c r="MX76" s="176"/>
      <c r="MY76" s="177" t="str">
        <f t="shared" si="309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35"/>
        <v xml:space="preserve"> </v>
      </c>
      <c r="NF76" s="176" t="str">
        <f>IF(NB76=0," ",VLOOKUP(NB76,PROTOKOL!$A:$E,5,FALSE))</f>
        <v xml:space="preserve"> </v>
      </c>
      <c r="NG76" s="212" t="str">
        <f t="shared" si="189"/>
        <v xml:space="preserve"> </v>
      </c>
      <c r="NH76" s="176">
        <f t="shared" si="310"/>
        <v>0</v>
      </c>
      <c r="NI76" s="177" t="str">
        <f t="shared" si="311"/>
        <v xml:space="preserve"> </v>
      </c>
      <c r="NK76" s="173">
        <v>18</v>
      </c>
      <c r="NL76" s="227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36"/>
        <v xml:space="preserve"> </v>
      </c>
      <c r="NS76" s="212" t="str">
        <f>IF(NO76=0," ",VLOOKUP(NO76,PROTOKOL!$A:$E,5,FALSE))</f>
        <v xml:space="preserve"> </v>
      </c>
      <c r="NT76" s="176"/>
      <c r="NU76" s="177" t="str">
        <f t="shared" si="312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37"/>
        <v xml:space="preserve"> </v>
      </c>
      <c r="OB76" s="176" t="str">
        <f>IF(NX76=0," ",VLOOKUP(NX76,PROTOKOL!$A:$E,5,FALSE))</f>
        <v xml:space="preserve"> </v>
      </c>
      <c r="OC76" s="212" t="str">
        <f t="shared" si="190"/>
        <v xml:space="preserve"> </v>
      </c>
      <c r="OD76" s="176">
        <f t="shared" si="313"/>
        <v>0</v>
      </c>
      <c r="OE76" s="177" t="str">
        <f t="shared" si="314"/>
        <v xml:space="preserve"> </v>
      </c>
      <c r="OG76" s="173">
        <v>18</v>
      </c>
      <c r="OH76" s="227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38"/>
        <v xml:space="preserve"> </v>
      </c>
      <c r="OO76" s="212" t="str">
        <f>IF(OK76=0," ",VLOOKUP(OK76,PROTOKOL!$A:$E,5,FALSE))</f>
        <v xml:space="preserve"> </v>
      </c>
      <c r="OP76" s="176"/>
      <c r="OQ76" s="177" t="str">
        <f t="shared" si="315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39"/>
        <v xml:space="preserve"> </v>
      </c>
      <c r="OX76" s="176" t="str">
        <f>IF(OT76=0," ",VLOOKUP(OT76,PROTOKOL!$A:$E,5,FALSE))</f>
        <v xml:space="preserve"> </v>
      </c>
      <c r="OY76" s="212" t="str">
        <f t="shared" si="191"/>
        <v xml:space="preserve"> </v>
      </c>
      <c r="OZ76" s="176">
        <f t="shared" si="316"/>
        <v>0</v>
      </c>
      <c r="PA76" s="177" t="str">
        <f t="shared" si="317"/>
        <v xml:space="preserve"> </v>
      </c>
      <c r="PC76" s="173">
        <v>18</v>
      </c>
      <c r="PD76" s="227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40"/>
        <v xml:space="preserve"> </v>
      </c>
      <c r="PK76" s="212" t="str">
        <f>IF(PG76=0," ",VLOOKUP(PG76,PROTOKOL!$A:$E,5,FALSE))</f>
        <v xml:space="preserve"> </v>
      </c>
      <c r="PL76" s="176"/>
      <c r="PM76" s="177" t="str">
        <f t="shared" si="318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1"/>
        <v xml:space="preserve"> </v>
      </c>
      <c r="PT76" s="176" t="str">
        <f>IF(PP76=0," ",VLOOKUP(PP76,PROTOKOL!$A:$E,5,FALSE))</f>
        <v xml:space="preserve"> </v>
      </c>
      <c r="PU76" s="212" t="str">
        <f t="shared" si="192"/>
        <v xml:space="preserve"> </v>
      </c>
      <c r="PV76" s="176">
        <f t="shared" si="319"/>
        <v>0</v>
      </c>
      <c r="PW76" s="177" t="str">
        <f t="shared" si="320"/>
        <v xml:space="preserve"> </v>
      </c>
      <c r="PY76" s="173">
        <v>18</v>
      </c>
      <c r="PZ76" s="227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2"/>
        <v xml:space="preserve"> </v>
      </c>
      <c r="QG76" s="212" t="str">
        <f>IF(QC76=0," ",VLOOKUP(QC76,PROTOKOL!$A:$E,5,FALSE))</f>
        <v xml:space="preserve"> </v>
      </c>
      <c r="QH76" s="176"/>
      <c r="QI76" s="177" t="str">
        <f t="shared" si="321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43"/>
        <v xml:space="preserve"> </v>
      </c>
      <c r="QP76" s="176" t="str">
        <f>IF(QL76=0," ",VLOOKUP(QL76,PROTOKOL!$A:$E,5,FALSE))</f>
        <v xml:space="preserve"> </v>
      </c>
      <c r="QQ76" s="212" t="str">
        <f t="shared" si="193"/>
        <v xml:space="preserve"> </v>
      </c>
      <c r="QR76" s="176">
        <f t="shared" si="322"/>
        <v>0</v>
      </c>
      <c r="QS76" s="177" t="str">
        <f t="shared" si="323"/>
        <v xml:space="preserve"> </v>
      </c>
      <c r="QU76" s="173">
        <v>18</v>
      </c>
      <c r="QV76" s="227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44"/>
        <v xml:space="preserve"> </v>
      </c>
      <c r="RC76" s="212" t="str">
        <f>IF(QY76=0," ",VLOOKUP(QY76,PROTOKOL!$A:$E,5,FALSE))</f>
        <v xml:space="preserve"> </v>
      </c>
      <c r="RD76" s="176"/>
      <c r="RE76" s="177" t="str">
        <f t="shared" si="324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45"/>
        <v xml:space="preserve"> </v>
      </c>
      <c r="RL76" s="176" t="str">
        <f>IF(RH76=0," ",VLOOKUP(RH76,PROTOKOL!$A:$E,5,FALSE))</f>
        <v xml:space="preserve"> </v>
      </c>
      <c r="RM76" s="212" t="str">
        <f t="shared" si="194"/>
        <v xml:space="preserve"> </v>
      </c>
      <c r="RN76" s="176">
        <f t="shared" si="325"/>
        <v>0</v>
      </c>
      <c r="RO76" s="177" t="str">
        <f t="shared" si="326"/>
        <v xml:space="preserve"> </v>
      </c>
      <c r="RQ76" s="173">
        <v>18</v>
      </c>
      <c r="RR76" s="227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46"/>
        <v xml:space="preserve"> </v>
      </c>
      <c r="RY76" s="212" t="str">
        <f>IF(RU76=0," ",VLOOKUP(RU76,PROTOKOL!$A:$E,5,FALSE))</f>
        <v xml:space="preserve"> </v>
      </c>
      <c r="RZ76" s="176"/>
      <c r="SA76" s="177" t="str">
        <f t="shared" si="327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47"/>
        <v xml:space="preserve"> </v>
      </c>
      <c r="SH76" s="176" t="str">
        <f>IF(SD76=0," ",VLOOKUP(SD76,PROTOKOL!$A:$E,5,FALSE))</f>
        <v xml:space="preserve"> </v>
      </c>
      <c r="SI76" s="212" t="str">
        <f t="shared" si="195"/>
        <v xml:space="preserve"> </v>
      </c>
      <c r="SJ76" s="176">
        <f t="shared" si="328"/>
        <v>0</v>
      </c>
      <c r="SK76" s="177" t="str">
        <f t="shared" si="329"/>
        <v xml:space="preserve"> </v>
      </c>
      <c r="SM76" s="173">
        <v>18</v>
      </c>
      <c r="SN76" s="227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48"/>
        <v xml:space="preserve"> </v>
      </c>
      <c r="SU76" s="212" t="str">
        <f>IF(SQ76=0," ",VLOOKUP(SQ76,PROTOKOL!$A:$E,5,FALSE))</f>
        <v xml:space="preserve"> </v>
      </c>
      <c r="SV76" s="176"/>
      <c r="SW76" s="177" t="str">
        <f t="shared" si="330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49"/>
        <v xml:space="preserve"> </v>
      </c>
      <c r="TD76" s="176" t="str">
        <f>IF(SZ76=0," ",VLOOKUP(SZ76,PROTOKOL!$A:$E,5,FALSE))</f>
        <v xml:space="preserve"> </v>
      </c>
      <c r="TE76" s="212" t="str">
        <f t="shared" si="196"/>
        <v xml:space="preserve"> </v>
      </c>
      <c r="TF76" s="176">
        <f t="shared" si="331"/>
        <v>0</v>
      </c>
      <c r="TG76" s="177" t="str">
        <f t="shared" si="332"/>
        <v xml:space="preserve"> </v>
      </c>
      <c r="TI76" s="173">
        <v>18</v>
      </c>
      <c r="TJ76" s="227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0"/>
        <v xml:space="preserve"> </v>
      </c>
      <c r="TQ76" s="212" t="str">
        <f>IF(TM76=0," ",VLOOKUP(TM76,PROTOKOL!$A:$E,5,FALSE))</f>
        <v xml:space="preserve"> </v>
      </c>
      <c r="TR76" s="176"/>
      <c r="TS76" s="177" t="str">
        <f t="shared" si="333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1"/>
        <v xml:space="preserve"> </v>
      </c>
      <c r="TZ76" s="176" t="str">
        <f>IF(TV76=0," ",VLOOKUP(TV76,PROTOKOL!$A:$E,5,FALSE))</f>
        <v xml:space="preserve"> </v>
      </c>
      <c r="UA76" s="212" t="str">
        <f t="shared" si="197"/>
        <v xml:space="preserve"> </v>
      </c>
      <c r="UB76" s="176">
        <f t="shared" si="334"/>
        <v>0</v>
      </c>
      <c r="UC76" s="177" t="str">
        <f t="shared" si="335"/>
        <v xml:space="preserve"> </v>
      </c>
      <c r="UE76" s="173">
        <v>18</v>
      </c>
      <c r="UF76" s="227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2"/>
        <v xml:space="preserve"> </v>
      </c>
      <c r="UM76" s="212" t="str">
        <f>IF(UI76=0," ",VLOOKUP(UI76,PROTOKOL!$A:$E,5,FALSE))</f>
        <v xml:space="preserve"> </v>
      </c>
      <c r="UN76" s="176"/>
      <c r="UO76" s="177" t="str">
        <f t="shared" si="336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53"/>
        <v xml:space="preserve"> </v>
      </c>
      <c r="UV76" s="176" t="str">
        <f>IF(UR76=0," ",VLOOKUP(UR76,PROTOKOL!$A:$E,5,FALSE))</f>
        <v xml:space="preserve"> </v>
      </c>
      <c r="UW76" s="212" t="str">
        <f t="shared" si="198"/>
        <v xml:space="preserve"> </v>
      </c>
      <c r="UX76" s="176">
        <f t="shared" si="337"/>
        <v>0</v>
      </c>
      <c r="UY76" s="177" t="str">
        <f t="shared" si="338"/>
        <v xml:space="preserve"> </v>
      </c>
      <c r="VA76" s="173">
        <v>18</v>
      </c>
      <c r="VB76" s="227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54"/>
        <v xml:space="preserve"> </v>
      </c>
      <c r="VI76" s="212" t="str">
        <f>IF(VE76=0," ",VLOOKUP(VE76,PROTOKOL!$A:$E,5,FALSE))</f>
        <v xml:space="preserve"> </v>
      </c>
      <c r="VJ76" s="176"/>
      <c r="VK76" s="177" t="str">
        <f t="shared" si="339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55"/>
        <v xml:space="preserve"> </v>
      </c>
      <c r="VR76" s="176" t="str">
        <f>IF(VN76=0," ",VLOOKUP(VN76,PROTOKOL!$A:$E,5,FALSE))</f>
        <v xml:space="preserve"> </v>
      </c>
      <c r="VS76" s="212" t="str">
        <f t="shared" si="199"/>
        <v xml:space="preserve"> </v>
      </c>
      <c r="VT76" s="176">
        <f t="shared" si="340"/>
        <v>0</v>
      </c>
      <c r="VU76" s="177" t="str">
        <f t="shared" si="341"/>
        <v xml:space="preserve"> </v>
      </c>
      <c r="VW76" s="173">
        <v>18</v>
      </c>
      <c r="VX76" s="227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56"/>
        <v xml:space="preserve"> </v>
      </c>
      <c r="WE76" s="212" t="str">
        <f>IF(WA76=0," ",VLOOKUP(WA76,PROTOKOL!$A:$E,5,FALSE))</f>
        <v xml:space="preserve"> </v>
      </c>
      <c r="WF76" s="176"/>
      <c r="WG76" s="177" t="str">
        <f t="shared" si="342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57"/>
        <v xml:space="preserve"> </v>
      </c>
      <c r="WN76" s="176" t="str">
        <f>IF(WJ76=0," ",VLOOKUP(WJ76,PROTOKOL!$A:$E,5,FALSE))</f>
        <v xml:space="preserve"> </v>
      </c>
      <c r="WO76" s="212" t="str">
        <f t="shared" si="200"/>
        <v xml:space="preserve"> </v>
      </c>
      <c r="WP76" s="176">
        <f t="shared" si="343"/>
        <v>0</v>
      </c>
      <c r="WQ76" s="177" t="str">
        <f t="shared" si="344"/>
        <v xml:space="preserve"> </v>
      </c>
      <c r="WS76" s="173">
        <v>18</v>
      </c>
      <c r="WT76" s="227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58"/>
        <v xml:space="preserve"> </v>
      </c>
      <c r="XA76" s="212" t="str">
        <f>IF(WW76=0," ",VLOOKUP(WW76,PROTOKOL!$A:$E,5,FALSE))</f>
        <v xml:space="preserve"> </v>
      </c>
      <c r="XB76" s="176"/>
      <c r="XC76" s="177" t="str">
        <f t="shared" si="345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59"/>
        <v xml:space="preserve"> </v>
      </c>
      <c r="XJ76" s="176" t="str">
        <f>IF(XF76=0," ",VLOOKUP(XF76,PROTOKOL!$A:$E,5,FALSE))</f>
        <v xml:space="preserve"> </v>
      </c>
      <c r="XK76" s="212" t="str">
        <f t="shared" si="201"/>
        <v xml:space="preserve"> </v>
      </c>
      <c r="XL76" s="176">
        <f t="shared" si="346"/>
        <v>0</v>
      </c>
      <c r="XM76" s="177" t="str">
        <f t="shared" si="347"/>
        <v xml:space="preserve"> </v>
      </c>
    </row>
    <row r="77" spans="1:637" ht="13.8">
      <c r="A77" s="173">
        <v>19</v>
      </c>
      <c r="B77" s="225">
        <v>19</v>
      </c>
      <c r="C77" s="174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5" t="str">
        <f t="shared" si="202"/>
        <v xml:space="preserve"> </v>
      </c>
      <c r="I77" s="212" t="str">
        <f>IF(E77=0," ",VLOOKUP(E77,PROTOKOL!$A:$E,5,FALSE))</f>
        <v xml:space="preserve"> </v>
      </c>
      <c r="J77" s="176"/>
      <c r="K77" s="177" t="str">
        <f t="shared" si="260"/>
        <v xml:space="preserve"> 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03"/>
        <v xml:space="preserve"> </v>
      </c>
      <c r="R77" s="176" t="str">
        <f>IF(N77=0," ",VLOOKUP(N77,PROTOKOL!$A:$E,5,FALSE))</f>
        <v xml:space="preserve"> </v>
      </c>
      <c r="S77" s="212" t="str">
        <f t="shared" si="261"/>
        <v xml:space="preserve"> </v>
      </c>
      <c r="T77" s="176">
        <f t="shared" si="262"/>
        <v>0</v>
      </c>
      <c r="U77" s="177" t="str">
        <f t="shared" si="263"/>
        <v xml:space="preserve"> </v>
      </c>
      <c r="W77" s="173">
        <v>19</v>
      </c>
      <c r="X77" s="225">
        <v>19</v>
      </c>
      <c r="Y77" s="174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5" t="str">
        <f t="shared" si="204"/>
        <v xml:space="preserve"> </v>
      </c>
      <c r="AE77" s="212" t="str">
        <f>IF(AA77=0," ",VLOOKUP(AA77,PROTOKOL!$A:$E,5,FALSE))</f>
        <v xml:space="preserve"> </v>
      </c>
      <c r="AF77" s="176"/>
      <c r="AG77" s="177" t="str">
        <f t="shared" si="264"/>
        <v xml:space="preserve"> 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05"/>
        <v xml:space="preserve"> </v>
      </c>
      <c r="AN77" s="176" t="str">
        <f>IF(AJ77=0," ",VLOOKUP(AJ77,PROTOKOL!$A:$E,5,FALSE))</f>
        <v xml:space="preserve"> </v>
      </c>
      <c r="AO77" s="212" t="str">
        <f t="shared" si="174"/>
        <v xml:space="preserve"> </v>
      </c>
      <c r="AP77" s="176">
        <f t="shared" si="265"/>
        <v>0</v>
      </c>
      <c r="AQ77" s="177" t="str">
        <f t="shared" si="266"/>
        <v xml:space="preserve"> </v>
      </c>
      <c r="AS77" s="173">
        <v>19</v>
      </c>
      <c r="AT77" s="225">
        <v>19</v>
      </c>
      <c r="AU77" s="174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5" t="str">
        <f t="shared" si="206"/>
        <v xml:space="preserve"> </v>
      </c>
      <c r="BA77" s="212" t="str">
        <f>IF(AW77=0," ",VLOOKUP(AW77,PROTOKOL!$A:$E,5,FALSE))</f>
        <v xml:space="preserve"> </v>
      </c>
      <c r="BB77" s="176"/>
      <c r="BC77" s="177" t="str">
        <f t="shared" si="267"/>
        <v xml:space="preserve"> 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07"/>
        <v xml:space="preserve"> </v>
      </c>
      <c r="BJ77" s="176" t="str">
        <f>IF(BF77=0," ",VLOOKUP(BF77,PROTOKOL!$A:$E,5,FALSE))</f>
        <v xml:space="preserve"> </v>
      </c>
      <c r="BK77" s="212" t="str">
        <f t="shared" si="175"/>
        <v xml:space="preserve"> </v>
      </c>
      <c r="BL77" s="176">
        <f t="shared" si="268"/>
        <v>0</v>
      </c>
      <c r="BM77" s="177" t="str">
        <f t="shared" si="269"/>
        <v xml:space="preserve"> </v>
      </c>
      <c r="BO77" s="173">
        <v>19</v>
      </c>
      <c r="BP77" s="225">
        <v>19</v>
      </c>
      <c r="BQ77" s="174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08"/>
        <v xml:space="preserve"> </v>
      </c>
      <c r="BW77" s="212" t="str">
        <f>IF(BS77=0," ",VLOOKUP(BS77,PROTOKOL!$A:$E,5,FALSE))</f>
        <v xml:space="preserve"> </v>
      </c>
      <c r="BX77" s="176"/>
      <c r="BY77" s="177" t="str">
        <f t="shared" si="270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09"/>
        <v xml:space="preserve"> </v>
      </c>
      <c r="CF77" s="176" t="str">
        <f>IF(CB77=0," ",VLOOKUP(CB77,PROTOKOL!$A:$E,5,FALSE))</f>
        <v xml:space="preserve"> </v>
      </c>
      <c r="CG77" s="212" t="str">
        <f t="shared" si="176"/>
        <v xml:space="preserve"> </v>
      </c>
      <c r="CH77" s="176">
        <f t="shared" si="271"/>
        <v>0</v>
      </c>
      <c r="CI77" s="177" t="str">
        <f t="shared" si="272"/>
        <v xml:space="preserve"> </v>
      </c>
      <c r="CK77" s="173">
        <v>19</v>
      </c>
      <c r="CL77" s="225">
        <v>19</v>
      </c>
      <c r="CM77" s="174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0"/>
        <v xml:space="preserve"> </v>
      </c>
      <c r="CS77" s="212" t="str">
        <f>IF(CO77=0," ",VLOOKUP(CO77,PROTOKOL!$A:$E,5,FALSE))</f>
        <v xml:space="preserve"> </v>
      </c>
      <c r="CT77" s="176"/>
      <c r="CU77" s="177" t="str">
        <f t="shared" si="273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1"/>
        <v xml:space="preserve"> </v>
      </c>
      <c r="DB77" s="176" t="str">
        <f>IF(CX77=0," ",VLOOKUP(CX77,PROTOKOL!$A:$E,5,FALSE))</f>
        <v xml:space="preserve"> </v>
      </c>
      <c r="DC77" s="212" t="str">
        <f t="shared" si="177"/>
        <v xml:space="preserve"> </v>
      </c>
      <c r="DD77" s="176">
        <f t="shared" si="274"/>
        <v>0</v>
      </c>
      <c r="DE77" s="177" t="str">
        <f t="shared" si="275"/>
        <v xml:space="preserve"> </v>
      </c>
      <c r="DG77" s="173">
        <v>19</v>
      </c>
      <c r="DH77" s="225">
        <v>19</v>
      </c>
      <c r="DI77" s="174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5" t="str">
        <f t="shared" si="212"/>
        <v xml:space="preserve"> </v>
      </c>
      <c r="DO77" s="212" t="str">
        <f>IF(DK77=0," ",VLOOKUP(DK77,PROTOKOL!$A:$E,5,FALSE))</f>
        <v xml:space="preserve"> </v>
      </c>
      <c r="DP77" s="176"/>
      <c r="DQ77" s="177" t="str">
        <f t="shared" si="276"/>
        <v xml:space="preserve"> 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13"/>
        <v xml:space="preserve"> </v>
      </c>
      <c r="DX77" s="176" t="str">
        <f>IF(DT77=0," ",VLOOKUP(DT77,PROTOKOL!$A:$E,5,FALSE))</f>
        <v xml:space="preserve"> </v>
      </c>
      <c r="DY77" s="212" t="str">
        <f t="shared" si="178"/>
        <v xml:space="preserve"> </v>
      </c>
      <c r="DZ77" s="176">
        <f t="shared" si="277"/>
        <v>0</v>
      </c>
      <c r="EA77" s="177" t="str">
        <f t="shared" si="278"/>
        <v xml:space="preserve"> </v>
      </c>
      <c r="EC77" s="173">
        <v>19</v>
      </c>
      <c r="ED77" s="225">
        <v>19</v>
      </c>
      <c r="EE77" s="174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14"/>
        <v xml:space="preserve"> </v>
      </c>
      <c r="EK77" s="212" t="str">
        <f>IF(EG77=0," ",VLOOKUP(EG77,PROTOKOL!$A:$E,5,FALSE))</f>
        <v xml:space="preserve"> </v>
      </c>
      <c r="EL77" s="176"/>
      <c r="EM77" s="177" t="str">
        <f t="shared" si="279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15"/>
        <v xml:space="preserve"> </v>
      </c>
      <c r="ET77" s="176" t="str">
        <f>IF(EP77=0," ",VLOOKUP(EP77,PROTOKOL!$A:$E,5,FALSE))</f>
        <v xml:space="preserve"> </v>
      </c>
      <c r="EU77" s="212" t="str">
        <f t="shared" si="179"/>
        <v xml:space="preserve"> </v>
      </c>
      <c r="EV77" s="176">
        <f t="shared" si="280"/>
        <v>0</v>
      </c>
      <c r="EW77" s="177" t="str">
        <f t="shared" si="281"/>
        <v xml:space="preserve"> </v>
      </c>
      <c r="EY77" s="173">
        <v>19</v>
      </c>
      <c r="EZ77" s="225">
        <v>19</v>
      </c>
      <c r="FA77" s="174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5" t="str">
        <f t="shared" si="216"/>
        <v xml:space="preserve"> </v>
      </c>
      <c r="FG77" s="212" t="str">
        <f>IF(FC77=0," ",VLOOKUP(FC77,PROTOKOL!$A:$E,5,FALSE))</f>
        <v xml:space="preserve"> </v>
      </c>
      <c r="FH77" s="176"/>
      <c r="FI77" s="177" t="str">
        <f t="shared" si="282"/>
        <v xml:space="preserve"> 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17"/>
        <v xml:space="preserve"> </v>
      </c>
      <c r="FP77" s="176" t="str">
        <f>IF(FL77=0," ",VLOOKUP(FL77,PROTOKOL!$A:$E,5,FALSE))</f>
        <v xml:space="preserve"> </v>
      </c>
      <c r="FQ77" s="212" t="str">
        <f t="shared" si="180"/>
        <v xml:space="preserve"> </v>
      </c>
      <c r="FR77" s="176">
        <f t="shared" si="283"/>
        <v>0</v>
      </c>
      <c r="FS77" s="177" t="str">
        <f t="shared" si="284"/>
        <v xml:space="preserve"> </v>
      </c>
      <c r="FU77" s="173">
        <v>19</v>
      </c>
      <c r="FV77" s="225">
        <v>19</v>
      </c>
      <c r="FW77" s="174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18"/>
        <v xml:space="preserve"> </v>
      </c>
      <c r="GC77" s="212" t="str">
        <f>IF(FY77=0," ",VLOOKUP(FY77,PROTOKOL!$A:$E,5,FALSE))</f>
        <v xml:space="preserve"> </v>
      </c>
      <c r="GD77" s="176"/>
      <c r="GE77" s="177" t="str">
        <f t="shared" si="285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19"/>
        <v xml:space="preserve"> </v>
      </c>
      <c r="GL77" s="176" t="str">
        <f>IF(GH77=0," ",VLOOKUP(GH77,PROTOKOL!$A:$E,5,FALSE))</f>
        <v xml:space="preserve"> </v>
      </c>
      <c r="GM77" s="212" t="str">
        <f t="shared" si="181"/>
        <v xml:space="preserve"> </v>
      </c>
      <c r="GN77" s="176">
        <f t="shared" si="286"/>
        <v>0</v>
      </c>
      <c r="GO77" s="177" t="str">
        <f t="shared" si="287"/>
        <v xml:space="preserve"> </v>
      </c>
      <c r="GQ77" s="173">
        <v>19</v>
      </c>
      <c r="GR77" s="225">
        <v>19</v>
      </c>
      <c r="GS77" s="174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5" t="str">
        <f t="shared" si="220"/>
        <v xml:space="preserve"> </v>
      </c>
      <c r="GY77" s="212" t="str">
        <f>IF(GU77=0," ",VLOOKUP(GU77,PROTOKOL!$A:$E,5,FALSE))</f>
        <v xml:space="preserve"> </v>
      </c>
      <c r="GZ77" s="176"/>
      <c r="HA77" s="177" t="str">
        <f t="shared" si="288"/>
        <v xml:space="preserve"> 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1"/>
        <v xml:space="preserve"> </v>
      </c>
      <c r="HH77" s="176" t="str">
        <f>IF(HD77=0," ",VLOOKUP(HD77,PROTOKOL!$A:$E,5,FALSE))</f>
        <v xml:space="preserve"> </v>
      </c>
      <c r="HI77" s="212" t="str">
        <f t="shared" si="182"/>
        <v xml:space="preserve"> </v>
      </c>
      <c r="HJ77" s="176">
        <f t="shared" si="289"/>
        <v>0</v>
      </c>
      <c r="HK77" s="177" t="str">
        <f t="shared" si="290"/>
        <v xml:space="preserve"> </v>
      </c>
      <c r="HM77" s="173">
        <v>19</v>
      </c>
      <c r="HN77" s="225">
        <v>19</v>
      </c>
      <c r="HO77" s="174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2"/>
        <v xml:space="preserve"> </v>
      </c>
      <c r="HU77" s="212" t="str">
        <f>IF(HQ77=0," ",VLOOKUP(HQ77,PROTOKOL!$A:$E,5,FALSE))</f>
        <v xml:space="preserve"> </v>
      </c>
      <c r="HV77" s="176"/>
      <c r="HW77" s="177" t="str">
        <f t="shared" si="291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23"/>
        <v xml:space="preserve"> </v>
      </c>
      <c r="ID77" s="176" t="str">
        <f>IF(HZ77=0," ",VLOOKUP(HZ77,PROTOKOL!$A:$E,5,FALSE))</f>
        <v xml:space="preserve"> </v>
      </c>
      <c r="IE77" s="212" t="str">
        <f t="shared" si="183"/>
        <v xml:space="preserve"> </v>
      </c>
      <c r="IF77" s="176">
        <f t="shared" si="292"/>
        <v>0</v>
      </c>
      <c r="IG77" s="177" t="str">
        <f t="shared" si="293"/>
        <v xml:space="preserve"> </v>
      </c>
      <c r="II77" s="173">
        <v>19</v>
      </c>
      <c r="IJ77" s="225">
        <v>19</v>
      </c>
      <c r="IK77" s="174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24"/>
        <v xml:space="preserve"> </v>
      </c>
      <c r="IQ77" s="212" t="str">
        <f>IF(IM77=0," ",VLOOKUP(IM77,PROTOKOL!$A:$E,5,FALSE))</f>
        <v xml:space="preserve"> </v>
      </c>
      <c r="IR77" s="176"/>
      <c r="IS77" s="177" t="str">
        <f t="shared" si="294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25"/>
        <v xml:space="preserve"> </v>
      </c>
      <c r="IZ77" s="176" t="str">
        <f>IF(IV77=0," ",VLOOKUP(IV77,PROTOKOL!$A:$E,5,FALSE))</f>
        <v xml:space="preserve"> </v>
      </c>
      <c r="JA77" s="212" t="str">
        <f t="shared" si="184"/>
        <v xml:space="preserve"> </v>
      </c>
      <c r="JB77" s="176">
        <f t="shared" si="295"/>
        <v>0</v>
      </c>
      <c r="JC77" s="177" t="str">
        <f t="shared" si="296"/>
        <v xml:space="preserve"> </v>
      </c>
      <c r="JE77" s="173">
        <v>19</v>
      </c>
      <c r="JF77" s="225">
        <v>19</v>
      </c>
      <c r="JG77" s="174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26"/>
        <v xml:space="preserve"> </v>
      </c>
      <c r="JM77" s="212" t="str">
        <f>IF(JI77=0," ",VLOOKUP(JI77,PROTOKOL!$A:$E,5,FALSE))</f>
        <v xml:space="preserve"> </v>
      </c>
      <c r="JN77" s="176"/>
      <c r="JO77" s="177" t="str">
        <f t="shared" si="297"/>
        <v xml:space="preserve"> </v>
      </c>
      <c r="JP77" s="217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5" t="str">
        <f t="shared" si="227"/>
        <v xml:space="preserve"> </v>
      </c>
      <c r="JV77" s="176" t="str">
        <f>IF(JR77=0," ",VLOOKUP(JR77,PROTOKOL!$A:$E,5,FALSE))</f>
        <v xml:space="preserve"> </v>
      </c>
      <c r="JW77" s="212" t="str">
        <f t="shared" si="185"/>
        <v xml:space="preserve"> </v>
      </c>
      <c r="JX77" s="176">
        <f t="shared" si="298"/>
        <v>0</v>
      </c>
      <c r="JY77" s="177" t="str">
        <f t="shared" si="299"/>
        <v xml:space="preserve"> </v>
      </c>
      <c r="KA77" s="173">
        <v>19</v>
      </c>
      <c r="KB77" s="225">
        <v>19</v>
      </c>
      <c r="KC77" s="174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5" t="str">
        <f t="shared" si="228"/>
        <v xml:space="preserve"> </v>
      </c>
      <c r="KI77" s="212" t="str">
        <f>IF(KE77=0," ",VLOOKUP(KE77,PROTOKOL!$A:$E,5,FALSE))</f>
        <v xml:space="preserve"> </v>
      </c>
      <c r="KJ77" s="176"/>
      <c r="KK77" s="177" t="str">
        <f t="shared" si="300"/>
        <v xml:space="preserve"> 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29"/>
        <v xml:space="preserve"> </v>
      </c>
      <c r="KR77" s="176" t="str">
        <f>IF(KN77=0," ",VLOOKUP(KN77,PROTOKOL!$A:$E,5,FALSE))</f>
        <v xml:space="preserve"> </v>
      </c>
      <c r="KS77" s="212" t="str">
        <f t="shared" si="186"/>
        <v xml:space="preserve"> </v>
      </c>
      <c r="KT77" s="176">
        <f t="shared" si="301"/>
        <v>0</v>
      </c>
      <c r="KU77" s="177" t="str">
        <f t="shared" si="302"/>
        <v xml:space="preserve"> </v>
      </c>
      <c r="KW77" s="173">
        <v>19</v>
      </c>
      <c r="KX77" s="225">
        <v>19</v>
      </c>
      <c r="KY77" s="174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0"/>
        <v xml:space="preserve"> </v>
      </c>
      <c r="LE77" s="212" t="str">
        <f>IF(LA77=0," ",VLOOKUP(LA77,PROTOKOL!$A:$E,5,FALSE))</f>
        <v xml:space="preserve"> </v>
      </c>
      <c r="LF77" s="176"/>
      <c r="LG77" s="177" t="str">
        <f t="shared" si="303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1"/>
        <v xml:space="preserve"> </v>
      </c>
      <c r="LN77" s="176" t="str">
        <f>IF(LJ77=0," ",VLOOKUP(LJ77,PROTOKOL!$A:$E,5,FALSE))</f>
        <v xml:space="preserve"> </v>
      </c>
      <c r="LO77" s="212" t="str">
        <f t="shared" si="187"/>
        <v xml:space="preserve"> </v>
      </c>
      <c r="LP77" s="176">
        <f t="shared" si="304"/>
        <v>0</v>
      </c>
      <c r="LQ77" s="177" t="str">
        <f t="shared" si="305"/>
        <v xml:space="preserve"> </v>
      </c>
      <c r="LS77" s="173">
        <v>19</v>
      </c>
      <c r="LT77" s="225">
        <v>19</v>
      </c>
      <c r="LU77" s="174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5" t="str">
        <f t="shared" si="232"/>
        <v xml:space="preserve"> </v>
      </c>
      <c r="MA77" s="212" t="str">
        <f>IF(LW77=0," ",VLOOKUP(LW77,PROTOKOL!$A:$E,5,FALSE))</f>
        <v xml:space="preserve"> </v>
      </c>
      <c r="MB77" s="176"/>
      <c r="MC77" s="177" t="str">
        <f t="shared" si="306"/>
        <v xml:space="preserve"> 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33"/>
        <v xml:space="preserve"> </v>
      </c>
      <c r="MJ77" s="176" t="str">
        <f>IF(MF77=0," ",VLOOKUP(MF77,PROTOKOL!$A:$E,5,FALSE))</f>
        <v xml:space="preserve"> </v>
      </c>
      <c r="MK77" s="212" t="str">
        <f t="shared" si="188"/>
        <v xml:space="preserve"> </v>
      </c>
      <c r="ML77" s="176">
        <f t="shared" si="307"/>
        <v>0</v>
      </c>
      <c r="MM77" s="177" t="str">
        <f t="shared" si="308"/>
        <v xml:space="preserve"> </v>
      </c>
      <c r="MO77" s="173">
        <v>19</v>
      </c>
      <c r="MP77" s="225">
        <v>19</v>
      </c>
      <c r="MQ77" s="174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34"/>
        <v xml:space="preserve"> </v>
      </c>
      <c r="MW77" s="212" t="str">
        <f>IF(MS77=0," ",VLOOKUP(MS77,PROTOKOL!$A:$E,5,FALSE))</f>
        <v xml:space="preserve"> </v>
      </c>
      <c r="MX77" s="176"/>
      <c r="MY77" s="177" t="str">
        <f t="shared" si="309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35"/>
        <v xml:space="preserve"> </v>
      </c>
      <c r="NF77" s="176" t="str">
        <f>IF(NB77=0," ",VLOOKUP(NB77,PROTOKOL!$A:$E,5,FALSE))</f>
        <v xml:space="preserve"> </v>
      </c>
      <c r="NG77" s="212" t="str">
        <f t="shared" si="189"/>
        <v xml:space="preserve"> </v>
      </c>
      <c r="NH77" s="176">
        <f t="shared" si="310"/>
        <v>0</v>
      </c>
      <c r="NI77" s="177" t="str">
        <f t="shared" si="311"/>
        <v xml:space="preserve"> </v>
      </c>
      <c r="NK77" s="173">
        <v>19</v>
      </c>
      <c r="NL77" s="225">
        <v>19</v>
      </c>
      <c r="NM77" s="174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5" t="str">
        <f t="shared" si="236"/>
        <v xml:space="preserve"> </v>
      </c>
      <c r="NS77" s="212" t="str">
        <f>IF(NO77=0," ",VLOOKUP(NO77,PROTOKOL!$A:$E,5,FALSE))</f>
        <v xml:space="preserve"> </v>
      </c>
      <c r="NT77" s="176"/>
      <c r="NU77" s="177" t="str">
        <f t="shared" si="312"/>
        <v xml:space="preserve"> 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37"/>
        <v xml:space="preserve"> </v>
      </c>
      <c r="OB77" s="176" t="str">
        <f>IF(NX77=0," ",VLOOKUP(NX77,PROTOKOL!$A:$E,5,FALSE))</f>
        <v xml:space="preserve"> </v>
      </c>
      <c r="OC77" s="212" t="str">
        <f t="shared" si="190"/>
        <v xml:space="preserve"> </v>
      </c>
      <c r="OD77" s="176">
        <f t="shared" si="313"/>
        <v>0</v>
      </c>
      <c r="OE77" s="177" t="str">
        <f t="shared" si="314"/>
        <v xml:space="preserve"> </v>
      </c>
      <c r="OG77" s="173">
        <v>19</v>
      </c>
      <c r="OH77" s="225">
        <v>19</v>
      </c>
      <c r="OI77" s="174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38"/>
        <v xml:space="preserve"> </v>
      </c>
      <c r="OO77" s="212" t="str">
        <f>IF(OK77=0," ",VLOOKUP(OK77,PROTOKOL!$A:$E,5,FALSE))</f>
        <v xml:space="preserve"> </v>
      </c>
      <c r="OP77" s="176"/>
      <c r="OQ77" s="177" t="str">
        <f t="shared" si="315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39"/>
        <v xml:space="preserve"> </v>
      </c>
      <c r="OX77" s="176" t="str">
        <f>IF(OT77=0," ",VLOOKUP(OT77,PROTOKOL!$A:$E,5,FALSE))</f>
        <v xml:space="preserve"> </v>
      </c>
      <c r="OY77" s="212" t="str">
        <f t="shared" si="191"/>
        <v xml:space="preserve"> </v>
      </c>
      <c r="OZ77" s="176">
        <f t="shared" si="316"/>
        <v>0</v>
      </c>
      <c r="PA77" s="177" t="str">
        <f t="shared" si="317"/>
        <v xml:space="preserve"> </v>
      </c>
      <c r="PC77" s="173">
        <v>19</v>
      </c>
      <c r="PD77" s="225">
        <v>19</v>
      </c>
      <c r="PE77" s="174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5" t="str">
        <f t="shared" si="240"/>
        <v xml:space="preserve"> </v>
      </c>
      <c r="PK77" s="212" t="str">
        <f>IF(PG77=0," ",VLOOKUP(PG77,PROTOKOL!$A:$E,5,FALSE))</f>
        <v xml:space="preserve"> </v>
      </c>
      <c r="PL77" s="176"/>
      <c r="PM77" s="177" t="str">
        <f t="shared" si="318"/>
        <v xml:space="preserve"> 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1"/>
        <v xml:space="preserve"> </v>
      </c>
      <c r="PT77" s="176" t="str">
        <f>IF(PP77=0," ",VLOOKUP(PP77,PROTOKOL!$A:$E,5,FALSE))</f>
        <v xml:space="preserve"> </v>
      </c>
      <c r="PU77" s="212" t="str">
        <f t="shared" si="192"/>
        <v xml:space="preserve"> </v>
      </c>
      <c r="PV77" s="176">
        <f t="shared" si="319"/>
        <v>0</v>
      </c>
      <c r="PW77" s="177" t="str">
        <f t="shared" si="320"/>
        <v xml:space="preserve"> </v>
      </c>
      <c r="PY77" s="173">
        <v>19</v>
      </c>
      <c r="PZ77" s="225">
        <v>19</v>
      </c>
      <c r="QA77" s="174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42"/>
        <v xml:space="preserve"> </v>
      </c>
      <c r="QG77" s="212" t="str">
        <f>IF(QC77=0," ",VLOOKUP(QC77,PROTOKOL!$A:$E,5,FALSE))</f>
        <v xml:space="preserve"> </v>
      </c>
      <c r="QH77" s="176"/>
      <c r="QI77" s="177" t="str">
        <f t="shared" si="321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43"/>
        <v xml:space="preserve"> </v>
      </c>
      <c r="QP77" s="176" t="str">
        <f>IF(QL77=0," ",VLOOKUP(QL77,PROTOKOL!$A:$E,5,FALSE))</f>
        <v xml:space="preserve"> </v>
      </c>
      <c r="QQ77" s="212" t="str">
        <f t="shared" si="193"/>
        <v xml:space="preserve"> </v>
      </c>
      <c r="QR77" s="176">
        <f t="shared" si="322"/>
        <v>0</v>
      </c>
      <c r="QS77" s="177" t="str">
        <f t="shared" si="323"/>
        <v xml:space="preserve"> </v>
      </c>
      <c r="QU77" s="173">
        <v>19</v>
      </c>
      <c r="QV77" s="225">
        <v>19</v>
      </c>
      <c r="QW77" s="174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44"/>
        <v xml:space="preserve"> </v>
      </c>
      <c r="RC77" s="212" t="str">
        <f>IF(QY77=0," ",VLOOKUP(QY77,PROTOKOL!$A:$E,5,FALSE))</f>
        <v xml:space="preserve"> </v>
      </c>
      <c r="RD77" s="176"/>
      <c r="RE77" s="177" t="str">
        <f t="shared" si="324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45"/>
        <v xml:space="preserve"> </v>
      </c>
      <c r="RL77" s="176" t="str">
        <f>IF(RH77=0," ",VLOOKUP(RH77,PROTOKOL!$A:$E,5,FALSE))</f>
        <v xml:space="preserve"> </v>
      </c>
      <c r="RM77" s="212" t="str">
        <f t="shared" si="194"/>
        <v xml:space="preserve"> </v>
      </c>
      <c r="RN77" s="176">
        <f t="shared" si="325"/>
        <v>0</v>
      </c>
      <c r="RO77" s="177" t="str">
        <f t="shared" si="326"/>
        <v xml:space="preserve"> </v>
      </c>
      <c r="RQ77" s="173">
        <v>19</v>
      </c>
      <c r="RR77" s="225">
        <v>19</v>
      </c>
      <c r="RS77" s="174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46"/>
        <v xml:space="preserve"> </v>
      </c>
      <c r="RY77" s="212" t="str">
        <f>IF(RU77=0," ",VLOOKUP(RU77,PROTOKOL!$A:$E,5,FALSE))</f>
        <v xml:space="preserve"> </v>
      </c>
      <c r="RZ77" s="176"/>
      <c r="SA77" s="177" t="str">
        <f t="shared" si="327"/>
        <v xml:space="preserve"> 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47"/>
        <v xml:space="preserve"> </v>
      </c>
      <c r="SH77" s="176" t="str">
        <f>IF(SD77=0," ",VLOOKUP(SD77,PROTOKOL!$A:$E,5,FALSE))</f>
        <v xml:space="preserve"> </v>
      </c>
      <c r="SI77" s="212" t="str">
        <f t="shared" si="195"/>
        <v xml:space="preserve"> </v>
      </c>
      <c r="SJ77" s="176">
        <f t="shared" si="328"/>
        <v>0</v>
      </c>
      <c r="SK77" s="177" t="str">
        <f t="shared" si="329"/>
        <v xml:space="preserve"> </v>
      </c>
      <c r="SM77" s="173">
        <v>19</v>
      </c>
      <c r="SN77" s="225">
        <v>19</v>
      </c>
      <c r="SO77" s="174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48"/>
        <v xml:space="preserve"> </v>
      </c>
      <c r="SU77" s="212" t="str">
        <f>IF(SQ77=0," ",VLOOKUP(SQ77,PROTOKOL!$A:$E,5,FALSE))</f>
        <v xml:space="preserve"> </v>
      </c>
      <c r="SV77" s="176"/>
      <c r="SW77" s="177" t="str">
        <f t="shared" si="330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49"/>
        <v xml:space="preserve"> </v>
      </c>
      <c r="TD77" s="176" t="str">
        <f>IF(SZ77=0," ",VLOOKUP(SZ77,PROTOKOL!$A:$E,5,FALSE))</f>
        <v xml:space="preserve"> </v>
      </c>
      <c r="TE77" s="212" t="str">
        <f t="shared" si="196"/>
        <v xml:space="preserve"> </v>
      </c>
      <c r="TF77" s="176">
        <f t="shared" si="331"/>
        <v>0</v>
      </c>
      <c r="TG77" s="177" t="str">
        <f t="shared" si="332"/>
        <v xml:space="preserve"> </v>
      </c>
      <c r="TI77" s="173">
        <v>19</v>
      </c>
      <c r="TJ77" s="225">
        <v>19</v>
      </c>
      <c r="TK77" s="174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0"/>
        <v xml:space="preserve"> </v>
      </c>
      <c r="TQ77" s="212" t="str">
        <f>IF(TM77=0," ",VLOOKUP(TM77,PROTOKOL!$A:$E,5,FALSE))</f>
        <v xml:space="preserve"> </v>
      </c>
      <c r="TR77" s="176"/>
      <c r="TS77" s="177" t="str">
        <f t="shared" si="333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1"/>
        <v xml:space="preserve"> </v>
      </c>
      <c r="TZ77" s="176" t="str">
        <f>IF(TV77=0," ",VLOOKUP(TV77,PROTOKOL!$A:$E,5,FALSE))</f>
        <v xml:space="preserve"> </v>
      </c>
      <c r="UA77" s="212" t="str">
        <f t="shared" si="197"/>
        <v xml:space="preserve"> </v>
      </c>
      <c r="UB77" s="176">
        <f t="shared" si="334"/>
        <v>0</v>
      </c>
      <c r="UC77" s="177" t="str">
        <f t="shared" si="335"/>
        <v xml:space="preserve"> </v>
      </c>
      <c r="UE77" s="173">
        <v>19</v>
      </c>
      <c r="UF77" s="225">
        <v>19</v>
      </c>
      <c r="UG77" s="174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75" t="str">
        <f t="shared" si="252"/>
        <v xml:space="preserve"> </v>
      </c>
      <c r="UM77" s="212" t="str">
        <f>IF(UI77=0," ",VLOOKUP(UI77,PROTOKOL!$A:$E,5,FALSE))</f>
        <v xml:space="preserve"> </v>
      </c>
      <c r="UN77" s="176"/>
      <c r="UO77" s="177" t="str">
        <f t="shared" si="336"/>
        <v xml:space="preserve"> 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53"/>
        <v xml:space="preserve"> </v>
      </c>
      <c r="UV77" s="176" t="str">
        <f>IF(UR77=0," ",VLOOKUP(UR77,PROTOKOL!$A:$E,5,FALSE))</f>
        <v xml:space="preserve"> </v>
      </c>
      <c r="UW77" s="212" t="str">
        <f t="shared" si="198"/>
        <v xml:space="preserve"> </v>
      </c>
      <c r="UX77" s="176">
        <f t="shared" si="337"/>
        <v>0</v>
      </c>
      <c r="UY77" s="177" t="str">
        <f t="shared" si="338"/>
        <v xml:space="preserve"> </v>
      </c>
      <c r="VA77" s="173">
        <v>19</v>
      </c>
      <c r="VB77" s="225">
        <v>19</v>
      </c>
      <c r="VC77" s="174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75" t="str">
        <f t="shared" si="254"/>
        <v xml:space="preserve"> </v>
      </c>
      <c r="VI77" s="212" t="str">
        <f>IF(VE77=0," ",VLOOKUP(VE77,PROTOKOL!$A:$E,5,FALSE))</f>
        <v xml:space="preserve"> </v>
      </c>
      <c r="VJ77" s="176"/>
      <c r="VK77" s="177" t="str">
        <f t="shared" si="339"/>
        <v xml:space="preserve"> 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55"/>
        <v xml:space="preserve"> </v>
      </c>
      <c r="VR77" s="176" t="str">
        <f>IF(VN77=0," ",VLOOKUP(VN77,PROTOKOL!$A:$E,5,FALSE))</f>
        <v xml:space="preserve"> </v>
      </c>
      <c r="VS77" s="212" t="str">
        <f t="shared" si="199"/>
        <v xml:space="preserve"> </v>
      </c>
      <c r="VT77" s="176">
        <f t="shared" si="340"/>
        <v>0</v>
      </c>
      <c r="VU77" s="177" t="str">
        <f t="shared" si="341"/>
        <v xml:space="preserve"> </v>
      </c>
      <c r="VW77" s="173">
        <v>19</v>
      </c>
      <c r="VX77" s="225">
        <v>19</v>
      </c>
      <c r="VY77" s="174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56"/>
        <v xml:space="preserve"> </v>
      </c>
      <c r="WE77" s="212" t="str">
        <f>IF(WA77=0," ",VLOOKUP(WA77,PROTOKOL!$A:$E,5,FALSE))</f>
        <v xml:space="preserve"> </v>
      </c>
      <c r="WF77" s="176"/>
      <c r="WG77" s="177" t="str">
        <f t="shared" si="342"/>
        <v xml:space="preserve"> 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57"/>
        <v xml:space="preserve"> </v>
      </c>
      <c r="WN77" s="176" t="str">
        <f>IF(WJ77=0," ",VLOOKUP(WJ77,PROTOKOL!$A:$E,5,FALSE))</f>
        <v xml:space="preserve"> </v>
      </c>
      <c r="WO77" s="212" t="str">
        <f t="shared" si="200"/>
        <v xml:space="preserve"> </v>
      </c>
      <c r="WP77" s="176">
        <f t="shared" si="343"/>
        <v>0</v>
      </c>
      <c r="WQ77" s="177" t="str">
        <f t="shared" si="344"/>
        <v xml:space="preserve"> </v>
      </c>
      <c r="WS77" s="173">
        <v>19</v>
      </c>
      <c r="WT77" s="225">
        <v>19</v>
      </c>
      <c r="WU77" s="174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58"/>
        <v xml:space="preserve"> </v>
      </c>
      <c r="XA77" s="212" t="str">
        <f>IF(WW77=0," ",VLOOKUP(WW77,PROTOKOL!$A:$E,5,FALSE))</f>
        <v xml:space="preserve"> </v>
      </c>
      <c r="XB77" s="176"/>
      <c r="XC77" s="177" t="str">
        <f t="shared" si="345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59"/>
        <v xml:space="preserve"> </v>
      </c>
      <c r="XJ77" s="176" t="str">
        <f>IF(XF77=0," ",VLOOKUP(XF77,PROTOKOL!$A:$E,5,FALSE))</f>
        <v xml:space="preserve"> </v>
      </c>
      <c r="XK77" s="212" t="str">
        <f t="shared" si="201"/>
        <v xml:space="preserve"> </v>
      </c>
      <c r="XL77" s="176">
        <f t="shared" si="346"/>
        <v>0</v>
      </c>
      <c r="XM77" s="177" t="str">
        <f t="shared" si="347"/>
        <v xml:space="preserve"> </v>
      </c>
    </row>
    <row r="78" spans="1:637" ht="13.8">
      <c r="A78" s="173">
        <v>19</v>
      </c>
      <c r="B78" s="226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2"/>
        <v xml:space="preserve"> </v>
      </c>
      <c r="I78" s="212" t="str">
        <f>IF(E78=0," ",VLOOKUP(E78,PROTOKOL!$A:$E,5,FALSE))</f>
        <v xml:space="preserve"> </v>
      </c>
      <c r="J78" s="176"/>
      <c r="K78" s="177" t="str">
        <f t="shared" si="260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03"/>
        <v xml:space="preserve"> </v>
      </c>
      <c r="R78" s="176" t="str">
        <f>IF(N78=0," ",VLOOKUP(N78,PROTOKOL!$A:$E,5,FALSE))</f>
        <v xml:space="preserve"> </v>
      </c>
      <c r="S78" s="212" t="str">
        <f t="shared" si="261"/>
        <v xml:space="preserve"> </v>
      </c>
      <c r="T78" s="176">
        <f t="shared" si="262"/>
        <v>0</v>
      </c>
      <c r="U78" s="177" t="str">
        <f t="shared" si="263"/>
        <v xml:space="preserve"> </v>
      </c>
      <c r="W78" s="173">
        <v>19</v>
      </c>
      <c r="X78" s="226"/>
      <c r="Y78" s="174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5" t="str">
        <f t="shared" si="204"/>
        <v xml:space="preserve"> </v>
      </c>
      <c r="AE78" s="212" t="str">
        <f>IF(AA78=0," ",VLOOKUP(AA78,PROTOKOL!$A:$E,5,FALSE))</f>
        <v xml:space="preserve"> </v>
      </c>
      <c r="AF78" s="176"/>
      <c r="AG78" s="177" t="str">
        <f t="shared" si="264"/>
        <v xml:space="preserve"> 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05"/>
        <v xml:space="preserve"> </v>
      </c>
      <c r="AN78" s="176" t="str">
        <f>IF(AJ78=0," ",VLOOKUP(AJ78,PROTOKOL!$A:$E,5,FALSE))</f>
        <v xml:space="preserve"> </v>
      </c>
      <c r="AO78" s="212" t="str">
        <f t="shared" si="174"/>
        <v xml:space="preserve"> </v>
      </c>
      <c r="AP78" s="176">
        <f t="shared" si="265"/>
        <v>0</v>
      </c>
      <c r="AQ78" s="177" t="str">
        <f t="shared" si="266"/>
        <v xml:space="preserve"> </v>
      </c>
      <c r="AS78" s="173">
        <v>19</v>
      </c>
      <c r="AT78" s="226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06"/>
        <v xml:space="preserve"> </v>
      </c>
      <c r="BA78" s="212" t="str">
        <f>IF(AW78=0," ",VLOOKUP(AW78,PROTOKOL!$A:$E,5,FALSE))</f>
        <v xml:space="preserve"> </v>
      </c>
      <c r="BB78" s="176"/>
      <c r="BC78" s="177" t="str">
        <f t="shared" si="267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07"/>
        <v xml:space="preserve"> </v>
      </c>
      <c r="BJ78" s="176" t="str">
        <f>IF(BF78=0," ",VLOOKUP(BF78,PROTOKOL!$A:$E,5,FALSE))</f>
        <v xml:space="preserve"> </v>
      </c>
      <c r="BK78" s="212" t="str">
        <f t="shared" si="175"/>
        <v xml:space="preserve"> </v>
      </c>
      <c r="BL78" s="176">
        <f t="shared" si="268"/>
        <v>0</v>
      </c>
      <c r="BM78" s="177" t="str">
        <f t="shared" si="269"/>
        <v xml:space="preserve"> </v>
      </c>
      <c r="BO78" s="173">
        <v>19</v>
      </c>
      <c r="BP78" s="226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08"/>
        <v xml:space="preserve"> </v>
      </c>
      <c r="BW78" s="212" t="str">
        <f>IF(BS78=0," ",VLOOKUP(BS78,PROTOKOL!$A:$E,5,FALSE))</f>
        <v xml:space="preserve"> </v>
      </c>
      <c r="BX78" s="176"/>
      <c r="BY78" s="177" t="str">
        <f t="shared" si="270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09"/>
        <v xml:space="preserve"> </v>
      </c>
      <c r="CF78" s="176" t="str">
        <f>IF(CB78=0," ",VLOOKUP(CB78,PROTOKOL!$A:$E,5,FALSE))</f>
        <v xml:space="preserve"> </v>
      </c>
      <c r="CG78" s="212" t="str">
        <f t="shared" si="176"/>
        <v xml:space="preserve"> </v>
      </c>
      <c r="CH78" s="176">
        <f t="shared" si="271"/>
        <v>0</v>
      </c>
      <c r="CI78" s="177" t="str">
        <f t="shared" si="272"/>
        <v xml:space="preserve"> </v>
      </c>
      <c r="CK78" s="173">
        <v>19</v>
      </c>
      <c r="CL78" s="226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0"/>
        <v xml:space="preserve"> </v>
      </c>
      <c r="CS78" s="212" t="str">
        <f>IF(CO78=0," ",VLOOKUP(CO78,PROTOKOL!$A:$E,5,FALSE))</f>
        <v xml:space="preserve"> </v>
      </c>
      <c r="CT78" s="176"/>
      <c r="CU78" s="177" t="str">
        <f t="shared" si="273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1"/>
        <v xml:space="preserve"> </v>
      </c>
      <c r="DB78" s="176" t="str">
        <f>IF(CX78=0," ",VLOOKUP(CX78,PROTOKOL!$A:$E,5,FALSE))</f>
        <v xml:space="preserve"> </v>
      </c>
      <c r="DC78" s="212" t="str">
        <f t="shared" si="177"/>
        <v xml:space="preserve"> </v>
      </c>
      <c r="DD78" s="176">
        <f t="shared" si="274"/>
        <v>0</v>
      </c>
      <c r="DE78" s="177" t="str">
        <f t="shared" si="275"/>
        <v xml:space="preserve"> </v>
      </c>
      <c r="DG78" s="173">
        <v>19</v>
      </c>
      <c r="DH78" s="226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2"/>
        <v xml:space="preserve"> </v>
      </c>
      <c r="DO78" s="212" t="str">
        <f>IF(DK78=0," ",VLOOKUP(DK78,PROTOKOL!$A:$E,5,FALSE))</f>
        <v xml:space="preserve"> </v>
      </c>
      <c r="DP78" s="176"/>
      <c r="DQ78" s="177" t="str">
        <f t="shared" si="276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13"/>
        <v xml:space="preserve"> </v>
      </c>
      <c r="DX78" s="176" t="str">
        <f>IF(DT78=0," ",VLOOKUP(DT78,PROTOKOL!$A:$E,5,FALSE))</f>
        <v xml:space="preserve"> </v>
      </c>
      <c r="DY78" s="212" t="str">
        <f t="shared" si="178"/>
        <v xml:space="preserve"> </v>
      </c>
      <c r="DZ78" s="176">
        <f t="shared" si="277"/>
        <v>0</v>
      </c>
      <c r="EA78" s="177" t="str">
        <f t="shared" si="278"/>
        <v xml:space="preserve"> </v>
      </c>
      <c r="EC78" s="173">
        <v>19</v>
      </c>
      <c r="ED78" s="226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14"/>
        <v xml:space="preserve"> </v>
      </c>
      <c r="EK78" s="212" t="str">
        <f>IF(EG78=0," ",VLOOKUP(EG78,PROTOKOL!$A:$E,5,FALSE))</f>
        <v xml:space="preserve"> </v>
      </c>
      <c r="EL78" s="176"/>
      <c r="EM78" s="177" t="str">
        <f t="shared" si="279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15"/>
        <v xml:space="preserve"> </v>
      </c>
      <c r="ET78" s="176" t="str">
        <f>IF(EP78=0," ",VLOOKUP(EP78,PROTOKOL!$A:$E,5,FALSE))</f>
        <v xml:space="preserve"> </v>
      </c>
      <c r="EU78" s="212" t="str">
        <f t="shared" si="179"/>
        <v xml:space="preserve"> </v>
      </c>
      <c r="EV78" s="176">
        <f t="shared" si="280"/>
        <v>0</v>
      </c>
      <c r="EW78" s="177" t="str">
        <f t="shared" si="281"/>
        <v xml:space="preserve"> </v>
      </c>
      <c r="EY78" s="173">
        <v>19</v>
      </c>
      <c r="EZ78" s="226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16"/>
        <v xml:space="preserve"> </v>
      </c>
      <c r="FG78" s="212" t="str">
        <f>IF(FC78=0," ",VLOOKUP(FC78,PROTOKOL!$A:$E,5,FALSE))</f>
        <v xml:space="preserve"> </v>
      </c>
      <c r="FH78" s="176"/>
      <c r="FI78" s="177" t="str">
        <f t="shared" si="282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17"/>
        <v xml:space="preserve"> </v>
      </c>
      <c r="FP78" s="176" t="str">
        <f>IF(FL78=0," ",VLOOKUP(FL78,PROTOKOL!$A:$E,5,FALSE))</f>
        <v xml:space="preserve"> </v>
      </c>
      <c r="FQ78" s="212" t="str">
        <f t="shared" si="180"/>
        <v xml:space="preserve"> </v>
      </c>
      <c r="FR78" s="176">
        <f t="shared" si="283"/>
        <v>0</v>
      </c>
      <c r="FS78" s="177" t="str">
        <f t="shared" si="284"/>
        <v xml:space="preserve"> </v>
      </c>
      <c r="FU78" s="173">
        <v>19</v>
      </c>
      <c r="FV78" s="226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18"/>
        <v xml:space="preserve"> </v>
      </c>
      <c r="GC78" s="212" t="str">
        <f>IF(FY78=0," ",VLOOKUP(FY78,PROTOKOL!$A:$E,5,FALSE))</f>
        <v xml:space="preserve"> </v>
      </c>
      <c r="GD78" s="176"/>
      <c r="GE78" s="177" t="str">
        <f t="shared" si="285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19"/>
        <v xml:space="preserve"> </v>
      </c>
      <c r="GL78" s="176" t="str">
        <f>IF(GH78=0," ",VLOOKUP(GH78,PROTOKOL!$A:$E,5,FALSE))</f>
        <v xml:space="preserve"> </v>
      </c>
      <c r="GM78" s="212" t="str">
        <f t="shared" si="181"/>
        <v xml:space="preserve"> </v>
      </c>
      <c r="GN78" s="176">
        <f t="shared" si="286"/>
        <v>0</v>
      </c>
      <c r="GO78" s="177" t="str">
        <f t="shared" si="287"/>
        <v xml:space="preserve"> </v>
      </c>
      <c r="GQ78" s="173">
        <v>19</v>
      </c>
      <c r="GR78" s="226"/>
      <c r="GS78" s="174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5" t="str">
        <f t="shared" si="220"/>
        <v xml:space="preserve"> </v>
      </c>
      <c r="GY78" s="212" t="str">
        <f>IF(GU78=0," ",VLOOKUP(GU78,PROTOKOL!$A:$E,5,FALSE))</f>
        <v xml:space="preserve"> </v>
      </c>
      <c r="GZ78" s="176"/>
      <c r="HA78" s="177" t="str">
        <f t="shared" si="288"/>
        <v xml:space="preserve"> 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1"/>
        <v xml:space="preserve"> </v>
      </c>
      <c r="HH78" s="176" t="str">
        <f>IF(HD78=0," ",VLOOKUP(HD78,PROTOKOL!$A:$E,5,FALSE))</f>
        <v xml:space="preserve"> </v>
      </c>
      <c r="HI78" s="212" t="str">
        <f t="shared" si="182"/>
        <v xml:space="preserve"> </v>
      </c>
      <c r="HJ78" s="176">
        <f t="shared" si="289"/>
        <v>0</v>
      </c>
      <c r="HK78" s="177" t="str">
        <f t="shared" si="290"/>
        <v xml:space="preserve"> </v>
      </c>
      <c r="HM78" s="173">
        <v>19</v>
      </c>
      <c r="HN78" s="226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2"/>
        <v xml:space="preserve"> </v>
      </c>
      <c r="HU78" s="212" t="str">
        <f>IF(HQ78=0," ",VLOOKUP(HQ78,PROTOKOL!$A:$E,5,FALSE))</f>
        <v xml:space="preserve"> </v>
      </c>
      <c r="HV78" s="176"/>
      <c r="HW78" s="177" t="str">
        <f t="shared" si="291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23"/>
        <v xml:space="preserve"> </v>
      </c>
      <c r="ID78" s="176" t="str">
        <f>IF(HZ78=0," ",VLOOKUP(HZ78,PROTOKOL!$A:$E,5,FALSE))</f>
        <v xml:space="preserve"> </v>
      </c>
      <c r="IE78" s="212" t="str">
        <f t="shared" si="183"/>
        <v xml:space="preserve"> </v>
      </c>
      <c r="IF78" s="176">
        <f t="shared" si="292"/>
        <v>0</v>
      </c>
      <c r="IG78" s="177" t="str">
        <f t="shared" si="293"/>
        <v xml:space="preserve"> </v>
      </c>
      <c r="II78" s="173">
        <v>19</v>
      </c>
      <c r="IJ78" s="226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24"/>
        <v xml:space="preserve"> </v>
      </c>
      <c r="IQ78" s="212" t="str">
        <f>IF(IM78=0," ",VLOOKUP(IM78,PROTOKOL!$A:$E,5,FALSE))</f>
        <v xml:space="preserve"> </v>
      </c>
      <c r="IR78" s="176"/>
      <c r="IS78" s="177" t="str">
        <f t="shared" si="294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25"/>
        <v xml:space="preserve"> </v>
      </c>
      <c r="IZ78" s="176" t="str">
        <f>IF(IV78=0," ",VLOOKUP(IV78,PROTOKOL!$A:$E,5,FALSE))</f>
        <v xml:space="preserve"> </v>
      </c>
      <c r="JA78" s="212" t="str">
        <f t="shared" si="184"/>
        <v xml:space="preserve"> </v>
      </c>
      <c r="JB78" s="176">
        <f t="shared" si="295"/>
        <v>0</v>
      </c>
      <c r="JC78" s="177" t="str">
        <f t="shared" si="296"/>
        <v xml:space="preserve"> </v>
      </c>
      <c r="JE78" s="173">
        <v>19</v>
      </c>
      <c r="JF78" s="226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26"/>
        <v xml:space="preserve"> </v>
      </c>
      <c r="JM78" s="212" t="str">
        <f>IF(JI78=0," ",VLOOKUP(JI78,PROTOKOL!$A:$E,5,FALSE))</f>
        <v xml:space="preserve"> </v>
      </c>
      <c r="JN78" s="176"/>
      <c r="JO78" s="177" t="str">
        <f t="shared" si="297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27"/>
        <v xml:space="preserve"> </v>
      </c>
      <c r="JV78" s="176" t="str">
        <f>IF(JR78=0," ",VLOOKUP(JR78,PROTOKOL!$A:$E,5,FALSE))</f>
        <v xml:space="preserve"> </v>
      </c>
      <c r="JW78" s="212" t="str">
        <f t="shared" si="185"/>
        <v xml:space="preserve"> </v>
      </c>
      <c r="JX78" s="176">
        <f t="shared" si="298"/>
        <v>0</v>
      </c>
      <c r="JY78" s="177" t="str">
        <f t="shared" si="299"/>
        <v xml:space="preserve"> </v>
      </c>
      <c r="KA78" s="173">
        <v>19</v>
      </c>
      <c r="KB78" s="226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28"/>
        <v xml:space="preserve"> </v>
      </c>
      <c r="KI78" s="212" t="str">
        <f>IF(KE78=0," ",VLOOKUP(KE78,PROTOKOL!$A:$E,5,FALSE))</f>
        <v xml:space="preserve"> </v>
      </c>
      <c r="KJ78" s="176"/>
      <c r="KK78" s="177" t="str">
        <f t="shared" si="300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29"/>
        <v xml:space="preserve"> </v>
      </c>
      <c r="KR78" s="176" t="str">
        <f>IF(KN78=0," ",VLOOKUP(KN78,PROTOKOL!$A:$E,5,FALSE))</f>
        <v xml:space="preserve"> </v>
      </c>
      <c r="KS78" s="212" t="str">
        <f t="shared" si="186"/>
        <v xml:space="preserve"> </v>
      </c>
      <c r="KT78" s="176">
        <f t="shared" si="301"/>
        <v>0</v>
      </c>
      <c r="KU78" s="177" t="str">
        <f t="shared" si="302"/>
        <v xml:space="preserve"> </v>
      </c>
      <c r="KW78" s="173">
        <v>19</v>
      </c>
      <c r="KX78" s="226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0"/>
        <v xml:space="preserve"> </v>
      </c>
      <c r="LE78" s="212" t="str">
        <f>IF(LA78=0," ",VLOOKUP(LA78,PROTOKOL!$A:$E,5,FALSE))</f>
        <v xml:space="preserve"> </v>
      </c>
      <c r="LF78" s="176"/>
      <c r="LG78" s="177" t="str">
        <f t="shared" si="303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1"/>
        <v xml:space="preserve"> </v>
      </c>
      <c r="LN78" s="176" t="str">
        <f>IF(LJ78=0," ",VLOOKUP(LJ78,PROTOKOL!$A:$E,5,FALSE))</f>
        <v xml:space="preserve"> </v>
      </c>
      <c r="LO78" s="212" t="str">
        <f t="shared" si="187"/>
        <v xml:space="preserve"> </v>
      </c>
      <c r="LP78" s="176">
        <f t="shared" si="304"/>
        <v>0</v>
      </c>
      <c r="LQ78" s="177" t="str">
        <f t="shared" si="305"/>
        <v xml:space="preserve"> </v>
      </c>
      <c r="LS78" s="173">
        <v>19</v>
      </c>
      <c r="LT78" s="226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2"/>
        <v xml:space="preserve"> </v>
      </c>
      <c r="MA78" s="212" t="str">
        <f>IF(LW78=0," ",VLOOKUP(LW78,PROTOKOL!$A:$E,5,FALSE))</f>
        <v xml:space="preserve"> </v>
      </c>
      <c r="MB78" s="176"/>
      <c r="MC78" s="177" t="str">
        <f t="shared" si="306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33"/>
        <v xml:space="preserve"> </v>
      </c>
      <c r="MJ78" s="176" t="str">
        <f>IF(MF78=0," ",VLOOKUP(MF78,PROTOKOL!$A:$E,5,FALSE))</f>
        <v xml:space="preserve"> </v>
      </c>
      <c r="MK78" s="212" t="str">
        <f t="shared" si="188"/>
        <v xml:space="preserve"> </v>
      </c>
      <c r="ML78" s="176">
        <f t="shared" si="307"/>
        <v>0</v>
      </c>
      <c r="MM78" s="177" t="str">
        <f t="shared" si="308"/>
        <v xml:space="preserve"> </v>
      </c>
      <c r="MO78" s="173">
        <v>19</v>
      </c>
      <c r="MP78" s="226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34"/>
        <v xml:space="preserve"> </v>
      </c>
      <c r="MW78" s="212" t="str">
        <f>IF(MS78=0," ",VLOOKUP(MS78,PROTOKOL!$A:$E,5,FALSE))</f>
        <v xml:space="preserve"> </v>
      </c>
      <c r="MX78" s="176"/>
      <c r="MY78" s="177" t="str">
        <f t="shared" si="309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35"/>
        <v xml:space="preserve"> </v>
      </c>
      <c r="NF78" s="176" t="str">
        <f>IF(NB78=0," ",VLOOKUP(NB78,PROTOKOL!$A:$E,5,FALSE))</f>
        <v xml:space="preserve"> </v>
      </c>
      <c r="NG78" s="212" t="str">
        <f t="shared" si="189"/>
        <v xml:space="preserve"> </v>
      </c>
      <c r="NH78" s="176">
        <f t="shared" si="310"/>
        <v>0</v>
      </c>
      <c r="NI78" s="177" t="str">
        <f t="shared" si="311"/>
        <v xml:space="preserve"> </v>
      </c>
      <c r="NK78" s="173">
        <v>19</v>
      </c>
      <c r="NL78" s="226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36"/>
        <v xml:space="preserve"> </v>
      </c>
      <c r="NS78" s="212" t="str">
        <f>IF(NO78=0," ",VLOOKUP(NO78,PROTOKOL!$A:$E,5,FALSE))</f>
        <v xml:space="preserve"> </v>
      </c>
      <c r="NT78" s="176"/>
      <c r="NU78" s="177" t="str">
        <f t="shared" si="312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37"/>
        <v xml:space="preserve"> </v>
      </c>
      <c r="OB78" s="176" t="str">
        <f>IF(NX78=0," ",VLOOKUP(NX78,PROTOKOL!$A:$E,5,FALSE))</f>
        <v xml:space="preserve"> </v>
      </c>
      <c r="OC78" s="212" t="str">
        <f t="shared" si="190"/>
        <v xml:space="preserve"> </v>
      </c>
      <c r="OD78" s="176">
        <f t="shared" si="313"/>
        <v>0</v>
      </c>
      <c r="OE78" s="177" t="str">
        <f t="shared" si="314"/>
        <v xml:space="preserve"> </v>
      </c>
      <c r="OG78" s="173">
        <v>19</v>
      </c>
      <c r="OH78" s="226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38"/>
        <v xml:space="preserve"> </v>
      </c>
      <c r="OO78" s="212" t="str">
        <f>IF(OK78=0," ",VLOOKUP(OK78,PROTOKOL!$A:$E,5,FALSE))</f>
        <v xml:space="preserve"> </v>
      </c>
      <c r="OP78" s="176"/>
      <c r="OQ78" s="177" t="str">
        <f t="shared" si="315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39"/>
        <v xml:space="preserve"> </v>
      </c>
      <c r="OX78" s="176" t="str">
        <f>IF(OT78=0," ",VLOOKUP(OT78,PROTOKOL!$A:$E,5,FALSE))</f>
        <v xml:space="preserve"> </v>
      </c>
      <c r="OY78" s="212" t="str">
        <f t="shared" si="191"/>
        <v xml:space="preserve"> </v>
      </c>
      <c r="OZ78" s="176">
        <f t="shared" si="316"/>
        <v>0</v>
      </c>
      <c r="PA78" s="177" t="str">
        <f t="shared" si="317"/>
        <v xml:space="preserve"> </v>
      </c>
      <c r="PC78" s="173">
        <v>19</v>
      </c>
      <c r="PD78" s="226"/>
      <c r="PE78" s="174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5" t="str">
        <f t="shared" si="240"/>
        <v xml:space="preserve"> </v>
      </c>
      <c r="PK78" s="212" t="str">
        <f>IF(PG78=0," ",VLOOKUP(PG78,PROTOKOL!$A:$E,5,FALSE))</f>
        <v xml:space="preserve"> </v>
      </c>
      <c r="PL78" s="176"/>
      <c r="PM78" s="177" t="str">
        <f t="shared" si="318"/>
        <v xml:space="preserve"> 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1"/>
        <v xml:space="preserve"> </v>
      </c>
      <c r="PT78" s="176" t="str">
        <f>IF(PP78=0," ",VLOOKUP(PP78,PROTOKOL!$A:$E,5,FALSE))</f>
        <v xml:space="preserve"> </v>
      </c>
      <c r="PU78" s="212" t="str">
        <f t="shared" si="192"/>
        <v xml:space="preserve"> </v>
      </c>
      <c r="PV78" s="176">
        <f t="shared" si="319"/>
        <v>0</v>
      </c>
      <c r="PW78" s="177" t="str">
        <f t="shared" si="320"/>
        <v xml:space="preserve"> </v>
      </c>
      <c r="PY78" s="173">
        <v>19</v>
      </c>
      <c r="PZ78" s="226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2"/>
        <v xml:space="preserve"> </v>
      </c>
      <c r="QG78" s="212" t="str">
        <f>IF(QC78=0," ",VLOOKUP(QC78,PROTOKOL!$A:$E,5,FALSE))</f>
        <v xml:space="preserve"> </v>
      </c>
      <c r="QH78" s="176"/>
      <c r="QI78" s="177" t="str">
        <f t="shared" si="321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43"/>
        <v xml:space="preserve"> </v>
      </c>
      <c r="QP78" s="176" t="str">
        <f>IF(QL78=0," ",VLOOKUP(QL78,PROTOKOL!$A:$E,5,FALSE))</f>
        <v xml:space="preserve"> </v>
      </c>
      <c r="QQ78" s="212" t="str">
        <f t="shared" si="193"/>
        <v xml:space="preserve"> </v>
      </c>
      <c r="QR78" s="176">
        <f t="shared" si="322"/>
        <v>0</v>
      </c>
      <c r="QS78" s="177" t="str">
        <f t="shared" si="323"/>
        <v xml:space="preserve"> </v>
      </c>
      <c r="QU78" s="173">
        <v>19</v>
      </c>
      <c r="QV78" s="226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44"/>
        <v xml:space="preserve"> </v>
      </c>
      <c r="RC78" s="212" t="str">
        <f>IF(QY78=0," ",VLOOKUP(QY78,PROTOKOL!$A:$E,5,FALSE))</f>
        <v xml:space="preserve"> </v>
      </c>
      <c r="RD78" s="176"/>
      <c r="RE78" s="177" t="str">
        <f t="shared" si="324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45"/>
        <v xml:space="preserve"> </v>
      </c>
      <c r="RL78" s="176" t="str">
        <f>IF(RH78=0," ",VLOOKUP(RH78,PROTOKOL!$A:$E,5,FALSE))</f>
        <v xml:space="preserve"> </v>
      </c>
      <c r="RM78" s="212" t="str">
        <f t="shared" si="194"/>
        <v xml:space="preserve"> </v>
      </c>
      <c r="RN78" s="176">
        <f t="shared" si="325"/>
        <v>0</v>
      </c>
      <c r="RO78" s="177" t="str">
        <f t="shared" si="326"/>
        <v xml:space="preserve"> </v>
      </c>
      <c r="RQ78" s="173">
        <v>19</v>
      </c>
      <c r="RR78" s="226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46"/>
        <v xml:space="preserve"> </v>
      </c>
      <c r="RY78" s="212" t="str">
        <f>IF(RU78=0," ",VLOOKUP(RU78,PROTOKOL!$A:$E,5,FALSE))</f>
        <v xml:space="preserve"> </v>
      </c>
      <c r="RZ78" s="176"/>
      <c r="SA78" s="177" t="str">
        <f t="shared" si="327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47"/>
        <v xml:space="preserve"> </v>
      </c>
      <c r="SH78" s="176" t="str">
        <f>IF(SD78=0," ",VLOOKUP(SD78,PROTOKOL!$A:$E,5,FALSE))</f>
        <v xml:space="preserve"> </v>
      </c>
      <c r="SI78" s="212" t="str">
        <f t="shared" si="195"/>
        <v xml:space="preserve"> </v>
      </c>
      <c r="SJ78" s="176">
        <f t="shared" si="328"/>
        <v>0</v>
      </c>
      <c r="SK78" s="177" t="str">
        <f t="shared" si="329"/>
        <v xml:space="preserve"> </v>
      </c>
      <c r="SM78" s="173">
        <v>19</v>
      </c>
      <c r="SN78" s="226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48"/>
        <v xml:space="preserve"> </v>
      </c>
      <c r="SU78" s="212" t="str">
        <f>IF(SQ78=0," ",VLOOKUP(SQ78,PROTOKOL!$A:$E,5,FALSE))</f>
        <v xml:space="preserve"> </v>
      </c>
      <c r="SV78" s="176"/>
      <c r="SW78" s="177" t="str">
        <f t="shared" si="330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49"/>
        <v xml:space="preserve"> </v>
      </c>
      <c r="TD78" s="176" t="str">
        <f>IF(SZ78=0," ",VLOOKUP(SZ78,PROTOKOL!$A:$E,5,FALSE))</f>
        <v xml:space="preserve"> </v>
      </c>
      <c r="TE78" s="212" t="str">
        <f t="shared" si="196"/>
        <v xml:space="preserve"> </v>
      </c>
      <c r="TF78" s="176">
        <f t="shared" si="331"/>
        <v>0</v>
      </c>
      <c r="TG78" s="177" t="str">
        <f t="shared" si="332"/>
        <v xml:space="preserve"> </v>
      </c>
      <c r="TI78" s="173">
        <v>19</v>
      </c>
      <c r="TJ78" s="226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0"/>
        <v xml:space="preserve"> </v>
      </c>
      <c r="TQ78" s="212" t="str">
        <f>IF(TM78=0," ",VLOOKUP(TM78,PROTOKOL!$A:$E,5,FALSE))</f>
        <v xml:space="preserve"> </v>
      </c>
      <c r="TR78" s="176"/>
      <c r="TS78" s="177" t="str">
        <f t="shared" si="333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1"/>
        <v xml:space="preserve"> </v>
      </c>
      <c r="TZ78" s="176" t="str">
        <f>IF(TV78=0," ",VLOOKUP(TV78,PROTOKOL!$A:$E,5,FALSE))</f>
        <v xml:space="preserve"> </v>
      </c>
      <c r="UA78" s="212" t="str">
        <f t="shared" si="197"/>
        <v xml:space="preserve"> </v>
      </c>
      <c r="UB78" s="176">
        <f t="shared" si="334"/>
        <v>0</v>
      </c>
      <c r="UC78" s="177" t="str">
        <f t="shared" si="335"/>
        <v xml:space="preserve"> </v>
      </c>
      <c r="UE78" s="173">
        <v>19</v>
      </c>
      <c r="UF78" s="226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2"/>
        <v xml:space="preserve"> </v>
      </c>
      <c r="UM78" s="212" t="str">
        <f>IF(UI78=0," ",VLOOKUP(UI78,PROTOKOL!$A:$E,5,FALSE))</f>
        <v xml:space="preserve"> </v>
      </c>
      <c r="UN78" s="176"/>
      <c r="UO78" s="177" t="str">
        <f t="shared" si="336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53"/>
        <v xml:space="preserve"> </v>
      </c>
      <c r="UV78" s="176" t="str">
        <f>IF(UR78=0," ",VLOOKUP(UR78,PROTOKOL!$A:$E,5,FALSE))</f>
        <v xml:space="preserve"> </v>
      </c>
      <c r="UW78" s="212" t="str">
        <f t="shared" si="198"/>
        <v xml:space="preserve"> </v>
      </c>
      <c r="UX78" s="176">
        <f t="shared" si="337"/>
        <v>0</v>
      </c>
      <c r="UY78" s="177" t="str">
        <f t="shared" si="338"/>
        <v xml:space="preserve"> </v>
      </c>
      <c r="VA78" s="173">
        <v>19</v>
      </c>
      <c r="VB78" s="226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54"/>
        <v xml:space="preserve"> </v>
      </c>
      <c r="VI78" s="212" t="str">
        <f>IF(VE78=0," ",VLOOKUP(VE78,PROTOKOL!$A:$E,5,FALSE))</f>
        <v xml:space="preserve"> </v>
      </c>
      <c r="VJ78" s="176"/>
      <c r="VK78" s="177" t="str">
        <f t="shared" si="339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55"/>
        <v xml:space="preserve"> </v>
      </c>
      <c r="VR78" s="176" t="str">
        <f>IF(VN78=0," ",VLOOKUP(VN78,PROTOKOL!$A:$E,5,FALSE))</f>
        <v xml:space="preserve"> </v>
      </c>
      <c r="VS78" s="212" t="str">
        <f t="shared" si="199"/>
        <v xml:space="preserve"> </v>
      </c>
      <c r="VT78" s="176">
        <f t="shared" si="340"/>
        <v>0</v>
      </c>
      <c r="VU78" s="177" t="str">
        <f t="shared" si="341"/>
        <v xml:space="preserve"> </v>
      </c>
      <c r="VW78" s="173">
        <v>19</v>
      </c>
      <c r="VX78" s="226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56"/>
        <v xml:space="preserve"> </v>
      </c>
      <c r="WE78" s="212" t="str">
        <f>IF(WA78=0," ",VLOOKUP(WA78,PROTOKOL!$A:$E,5,FALSE))</f>
        <v xml:space="preserve"> </v>
      </c>
      <c r="WF78" s="176"/>
      <c r="WG78" s="177" t="str">
        <f t="shared" si="342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57"/>
        <v xml:space="preserve"> </v>
      </c>
      <c r="WN78" s="176" t="str">
        <f>IF(WJ78=0," ",VLOOKUP(WJ78,PROTOKOL!$A:$E,5,FALSE))</f>
        <v xml:space="preserve"> </v>
      </c>
      <c r="WO78" s="212" t="str">
        <f t="shared" si="200"/>
        <v xml:space="preserve"> </v>
      </c>
      <c r="WP78" s="176">
        <f t="shared" si="343"/>
        <v>0</v>
      </c>
      <c r="WQ78" s="177" t="str">
        <f t="shared" si="344"/>
        <v xml:space="preserve"> </v>
      </c>
      <c r="WS78" s="173">
        <v>19</v>
      </c>
      <c r="WT78" s="226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58"/>
        <v xml:space="preserve"> </v>
      </c>
      <c r="XA78" s="212" t="str">
        <f>IF(WW78=0," ",VLOOKUP(WW78,PROTOKOL!$A:$E,5,FALSE))</f>
        <v xml:space="preserve"> </v>
      </c>
      <c r="XB78" s="176"/>
      <c r="XC78" s="177" t="str">
        <f t="shared" si="345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59"/>
        <v xml:space="preserve"> </v>
      </c>
      <c r="XJ78" s="176" t="str">
        <f>IF(XF78=0," ",VLOOKUP(XF78,PROTOKOL!$A:$E,5,FALSE))</f>
        <v xml:space="preserve"> </v>
      </c>
      <c r="XK78" s="212" t="str">
        <f t="shared" si="201"/>
        <v xml:space="preserve"> </v>
      </c>
      <c r="XL78" s="176">
        <f t="shared" si="346"/>
        <v>0</v>
      </c>
      <c r="XM78" s="177" t="str">
        <f t="shared" si="347"/>
        <v xml:space="preserve"> </v>
      </c>
    </row>
    <row r="79" spans="1:637" ht="13.8">
      <c r="A79" s="173">
        <v>19</v>
      </c>
      <c r="B79" s="227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2"/>
        <v xml:space="preserve"> </v>
      </c>
      <c r="I79" s="212" t="str">
        <f>IF(E79=0," ",VLOOKUP(E79,PROTOKOL!$A:$E,5,FALSE))</f>
        <v xml:space="preserve"> </v>
      </c>
      <c r="J79" s="176"/>
      <c r="K79" s="177" t="str">
        <f t="shared" si="260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03"/>
        <v xml:space="preserve"> </v>
      </c>
      <c r="R79" s="176" t="str">
        <f>IF(N79=0," ",VLOOKUP(N79,PROTOKOL!$A:$E,5,FALSE))</f>
        <v xml:space="preserve"> </v>
      </c>
      <c r="S79" s="212" t="str">
        <f t="shared" si="261"/>
        <v xml:space="preserve"> </v>
      </c>
      <c r="T79" s="176">
        <f t="shared" si="262"/>
        <v>0</v>
      </c>
      <c r="U79" s="177" t="str">
        <f t="shared" si="263"/>
        <v xml:space="preserve"> </v>
      </c>
      <c r="W79" s="173">
        <v>19</v>
      </c>
      <c r="X79" s="227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04"/>
        <v xml:space="preserve"> </v>
      </c>
      <c r="AE79" s="212" t="str">
        <f>IF(AA79=0," ",VLOOKUP(AA79,PROTOKOL!$A:$E,5,FALSE))</f>
        <v xml:space="preserve"> </v>
      </c>
      <c r="AF79" s="176"/>
      <c r="AG79" s="177" t="str">
        <f t="shared" si="264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05"/>
        <v xml:space="preserve"> </v>
      </c>
      <c r="AN79" s="176" t="str">
        <f>IF(AJ79=0," ",VLOOKUP(AJ79,PROTOKOL!$A:$E,5,FALSE))</f>
        <v xml:space="preserve"> </v>
      </c>
      <c r="AO79" s="212" t="str">
        <f t="shared" si="174"/>
        <v xml:space="preserve"> </v>
      </c>
      <c r="AP79" s="176">
        <f t="shared" si="265"/>
        <v>0</v>
      </c>
      <c r="AQ79" s="177" t="str">
        <f t="shared" si="266"/>
        <v xml:space="preserve"> </v>
      </c>
      <c r="AS79" s="173">
        <v>19</v>
      </c>
      <c r="AT79" s="227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06"/>
        <v xml:space="preserve"> </v>
      </c>
      <c r="BA79" s="212" t="str">
        <f>IF(AW79=0," ",VLOOKUP(AW79,PROTOKOL!$A:$E,5,FALSE))</f>
        <v xml:space="preserve"> </v>
      </c>
      <c r="BB79" s="176"/>
      <c r="BC79" s="177" t="str">
        <f t="shared" si="267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07"/>
        <v xml:space="preserve"> </v>
      </c>
      <c r="BJ79" s="176" t="str">
        <f>IF(BF79=0," ",VLOOKUP(BF79,PROTOKOL!$A:$E,5,FALSE))</f>
        <v xml:space="preserve"> </v>
      </c>
      <c r="BK79" s="212" t="str">
        <f t="shared" si="175"/>
        <v xml:space="preserve"> </v>
      </c>
      <c r="BL79" s="176">
        <f t="shared" si="268"/>
        <v>0</v>
      </c>
      <c r="BM79" s="177" t="str">
        <f t="shared" si="269"/>
        <v xml:space="preserve"> </v>
      </c>
      <c r="BO79" s="173">
        <v>19</v>
      </c>
      <c r="BP79" s="227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08"/>
        <v xml:space="preserve"> </v>
      </c>
      <c r="BW79" s="212" t="str">
        <f>IF(BS79=0," ",VLOOKUP(BS79,PROTOKOL!$A:$E,5,FALSE))</f>
        <v xml:space="preserve"> </v>
      </c>
      <c r="BX79" s="176"/>
      <c r="BY79" s="177" t="str">
        <f t="shared" si="270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09"/>
        <v xml:space="preserve"> </v>
      </c>
      <c r="CF79" s="176" t="str">
        <f>IF(CB79=0," ",VLOOKUP(CB79,PROTOKOL!$A:$E,5,FALSE))</f>
        <v xml:space="preserve"> </v>
      </c>
      <c r="CG79" s="212" t="str">
        <f t="shared" si="176"/>
        <v xml:space="preserve"> </v>
      </c>
      <c r="CH79" s="176">
        <f t="shared" si="271"/>
        <v>0</v>
      </c>
      <c r="CI79" s="177" t="str">
        <f t="shared" si="272"/>
        <v xml:space="preserve"> </v>
      </c>
      <c r="CK79" s="173">
        <v>19</v>
      </c>
      <c r="CL79" s="227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0"/>
        <v xml:space="preserve"> </v>
      </c>
      <c r="CS79" s="212" t="str">
        <f>IF(CO79=0," ",VLOOKUP(CO79,PROTOKOL!$A:$E,5,FALSE))</f>
        <v xml:space="preserve"> </v>
      </c>
      <c r="CT79" s="176"/>
      <c r="CU79" s="177" t="str">
        <f t="shared" si="273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1"/>
        <v xml:space="preserve"> </v>
      </c>
      <c r="DB79" s="176" t="str">
        <f>IF(CX79=0," ",VLOOKUP(CX79,PROTOKOL!$A:$E,5,FALSE))</f>
        <v xml:space="preserve"> </v>
      </c>
      <c r="DC79" s="212" t="str">
        <f t="shared" si="177"/>
        <v xml:space="preserve"> </v>
      </c>
      <c r="DD79" s="176">
        <f t="shared" si="274"/>
        <v>0</v>
      </c>
      <c r="DE79" s="177" t="str">
        <f t="shared" si="275"/>
        <v xml:space="preserve"> </v>
      </c>
      <c r="DG79" s="173">
        <v>19</v>
      </c>
      <c r="DH79" s="227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2"/>
        <v xml:space="preserve"> </v>
      </c>
      <c r="DO79" s="212" t="str">
        <f>IF(DK79=0," ",VLOOKUP(DK79,PROTOKOL!$A:$E,5,FALSE))</f>
        <v xml:space="preserve"> </v>
      </c>
      <c r="DP79" s="176"/>
      <c r="DQ79" s="177" t="str">
        <f t="shared" si="276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13"/>
        <v xml:space="preserve"> </v>
      </c>
      <c r="DX79" s="176" t="str">
        <f>IF(DT79=0," ",VLOOKUP(DT79,PROTOKOL!$A:$E,5,FALSE))</f>
        <v xml:space="preserve"> </v>
      </c>
      <c r="DY79" s="212" t="str">
        <f t="shared" si="178"/>
        <v xml:space="preserve"> </v>
      </c>
      <c r="DZ79" s="176">
        <f t="shared" si="277"/>
        <v>0</v>
      </c>
      <c r="EA79" s="177" t="str">
        <f t="shared" si="278"/>
        <v xml:space="preserve"> </v>
      </c>
      <c r="EC79" s="173">
        <v>19</v>
      </c>
      <c r="ED79" s="227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14"/>
        <v xml:space="preserve"> </v>
      </c>
      <c r="EK79" s="212" t="str">
        <f>IF(EG79=0," ",VLOOKUP(EG79,PROTOKOL!$A:$E,5,FALSE))</f>
        <v xml:space="preserve"> </v>
      </c>
      <c r="EL79" s="176"/>
      <c r="EM79" s="177" t="str">
        <f t="shared" si="279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15"/>
        <v xml:space="preserve"> </v>
      </c>
      <c r="ET79" s="176" t="str">
        <f>IF(EP79=0," ",VLOOKUP(EP79,PROTOKOL!$A:$E,5,FALSE))</f>
        <v xml:space="preserve"> </v>
      </c>
      <c r="EU79" s="212" t="str">
        <f t="shared" si="179"/>
        <v xml:space="preserve"> </v>
      </c>
      <c r="EV79" s="176">
        <f t="shared" si="280"/>
        <v>0</v>
      </c>
      <c r="EW79" s="177" t="str">
        <f t="shared" si="281"/>
        <v xml:space="preserve"> </v>
      </c>
      <c r="EY79" s="173">
        <v>19</v>
      </c>
      <c r="EZ79" s="227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16"/>
        <v xml:space="preserve"> </v>
      </c>
      <c r="FG79" s="212" t="str">
        <f>IF(FC79=0," ",VLOOKUP(FC79,PROTOKOL!$A:$E,5,FALSE))</f>
        <v xml:space="preserve"> </v>
      </c>
      <c r="FH79" s="176"/>
      <c r="FI79" s="177" t="str">
        <f t="shared" si="282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17"/>
        <v xml:space="preserve"> </v>
      </c>
      <c r="FP79" s="176" t="str">
        <f>IF(FL79=0," ",VLOOKUP(FL79,PROTOKOL!$A:$E,5,FALSE))</f>
        <v xml:space="preserve"> </v>
      </c>
      <c r="FQ79" s="212" t="str">
        <f t="shared" si="180"/>
        <v xml:space="preserve"> </v>
      </c>
      <c r="FR79" s="176">
        <f t="shared" si="283"/>
        <v>0</v>
      </c>
      <c r="FS79" s="177" t="str">
        <f t="shared" si="284"/>
        <v xml:space="preserve"> </v>
      </c>
      <c r="FU79" s="173">
        <v>19</v>
      </c>
      <c r="FV79" s="227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18"/>
        <v xml:space="preserve"> </v>
      </c>
      <c r="GC79" s="212" t="str">
        <f>IF(FY79=0," ",VLOOKUP(FY79,PROTOKOL!$A:$E,5,FALSE))</f>
        <v xml:space="preserve"> </v>
      </c>
      <c r="GD79" s="176"/>
      <c r="GE79" s="177" t="str">
        <f t="shared" si="285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19"/>
        <v xml:space="preserve"> </v>
      </c>
      <c r="GL79" s="176" t="str">
        <f>IF(GH79=0," ",VLOOKUP(GH79,PROTOKOL!$A:$E,5,FALSE))</f>
        <v xml:space="preserve"> </v>
      </c>
      <c r="GM79" s="212" t="str">
        <f t="shared" si="181"/>
        <v xml:space="preserve"> </v>
      </c>
      <c r="GN79" s="176">
        <f t="shared" si="286"/>
        <v>0</v>
      </c>
      <c r="GO79" s="177" t="str">
        <f t="shared" si="287"/>
        <v xml:space="preserve"> </v>
      </c>
      <c r="GQ79" s="173">
        <v>19</v>
      </c>
      <c r="GR79" s="227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0"/>
        <v xml:space="preserve"> </v>
      </c>
      <c r="GY79" s="212" t="str">
        <f>IF(GU79=0," ",VLOOKUP(GU79,PROTOKOL!$A:$E,5,FALSE))</f>
        <v xml:space="preserve"> </v>
      </c>
      <c r="GZ79" s="176"/>
      <c r="HA79" s="177" t="str">
        <f t="shared" si="288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1"/>
        <v xml:space="preserve"> </v>
      </c>
      <c r="HH79" s="176" t="str">
        <f>IF(HD79=0," ",VLOOKUP(HD79,PROTOKOL!$A:$E,5,FALSE))</f>
        <v xml:space="preserve"> </v>
      </c>
      <c r="HI79" s="212" t="str">
        <f t="shared" si="182"/>
        <v xml:space="preserve"> </v>
      </c>
      <c r="HJ79" s="176">
        <f t="shared" si="289"/>
        <v>0</v>
      </c>
      <c r="HK79" s="177" t="str">
        <f t="shared" si="290"/>
        <v xml:space="preserve"> </v>
      </c>
      <c r="HM79" s="173">
        <v>19</v>
      </c>
      <c r="HN79" s="227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2"/>
        <v xml:space="preserve"> </v>
      </c>
      <c r="HU79" s="212" t="str">
        <f>IF(HQ79=0," ",VLOOKUP(HQ79,PROTOKOL!$A:$E,5,FALSE))</f>
        <v xml:space="preserve"> </v>
      </c>
      <c r="HV79" s="176"/>
      <c r="HW79" s="177" t="str">
        <f t="shared" si="291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23"/>
        <v xml:space="preserve"> </v>
      </c>
      <c r="ID79" s="176" t="str">
        <f>IF(HZ79=0," ",VLOOKUP(HZ79,PROTOKOL!$A:$E,5,FALSE))</f>
        <v xml:space="preserve"> </v>
      </c>
      <c r="IE79" s="212" t="str">
        <f t="shared" si="183"/>
        <v xml:space="preserve"> </v>
      </c>
      <c r="IF79" s="176">
        <f t="shared" si="292"/>
        <v>0</v>
      </c>
      <c r="IG79" s="177" t="str">
        <f t="shared" si="293"/>
        <v xml:space="preserve"> </v>
      </c>
      <c r="II79" s="173">
        <v>19</v>
      </c>
      <c r="IJ79" s="227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24"/>
        <v xml:space="preserve"> </v>
      </c>
      <c r="IQ79" s="212" t="str">
        <f>IF(IM79=0," ",VLOOKUP(IM79,PROTOKOL!$A:$E,5,FALSE))</f>
        <v xml:space="preserve"> </v>
      </c>
      <c r="IR79" s="176"/>
      <c r="IS79" s="177" t="str">
        <f t="shared" si="294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25"/>
        <v xml:space="preserve"> </v>
      </c>
      <c r="IZ79" s="176" t="str">
        <f>IF(IV79=0," ",VLOOKUP(IV79,PROTOKOL!$A:$E,5,FALSE))</f>
        <v xml:space="preserve"> </v>
      </c>
      <c r="JA79" s="212" t="str">
        <f t="shared" si="184"/>
        <v xml:space="preserve"> </v>
      </c>
      <c r="JB79" s="176">
        <f t="shared" si="295"/>
        <v>0</v>
      </c>
      <c r="JC79" s="177" t="str">
        <f t="shared" si="296"/>
        <v xml:space="preserve"> </v>
      </c>
      <c r="JE79" s="173">
        <v>19</v>
      </c>
      <c r="JF79" s="227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26"/>
        <v xml:space="preserve"> </v>
      </c>
      <c r="JM79" s="212" t="str">
        <f>IF(JI79=0," ",VLOOKUP(JI79,PROTOKOL!$A:$E,5,FALSE))</f>
        <v xml:space="preserve"> </v>
      </c>
      <c r="JN79" s="176"/>
      <c r="JO79" s="177" t="str">
        <f t="shared" si="297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27"/>
        <v xml:space="preserve"> </v>
      </c>
      <c r="JV79" s="176" t="str">
        <f>IF(JR79=0," ",VLOOKUP(JR79,PROTOKOL!$A:$E,5,FALSE))</f>
        <v xml:space="preserve"> </v>
      </c>
      <c r="JW79" s="212" t="str">
        <f t="shared" si="185"/>
        <v xml:space="preserve"> </v>
      </c>
      <c r="JX79" s="176">
        <f t="shared" si="298"/>
        <v>0</v>
      </c>
      <c r="JY79" s="177" t="str">
        <f t="shared" si="299"/>
        <v xml:space="preserve"> </v>
      </c>
      <c r="KA79" s="173">
        <v>19</v>
      </c>
      <c r="KB79" s="227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28"/>
        <v xml:space="preserve"> </v>
      </c>
      <c r="KI79" s="212" t="str">
        <f>IF(KE79=0," ",VLOOKUP(KE79,PROTOKOL!$A:$E,5,FALSE))</f>
        <v xml:space="preserve"> </v>
      </c>
      <c r="KJ79" s="176"/>
      <c r="KK79" s="177" t="str">
        <f t="shared" si="300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29"/>
        <v xml:space="preserve"> </v>
      </c>
      <c r="KR79" s="176" t="str">
        <f>IF(KN79=0," ",VLOOKUP(KN79,PROTOKOL!$A:$E,5,FALSE))</f>
        <v xml:space="preserve"> </v>
      </c>
      <c r="KS79" s="212" t="str">
        <f t="shared" si="186"/>
        <v xml:space="preserve"> </v>
      </c>
      <c r="KT79" s="176">
        <f t="shared" si="301"/>
        <v>0</v>
      </c>
      <c r="KU79" s="177" t="str">
        <f t="shared" si="302"/>
        <v xml:space="preserve"> </v>
      </c>
      <c r="KW79" s="173">
        <v>19</v>
      </c>
      <c r="KX79" s="227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0"/>
        <v xml:space="preserve"> </v>
      </c>
      <c r="LE79" s="212" t="str">
        <f>IF(LA79=0," ",VLOOKUP(LA79,PROTOKOL!$A:$E,5,FALSE))</f>
        <v xml:space="preserve"> </v>
      </c>
      <c r="LF79" s="176"/>
      <c r="LG79" s="177" t="str">
        <f t="shared" si="303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1"/>
        <v xml:space="preserve"> </v>
      </c>
      <c r="LN79" s="176" t="str">
        <f>IF(LJ79=0," ",VLOOKUP(LJ79,PROTOKOL!$A:$E,5,FALSE))</f>
        <v xml:space="preserve"> </v>
      </c>
      <c r="LO79" s="212" t="str">
        <f t="shared" si="187"/>
        <v xml:space="preserve"> </v>
      </c>
      <c r="LP79" s="176">
        <f t="shared" si="304"/>
        <v>0</v>
      </c>
      <c r="LQ79" s="177" t="str">
        <f t="shared" si="305"/>
        <v xml:space="preserve"> </v>
      </c>
      <c r="LS79" s="173">
        <v>19</v>
      </c>
      <c r="LT79" s="227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2"/>
        <v xml:space="preserve"> </v>
      </c>
      <c r="MA79" s="212" t="str">
        <f>IF(LW79=0," ",VLOOKUP(LW79,PROTOKOL!$A:$E,5,FALSE))</f>
        <v xml:space="preserve"> </v>
      </c>
      <c r="MB79" s="176"/>
      <c r="MC79" s="177" t="str">
        <f t="shared" si="306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33"/>
        <v xml:space="preserve"> </v>
      </c>
      <c r="MJ79" s="176" t="str">
        <f>IF(MF79=0," ",VLOOKUP(MF79,PROTOKOL!$A:$E,5,FALSE))</f>
        <v xml:space="preserve"> </v>
      </c>
      <c r="MK79" s="212" t="str">
        <f t="shared" si="188"/>
        <v xml:space="preserve"> </v>
      </c>
      <c r="ML79" s="176">
        <f t="shared" si="307"/>
        <v>0</v>
      </c>
      <c r="MM79" s="177" t="str">
        <f t="shared" si="308"/>
        <v xml:space="preserve"> </v>
      </c>
      <c r="MO79" s="173">
        <v>19</v>
      </c>
      <c r="MP79" s="227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34"/>
        <v xml:space="preserve"> </v>
      </c>
      <c r="MW79" s="212" t="str">
        <f>IF(MS79=0," ",VLOOKUP(MS79,PROTOKOL!$A:$E,5,FALSE))</f>
        <v xml:space="preserve"> </v>
      </c>
      <c r="MX79" s="176"/>
      <c r="MY79" s="177" t="str">
        <f t="shared" si="309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35"/>
        <v xml:space="preserve"> </v>
      </c>
      <c r="NF79" s="176" t="str">
        <f>IF(NB79=0," ",VLOOKUP(NB79,PROTOKOL!$A:$E,5,FALSE))</f>
        <v xml:space="preserve"> </v>
      </c>
      <c r="NG79" s="212" t="str">
        <f t="shared" si="189"/>
        <v xml:space="preserve"> </v>
      </c>
      <c r="NH79" s="176">
        <f t="shared" si="310"/>
        <v>0</v>
      </c>
      <c r="NI79" s="177" t="str">
        <f t="shared" si="311"/>
        <v xml:space="preserve"> </v>
      </c>
      <c r="NK79" s="173">
        <v>19</v>
      </c>
      <c r="NL79" s="227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36"/>
        <v xml:space="preserve"> </v>
      </c>
      <c r="NS79" s="212" t="str">
        <f>IF(NO79=0," ",VLOOKUP(NO79,PROTOKOL!$A:$E,5,FALSE))</f>
        <v xml:space="preserve"> </v>
      </c>
      <c r="NT79" s="176"/>
      <c r="NU79" s="177" t="str">
        <f t="shared" si="312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37"/>
        <v xml:space="preserve"> </v>
      </c>
      <c r="OB79" s="176" t="str">
        <f>IF(NX79=0," ",VLOOKUP(NX79,PROTOKOL!$A:$E,5,FALSE))</f>
        <v xml:space="preserve"> </v>
      </c>
      <c r="OC79" s="212" t="str">
        <f t="shared" si="190"/>
        <v xml:space="preserve"> </v>
      </c>
      <c r="OD79" s="176">
        <f t="shared" si="313"/>
        <v>0</v>
      </c>
      <c r="OE79" s="177" t="str">
        <f t="shared" si="314"/>
        <v xml:space="preserve"> </v>
      </c>
      <c r="OG79" s="173">
        <v>19</v>
      </c>
      <c r="OH79" s="227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38"/>
        <v xml:space="preserve"> </v>
      </c>
      <c r="OO79" s="212" t="str">
        <f>IF(OK79=0," ",VLOOKUP(OK79,PROTOKOL!$A:$E,5,FALSE))</f>
        <v xml:space="preserve"> </v>
      </c>
      <c r="OP79" s="176"/>
      <c r="OQ79" s="177" t="str">
        <f t="shared" si="315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39"/>
        <v xml:space="preserve"> </v>
      </c>
      <c r="OX79" s="176" t="str">
        <f>IF(OT79=0," ",VLOOKUP(OT79,PROTOKOL!$A:$E,5,FALSE))</f>
        <v xml:space="preserve"> </v>
      </c>
      <c r="OY79" s="212" t="str">
        <f t="shared" si="191"/>
        <v xml:space="preserve"> </v>
      </c>
      <c r="OZ79" s="176">
        <f t="shared" si="316"/>
        <v>0</v>
      </c>
      <c r="PA79" s="177" t="str">
        <f t="shared" si="317"/>
        <v xml:space="preserve"> </v>
      </c>
      <c r="PC79" s="173">
        <v>19</v>
      </c>
      <c r="PD79" s="227"/>
      <c r="PE79" s="174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5" t="str">
        <f t="shared" si="240"/>
        <v xml:space="preserve"> </v>
      </c>
      <c r="PK79" s="212" t="str">
        <f>IF(PG79=0," ",VLOOKUP(PG79,PROTOKOL!$A:$E,5,FALSE))</f>
        <v xml:space="preserve"> </v>
      </c>
      <c r="PL79" s="176"/>
      <c r="PM79" s="177" t="str">
        <f t="shared" si="318"/>
        <v xml:space="preserve"> 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1"/>
        <v xml:space="preserve"> </v>
      </c>
      <c r="PT79" s="176" t="str">
        <f>IF(PP79=0," ",VLOOKUP(PP79,PROTOKOL!$A:$E,5,FALSE))</f>
        <v xml:space="preserve"> </v>
      </c>
      <c r="PU79" s="212" t="str">
        <f t="shared" si="192"/>
        <v xml:space="preserve"> </v>
      </c>
      <c r="PV79" s="176">
        <f t="shared" si="319"/>
        <v>0</v>
      </c>
      <c r="PW79" s="177" t="str">
        <f t="shared" si="320"/>
        <v xml:space="preserve"> </v>
      </c>
      <c r="PY79" s="173">
        <v>19</v>
      </c>
      <c r="PZ79" s="227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2"/>
        <v xml:space="preserve"> </v>
      </c>
      <c r="QG79" s="212" t="str">
        <f>IF(QC79=0," ",VLOOKUP(QC79,PROTOKOL!$A:$E,5,FALSE))</f>
        <v xml:space="preserve"> </v>
      </c>
      <c r="QH79" s="176"/>
      <c r="QI79" s="177" t="str">
        <f t="shared" si="321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43"/>
        <v xml:space="preserve"> </v>
      </c>
      <c r="QP79" s="176" t="str">
        <f>IF(QL79=0," ",VLOOKUP(QL79,PROTOKOL!$A:$E,5,FALSE))</f>
        <v xml:space="preserve"> </v>
      </c>
      <c r="QQ79" s="212" t="str">
        <f t="shared" si="193"/>
        <v xml:space="preserve"> </v>
      </c>
      <c r="QR79" s="176">
        <f t="shared" si="322"/>
        <v>0</v>
      </c>
      <c r="QS79" s="177" t="str">
        <f t="shared" si="323"/>
        <v xml:space="preserve"> </v>
      </c>
      <c r="QU79" s="173">
        <v>19</v>
      </c>
      <c r="QV79" s="227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44"/>
        <v xml:space="preserve"> </v>
      </c>
      <c r="RC79" s="212" t="str">
        <f>IF(QY79=0," ",VLOOKUP(QY79,PROTOKOL!$A:$E,5,FALSE))</f>
        <v xml:space="preserve"> </v>
      </c>
      <c r="RD79" s="176"/>
      <c r="RE79" s="177" t="str">
        <f t="shared" si="324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45"/>
        <v xml:space="preserve"> </v>
      </c>
      <c r="RL79" s="176" t="str">
        <f>IF(RH79=0," ",VLOOKUP(RH79,PROTOKOL!$A:$E,5,FALSE))</f>
        <v xml:space="preserve"> </v>
      </c>
      <c r="RM79" s="212" t="str">
        <f t="shared" si="194"/>
        <v xml:space="preserve"> </v>
      </c>
      <c r="RN79" s="176">
        <f t="shared" si="325"/>
        <v>0</v>
      </c>
      <c r="RO79" s="177" t="str">
        <f t="shared" si="326"/>
        <v xml:space="preserve"> </v>
      </c>
      <c r="RQ79" s="173">
        <v>19</v>
      </c>
      <c r="RR79" s="227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46"/>
        <v xml:space="preserve"> </v>
      </c>
      <c r="RY79" s="212" t="str">
        <f>IF(RU79=0," ",VLOOKUP(RU79,PROTOKOL!$A:$E,5,FALSE))</f>
        <v xml:space="preserve"> </v>
      </c>
      <c r="RZ79" s="176"/>
      <c r="SA79" s="177" t="str">
        <f t="shared" si="327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47"/>
        <v xml:space="preserve"> </v>
      </c>
      <c r="SH79" s="176" t="str">
        <f>IF(SD79=0," ",VLOOKUP(SD79,PROTOKOL!$A:$E,5,FALSE))</f>
        <v xml:space="preserve"> </v>
      </c>
      <c r="SI79" s="212" t="str">
        <f t="shared" si="195"/>
        <v xml:space="preserve"> </v>
      </c>
      <c r="SJ79" s="176">
        <f t="shared" si="328"/>
        <v>0</v>
      </c>
      <c r="SK79" s="177" t="str">
        <f t="shared" si="329"/>
        <v xml:space="preserve"> </v>
      </c>
      <c r="SM79" s="173">
        <v>19</v>
      </c>
      <c r="SN79" s="227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48"/>
        <v xml:space="preserve"> </v>
      </c>
      <c r="SU79" s="212" t="str">
        <f>IF(SQ79=0," ",VLOOKUP(SQ79,PROTOKOL!$A:$E,5,FALSE))</f>
        <v xml:space="preserve"> </v>
      </c>
      <c r="SV79" s="176"/>
      <c r="SW79" s="177" t="str">
        <f t="shared" si="330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49"/>
        <v xml:space="preserve"> </v>
      </c>
      <c r="TD79" s="176" t="str">
        <f>IF(SZ79=0," ",VLOOKUP(SZ79,PROTOKOL!$A:$E,5,FALSE))</f>
        <v xml:space="preserve"> </v>
      </c>
      <c r="TE79" s="212" t="str">
        <f t="shared" si="196"/>
        <v xml:space="preserve"> </v>
      </c>
      <c r="TF79" s="176">
        <f t="shared" si="331"/>
        <v>0</v>
      </c>
      <c r="TG79" s="177" t="str">
        <f t="shared" si="332"/>
        <v xml:space="preserve"> </v>
      </c>
      <c r="TI79" s="173">
        <v>19</v>
      </c>
      <c r="TJ79" s="227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0"/>
        <v xml:space="preserve"> </v>
      </c>
      <c r="TQ79" s="212" t="str">
        <f>IF(TM79=0," ",VLOOKUP(TM79,PROTOKOL!$A:$E,5,FALSE))</f>
        <v xml:space="preserve"> </v>
      </c>
      <c r="TR79" s="176"/>
      <c r="TS79" s="177" t="str">
        <f t="shared" si="333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1"/>
        <v xml:space="preserve"> </v>
      </c>
      <c r="TZ79" s="176" t="str">
        <f>IF(TV79=0," ",VLOOKUP(TV79,PROTOKOL!$A:$E,5,FALSE))</f>
        <v xml:space="preserve"> </v>
      </c>
      <c r="UA79" s="212" t="str">
        <f t="shared" si="197"/>
        <v xml:space="preserve"> </v>
      </c>
      <c r="UB79" s="176">
        <f t="shared" si="334"/>
        <v>0</v>
      </c>
      <c r="UC79" s="177" t="str">
        <f t="shared" si="335"/>
        <v xml:space="preserve"> </v>
      </c>
      <c r="UE79" s="173">
        <v>19</v>
      </c>
      <c r="UF79" s="227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2"/>
        <v xml:space="preserve"> </v>
      </c>
      <c r="UM79" s="212" t="str">
        <f>IF(UI79=0," ",VLOOKUP(UI79,PROTOKOL!$A:$E,5,FALSE))</f>
        <v xml:space="preserve"> </v>
      </c>
      <c r="UN79" s="176"/>
      <c r="UO79" s="177" t="str">
        <f t="shared" si="336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53"/>
        <v xml:space="preserve"> </v>
      </c>
      <c r="UV79" s="176" t="str">
        <f>IF(UR79=0," ",VLOOKUP(UR79,PROTOKOL!$A:$E,5,FALSE))</f>
        <v xml:space="preserve"> </v>
      </c>
      <c r="UW79" s="212" t="str">
        <f t="shared" si="198"/>
        <v xml:space="preserve"> </v>
      </c>
      <c r="UX79" s="176">
        <f t="shared" si="337"/>
        <v>0</v>
      </c>
      <c r="UY79" s="177" t="str">
        <f t="shared" si="338"/>
        <v xml:space="preserve"> </v>
      </c>
      <c r="VA79" s="173">
        <v>19</v>
      </c>
      <c r="VB79" s="227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54"/>
        <v xml:space="preserve"> </v>
      </c>
      <c r="VI79" s="212" t="str">
        <f>IF(VE79=0," ",VLOOKUP(VE79,PROTOKOL!$A:$E,5,FALSE))</f>
        <v xml:space="preserve"> </v>
      </c>
      <c r="VJ79" s="176"/>
      <c r="VK79" s="177" t="str">
        <f t="shared" si="339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55"/>
        <v xml:space="preserve"> </v>
      </c>
      <c r="VR79" s="176" t="str">
        <f>IF(VN79=0," ",VLOOKUP(VN79,PROTOKOL!$A:$E,5,FALSE))</f>
        <v xml:space="preserve"> </v>
      </c>
      <c r="VS79" s="212" t="str">
        <f t="shared" si="199"/>
        <v xml:space="preserve"> </v>
      </c>
      <c r="VT79" s="176">
        <f t="shared" si="340"/>
        <v>0</v>
      </c>
      <c r="VU79" s="177" t="str">
        <f t="shared" si="341"/>
        <v xml:space="preserve"> </v>
      </c>
      <c r="VW79" s="173">
        <v>19</v>
      </c>
      <c r="VX79" s="227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56"/>
        <v xml:space="preserve"> </v>
      </c>
      <c r="WE79" s="212" t="str">
        <f>IF(WA79=0," ",VLOOKUP(WA79,PROTOKOL!$A:$E,5,FALSE))</f>
        <v xml:space="preserve"> </v>
      </c>
      <c r="WF79" s="176"/>
      <c r="WG79" s="177" t="str">
        <f t="shared" si="342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57"/>
        <v xml:space="preserve"> </v>
      </c>
      <c r="WN79" s="176" t="str">
        <f>IF(WJ79=0," ",VLOOKUP(WJ79,PROTOKOL!$A:$E,5,FALSE))</f>
        <v xml:space="preserve"> </v>
      </c>
      <c r="WO79" s="212" t="str">
        <f t="shared" si="200"/>
        <v xml:space="preserve"> </v>
      </c>
      <c r="WP79" s="176">
        <f t="shared" si="343"/>
        <v>0</v>
      </c>
      <c r="WQ79" s="177" t="str">
        <f t="shared" si="344"/>
        <v xml:space="preserve"> </v>
      </c>
      <c r="WS79" s="173">
        <v>19</v>
      </c>
      <c r="WT79" s="227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58"/>
        <v xml:space="preserve"> </v>
      </c>
      <c r="XA79" s="212" t="str">
        <f>IF(WW79=0," ",VLOOKUP(WW79,PROTOKOL!$A:$E,5,FALSE))</f>
        <v xml:space="preserve"> </v>
      </c>
      <c r="XB79" s="176"/>
      <c r="XC79" s="177" t="str">
        <f t="shared" si="345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59"/>
        <v xml:space="preserve"> </v>
      </c>
      <c r="XJ79" s="176" t="str">
        <f>IF(XF79=0," ",VLOOKUP(XF79,PROTOKOL!$A:$E,5,FALSE))</f>
        <v xml:space="preserve"> </v>
      </c>
      <c r="XK79" s="212" t="str">
        <f t="shared" si="201"/>
        <v xml:space="preserve"> </v>
      </c>
      <c r="XL79" s="176">
        <f t="shared" si="346"/>
        <v>0</v>
      </c>
      <c r="XM79" s="177" t="str">
        <f t="shared" si="347"/>
        <v xml:space="preserve"> </v>
      </c>
    </row>
    <row r="80" spans="1:637" ht="13.8">
      <c r="A80" s="173">
        <v>20</v>
      </c>
      <c r="B80" s="225">
        <v>20</v>
      </c>
      <c r="C80" s="174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2"/>
        <v xml:space="preserve"> </v>
      </c>
      <c r="I80" s="212" t="str">
        <f>IF(E80=0," ",VLOOKUP(E80,PROTOKOL!$A:$E,5,FALSE))</f>
        <v xml:space="preserve"> </v>
      </c>
      <c r="J80" s="176"/>
      <c r="K80" s="177" t="str">
        <f t="shared" si="260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03"/>
        <v xml:space="preserve"> </v>
      </c>
      <c r="R80" s="176" t="str">
        <f>IF(N80=0," ",VLOOKUP(N80,PROTOKOL!$A:$E,5,FALSE))</f>
        <v xml:space="preserve"> </v>
      </c>
      <c r="S80" s="212" t="str">
        <f t="shared" si="261"/>
        <v xml:space="preserve"> </v>
      </c>
      <c r="T80" s="176">
        <f t="shared" si="262"/>
        <v>0</v>
      </c>
      <c r="U80" s="177" t="str">
        <f t="shared" si="263"/>
        <v xml:space="preserve"> </v>
      </c>
      <c r="W80" s="173">
        <v>20</v>
      </c>
      <c r="X80" s="225">
        <v>20</v>
      </c>
      <c r="Y80" s="174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04"/>
        <v xml:space="preserve"> </v>
      </c>
      <c r="AE80" s="212" t="str">
        <f>IF(AA80=0," ",VLOOKUP(AA80,PROTOKOL!$A:$E,5,FALSE))</f>
        <v xml:space="preserve"> </v>
      </c>
      <c r="AF80" s="176"/>
      <c r="AG80" s="177" t="str">
        <f t="shared" si="264"/>
        <v xml:space="preserve"> </v>
      </c>
      <c r="AH80" s="217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5" t="str">
        <f t="shared" si="205"/>
        <v xml:space="preserve"> </v>
      </c>
      <c r="AN80" s="176" t="str">
        <f>IF(AJ80=0," ",VLOOKUP(AJ80,PROTOKOL!$A:$E,5,FALSE))</f>
        <v xml:space="preserve"> </v>
      </c>
      <c r="AO80" s="212" t="str">
        <f t="shared" si="174"/>
        <v xml:space="preserve"> </v>
      </c>
      <c r="AP80" s="176">
        <f t="shared" si="265"/>
        <v>0</v>
      </c>
      <c r="AQ80" s="177" t="str">
        <f t="shared" si="266"/>
        <v xml:space="preserve"> </v>
      </c>
      <c r="AS80" s="173">
        <v>20</v>
      </c>
      <c r="AT80" s="225">
        <v>20</v>
      </c>
      <c r="AU80" s="174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06"/>
        <v xml:space="preserve"> </v>
      </c>
      <c r="BA80" s="212" t="str">
        <f>IF(AW80=0," ",VLOOKUP(AW80,PROTOKOL!$A:$E,5,FALSE))</f>
        <v xml:space="preserve"> </v>
      </c>
      <c r="BB80" s="176"/>
      <c r="BC80" s="177" t="str">
        <f t="shared" si="267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07"/>
        <v xml:space="preserve"> </v>
      </c>
      <c r="BJ80" s="176" t="str">
        <f>IF(BF80=0," ",VLOOKUP(BF80,PROTOKOL!$A:$E,5,FALSE))</f>
        <v xml:space="preserve"> </v>
      </c>
      <c r="BK80" s="212" t="str">
        <f t="shared" si="175"/>
        <v xml:space="preserve"> </v>
      </c>
      <c r="BL80" s="176">
        <f t="shared" si="268"/>
        <v>0</v>
      </c>
      <c r="BM80" s="177" t="str">
        <f t="shared" si="269"/>
        <v xml:space="preserve"> </v>
      </c>
      <c r="BO80" s="173">
        <v>20</v>
      </c>
      <c r="BP80" s="225">
        <v>20</v>
      </c>
      <c r="BQ80" s="174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08"/>
        <v xml:space="preserve"> </v>
      </c>
      <c r="BW80" s="212" t="str">
        <f>IF(BS80=0," ",VLOOKUP(BS80,PROTOKOL!$A:$E,5,FALSE))</f>
        <v xml:space="preserve"> </v>
      </c>
      <c r="BX80" s="176"/>
      <c r="BY80" s="177" t="str">
        <f t="shared" si="270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09"/>
        <v xml:space="preserve"> </v>
      </c>
      <c r="CF80" s="176" t="str">
        <f>IF(CB80=0," ",VLOOKUP(CB80,PROTOKOL!$A:$E,5,FALSE))</f>
        <v xml:space="preserve"> </v>
      </c>
      <c r="CG80" s="212" t="str">
        <f t="shared" si="176"/>
        <v xml:space="preserve"> </v>
      </c>
      <c r="CH80" s="176">
        <f t="shared" si="271"/>
        <v>0</v>
      </c>
      <c r="CI80" s="177" t="str">
        <f t="shared" si="272"/>
        <v xml:space="preserve"> </v>
      </c>
      <c r="CK80" s="173">
        <v>20</v>
      </c>
      <c r="CL80" s="225">
        <v>20</v>
      </c>
      <c r="CM80" s="174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5" t="str">
        <f t="shared" si="210"/>
        <v xml:space="preserve"> </v>
      </c>
      <c r="CS80" s="212" t="str">
        <f>IF(CO80=0," ",VLOOKUP(CO80,PROTOKOL!$A:$E,5,FALSE))</f>
        <v xml:space="preserve"> </v>
      </c>
      <c r="CT80" s="176"/>
      <c r="CU80" s="177" t="str">
        <f t="shared" si="273"/>
        <v xml:space="preserve"> 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1"/>
        <v xml:space="preserve"> </v>
      </c>
      <c r="DB80" s="176" t="str">
        <f>IF(CX80=0," ",VLOOKUP(CX80,PROTOKOL!$A:$E,5,FALSE))</f>
        <v xml:space="preserve"> </v>
      </c>
      <c r="DC80" s="212" t="str">
        <f t="shared" si="177"/>
        <v xml:space="preserve"> </v>
      </c>
      <c r="DD80" s="176">
        <f t="shared" si="274"/>
        <v>0</v>
      </c>
      <c r="DE80" s="177" t="str">
        <f t="shared" si="275"/>
        <v xml:space="preserve"> </v>
      </c>
      <c r="DG80" s="173">
        <v>20</v>
      </c>
      <c r="DH80" s="225">
        <v>20</v>
      </c>
      <c r="DI80" s="174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2"/>
        <v xml:space="preserve"> </v>
      </c>
      <c r="DO80" s="212" t="str">
        <f>IF(DK80=0," ",VLOOKUP(DK80,PROTOKOL!$A:$E,5,FALSE))</f>
        <v xml:space="preserve"> </v>
      </c>
      <c r="DP80" s="176"/>
      <c r="DQ80" s="177" t="str">
        <f t="shared" si="276"/>
        <v xml:space="preserve"> </v>
      </c>
      <c r="DR80" s="217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5" t="str">
        <f t="shared" si="213"/>
        <v xml:space="preserve"> </v>
      </c>
      <c r="DX80" s="176" t="str">
        <f>IF(DT80=0," ",VLOOKUP(DT80,PROTOKOL!$A:$E,5,FALSE))</f>
        <v xml:space="preserve"> </v>
      </c>
      <c r="DY80" s="212" t="str">
        <f t="shared" si="178"/>
        <v xml:space="preserve"> </v>
      </c>
      <c r="DZ80" s="176">
        <f t="shared" si="277"/>
        <v>0</v>
      </c>
      <c r="EA80" s="177" t="str">
        <f t="shared" si="278"/>
        <v xml:space="preserve"> </v>
      </c>
      <c r="EC80" s="173">
        <v>20</v>
      </c>
      <c r="ED80" s="225">
        <v>20</v>
      </c>
      <c r="EE80" s="174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5" t="str">
        <f t="shared" si="214"/>
        <v xml:space="preserve"> </v>
      </c>
      <c r="EK80" s="212" t="str">
        <f>IF(EG80=0," ",VLOOKUP(EG80,PROTOKOL!$A:$E,5,FALSE))</f>
        <v xml:space="preserve"> </v>
      </c>
      <c r="EL80" s="176"/>
      <c r="EM80" s="177" t="str">
        <f t="shared" si="279"/>
        <v xml:space="preserve"> 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15"/>
        <v xml:space="preserve"> </v>
      </c>
      <c r="ET80" s="176" t="str">
        <f>IF(EP80=0," ",VLOOKUP(EP80,PROTOKOL!$A:$E,5,FALSE))</f>
        <v xml:space="preserve"> </v>
      </c>
      <c r="EU80" s="212" t="str">
        <f t="shared" si="179"/>
        <v xml:space="preserve"> </v>
      </c>
      <c r="EV80" s="176">
        <f t="shared" si="280"/>
        <v>0</v>
      </c>
      <c r="EW80" s="177" t="str">
        <f t="shared" si="281"/>
        <v xml:space="preserve"> </v>
      </c>
      <c r="EY80" s="173">
        <v>20</v>
      </c>
      <c r="EZ80" s="225">
        <v>20</v>
      </c>
      <c r="FA80" s="174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16"/>
        <v xml:space="preserve"> </v>
      </c>
      <c r="FG80" s="212" t="str">
        <f>IF(FC80=0," ",VLOOKUP(FC80,PROTOKOL!$A:$E,5,FALSE))</f>
        <v xml:space="preserve"> </v>
      </c>
      <c r="FH80" s="176"/>
      <c r="FI80" s="177" t="str">
        <f t="shared" si="282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17"/>
        <v xml:space="preserve"> </v>
      </c>
      <c r="FP80" s="176" t="str">
        <f>IF(FL80=0," ",VLOOKUP(FL80,PROTOKOL!$A:$E,5,FALSE))</f>
        <v xml:space="preserve"> </v>
      </c>
      <c r="FQ80" s="212" t="str">
        <f t="shared" si="180"/>
        <v xml:space="preserve"> </v>
      </c>
      <c r="FR80" s="176">
        <f t="shared" si="283"/>
        <v>0</v>
      </c>
      <c r="FS80" s="177" t="str">
        <f t="shared" si="284"/>
        <v xml:space="preserve"> </v>
      </c>
      <c r="FU80" s="173">
        <v>20</v>
      </c>
      <c r="FV80" s="225">
        <v>20</v>
      </c>
      <c r="FW80" s="174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5" t="str">
        <f t="shared" si="218"/>
        <v xml:space="preserve"> </v>
      </c>
      <c r="GC80" s="212" t="str">
        <f>IF(FY80=0," ",VLOOKUP(FY80,PROTOKOL!$A:$E,5,FALSE))</f>
        <v xml:space="preserve"> </v>
      </c>
      <c r="GD80" s="176"/>
      <c r="GE80" s="177" t="str">
        <f t="shared" si="285"/>
        <v xml:space="preserve"> 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19"/>
        <v xml:space="preserve"> </v>
      </c>
      <c r="GL80" s="176" t="str">
        <f>IF(GH80=0," ",VLOOKUP(GH80,PROTOKOL!$A:$E,5,FALSE))</f>
        <v xml:space="preserve"> </v>
      </c>
      <c r="GM80" s="212" t="str">
        <f t="shared" si="181"/>
        <v xml:space="preserve"> </v>
      </c>
      <c r="GN80" s="176">
        <f t="shared" si="286"/>
        <v>0</v>
      </c>
      <c r="GO80" s="177" t="str">
        <f t="shared" si="287"/>
        <v xml:space="preserve"> </v>
      </c>
      <c r="GQ80" s="173">
        <v>20</v>
      </c>
      <c r="GR80" s="225">
        <v>20</v>
      </c>
      <c r="GS80" s="174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0"/>
        <v xml:space="preserve"> </v>
      </c>
      <c r="GY80" s="212" t="str">
        <f>IF(GU80=0," ",VLOOKUP(GU80,PROTOKOL!$A:$E,5,FALSE))</f>
        <v xml:space="preserve"> </v>
      </c>
      <c r="GZ80" s="176"/>
      <c r="HA80" s="177" t="str">
        <f t="shared" si="288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21"/>
        <v xml:space="preserve"> </v>
      </c>
      <c r="HH80" s="176" t="str">
        <f>IF(HD80=0," ",VLOOKUP(HD80,PROTOKOL!$A:$E,5,FALSE))</f>
        <v xml:space="preserve"> </v>
      </c>
      <c r="HI80" s="212" t="str">
        <f t="shared" si="182"/>
        <v xml:space="preserve"> </v>
      </c>
      <c r="HJ80" s="176">
        <f t="shared" si="289"/>
        <v>0</v>
      </c>
      <c r="HK80" s="177" t="str">
        <f t="shared" si="290"/>
        <v xml:space="preserve"> </v>
      </c>
      <c r="HM80" s="173">
        <v>20</v>
      </c>
      <c r="HN80" s="225">
        <v>20</v>
      </c>
      <c r="HO80" s="174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5" t="str">
        <f t="shared" si="222"/>
        <v xml:space="preserve"> </v>
      </c>
      <c r="HU80" s="212" t="str">
        <f>IF(HQ80=0," ",VLOOKUP(HQ80,PROTOKOL!$A:$E,5,FALSE))</f>
        <v xml:space="preserve"> </v>
      </c>
      <c r="HV80" s="176"/>
      <c r="HW80" s="177" t="str">
        <f t="shared" si="291"/>
        <v xml:space="preserve"> 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23"/>
        <v xml:space="preserve"> </v>
      </c>
      <c r="ID80" s="176" t="str">
        <f>IF(HZ80=0," ",VLOOKUP(HZ80,PROTOKOL!$A:$E,5,FALSE))</f>
        <v xml:space="preserve"> </v>
      </c>
      <c r="IE80" s="212" t="str">
        <f t="shared" si="183"/>
        <v xml:space="preserve"> </v>
      </c>
      <c r="IF80" s="176">
        <f t="shared" si="292"/>
        <v>0</v>
      </c>
      <c r="IG80" s="177" t="str">
        <f t="shared" si="293"/>
        <v xml:space="preserve"> </v>
      </c>
      <c r="II80" s="173">
        <v>20</v>
      </c>
      <c r="IJ80" s="225">
        <v>20</v>
      </c>
      <c r="IK80" s="174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24"/>
        <v xml:space="preserve"> </v>
      </c>
      <c r="IQ80" s="212" t="str">
        <f>IF(IM80=0," ",VLOOKUP(IM80,PROTOKOL!$A:$E,5,FALSE))</f>
        <v xml:space="preserve"> </v>
      </c>
      <c r="IR80" s="176"/>
      <c r="IS80" s="177" t="str">
        <f t="shared" si="294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25"/>
        <v xml:space="preserve"> </v>
      </c>
      <c r="IZ80" s="176" t="str">
        <f>IF(IV80=0," ",VLOOKUP(IV80,PROTOKOL!$A:$E,5,FALSE))</f>
        <v xml:space="preserve"> </v>
      </c>
      <c r="JA80" s="212" t="str">
        <f t="shared" si="184"/>
        <v xml:space="preserve"> </v>
      </c>
      <c r="JB80" s="176">
        <f t="shared" si="295"/>
        <v>0</v>
      </c>
      <c r="JC80" s="177" t="str">
        <f t="shared" si="296"/>
        <v xml:space="preserve"> </v>
      </c>
      <c r="JE80" s="173">
        <v>20</v>
      </c>
      <c r="JF80" s="225">
        <v>20</v>
      </c>
      <c r="JG80" s="174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5" t="str">
        <f t="shared" si="226"/>
        <v xml:space="preserve"> </v>
      </c>
      <c r="JM80" s="212" t="str">
        <f>IF(JI80=0," ",VLOOKUP(JI80,PROTOKOL!$A:$E,5,FALSE))</f>
        <v xml:space="preserve"> </v>
      </c>
      <c r="JN80" s="176"/>
      <c r="JO80" s="177" t="str">
        <f t="shared" si="297"/>
        <v xml:space="preserve"> 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27"/>
        <v xml:space="preserve"> </v>
      </c>
      <c r="JV80" s="176" t="str">
        <f>IF(JR80=0," ",VLOOKUP(JR80,PROTOKOL!$A:$E,5,FALSE))</f>
        <v xml:space="preserve"> </v>
      </c>
      <c r="JW80" s="212" t="str">
        <f t="shared" si="185"/>
        <v xml:space="preserve"> </v>
      </c>
      <c r="JX80" s="176">
        <f t="shared" si="298"/>
        <v>0</v>
      </c>
      <c r="JY80" s="177" t="str">
        <f t="shared" si="299"/>
        <v xml:space="preserve"> </v>
      </c>
      <c r="KA80" s="173">
        <v>20</v>
      </c>
      <c r="KB80" s="225">
        <v>20</v>
      </c>
      <c r="KC80" s="174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28"/>
        <v xml:space="preserve"> </v>
      </c>
      <c r="KI80" s="212" t="str">
        <f>IF(KE80=0," ",VLOOKUP(KE80,PROTOKOL!$A:$E,5,FALSE))</f>
        <v xml:space="preserve"> </v>
      </c>
      <c r="KJ80" s="176"/>
      <c r="KK80" s="177" t="str">
        <f t="shared" si="300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29"/>
        <v xml:space="preserve"> </v>
      </c>
      <c r="KR80" s="176" t="str">
        <f>IF(KN80=0," ",VLOOKUP(KN80,PROTOKOL!$A:$E,5,FALSE))</f>
        <v xml:space="preserve"> </v>
      </c>
      <c r="KS80" s="212" t="str">
        <f t="shared" si="186"/>
        <v xml:space="preserve"> </v>
      </c>
      <c r="KT80" s="176">
        <f t="shared" si="301"/>
        <v>0</v>
      </c>
      <c r="KU80" s="177" t="str">
        <f t="shared" si="302"/>
        <v xml:space="preserve"> </v>
      </c>
      <c r="KW80" s="173">
        <v>20</v>
      </c>
      <c r="KX80" s="225">
        <v>20</v>
      </c>
      <c r="KY80" s="174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5" t="str">
        <f t="shared" si="230"/>
        <v xml:space="preserve"> </v>
      </c>
      <c r="LE80" s="212" t="str">
        <f>IF(LA80=0," ",VLOOKUP(LA80,PROTOKOL!$A:$E,5,FALSE))</f>
        <v xml:space="preserve"> </v>
      </c>
      <c r="LF80" s="176"/>
      <c r="LG80" s="177" t="str">
        <f t="shared" si="303"/>
        <v xml:space="preserve"> 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1"/>
        <v xml:space="preserve"> </v>
      </c>
      <c r="LN80" s="176" t="str">
        <f>IF(LJ80=0," ",VLOOKUP(LJ80,PROTOKOL!$A:$E,5,FALSE))</f>
        <v xml:space="preserve"> </v>
      </c>
      <c r="LO80" s="212" t="str">
        <f t="shared" si="187"/>
        <v xml:space="preserve"> </v>
      </c>
      <c r="LP80" s="176">
        <f t="shared" si="304"/>
        <v>0</v>
      </c>
      <c r="LQ80" s="177" t="str">
        <f t="shared" si="305"/>
        <v xml:space="preserve"> </v>
      </c>
      <c r="LS80" s="173">
        <v>20</v>
      </c>
      <c r="LT80" s="225">
        <v>20</v>
      </c>
      <c r="LU80" s="174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2"/>
        <v xml:space="preserve"> </v>
      </c>
      <c r="MA80" s="212" t="str">
        <f>IF(LW80=0," ",VLOOKUP(LW80,PROTOKOL!$A:$E,5,FALSE))</f>
        <v xml:space="preserve"> </v>
      </c>
      <c r="MB80" s="176"/>
      <c r="MC80" s="177" t="str">
        <f t="shared" si="306"/>
        <v xml:space="preserve"> </v>
      </c>
      <c r="MD80" s="217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5" t="str">
        <f t="shared" si="233"/>
        <v xml:space="preserve"> </v>
      </c>
      <c r="MJ80" s="176" t="str">
        <f>IF(MF80=0," ",VLOOKUP(MF80,PROTOKOL!$A:$E,5,FALSE))</f>
        <v xml:space="preserve"> </v>
      </c>
      <c r="MK80" s="212" t="str">
        <f t="shared" si="188"/>
        <v xml:space="preserve"> </v>
      </c>
      <c r="ML80" s="176">
        <f t="shared" si="307"/>
        <v>0</v>
      </c>
      <c r="MM80" s="177" t="str">
        <f t="shared" si="308"/>
        <v xml:space="preserve"> </v>
      </c>
      <c r="MO80" s="173">
        <v>20</v>
      </c>
      <c r="MP80" s="225">
        <v>20</v>
      </c>
      <c r="MQ80" s="174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5" t="str">
        <f t="shared" si="234"/>
        <v xml:space="preserve"> </v>
      </c>
      <c r="MW80" s="212" t="str">
        <f>IF(MS80=0," ",VLOOKUP(MS80,PROTOKOL!$A:$E,5,FALSE))</f>
        <v xml:space="preserve"> </v>
      </c>
      <c r="MX80" s="176"/>
      <c r="MY80" s="177" t="str">
        <f t="shared" si="309"/>
        <v xml:space="preserve"> 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35"/>
        <v xml:space="preserve"> </v>
      </c>
      <c r="NF80" s="176" t="str">
        <f>IF(NB80=0," ",VLOOKUP(NB80,PROTOKOL!$A:$E,5,FALSE))</f>
        <v xml:space="preserve"> </v>
      </c>
      <c r="NG80" s="212" t="str">
        <f t="shared" si="189"/>
        <v xml:space="preserve"> </v>
      </c>
      <c r="NH80" s="176">
        <f t="shared" si="310"/>
        <v>0</v>
      </c>
      <c r="NI80" s="177" t="str">
        <f t="shared" si="311"/>
        <v xml:space="preserve"> </v>
      </c>
      <c r="NK80" s="173">
        <v>20</v>
      </c>
      <c r="NL80" s="225">
        <v>20</v>
      </c>
      <c r="NM80" s="174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36"/>
        <v xml:space="preserve"> </v>
      </c>
      <c r="NS80" s="212" t="str">
        <f>IF(NO80=0," ",VLOOKUP(NO80,PROTOKOL!$A:$E,5,FALSE))</f>
        <v xml:space="preserve"> </v>
      </c>
      <c r="NT80" s="176"/>
      <c r="NU80" s="177" t="str">
        <f t="shared" si="312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37"/>
        <v xml:space="preserve"> </v>
      </c>
      <c r="OB80" s="176" t="str">
        <f>IF(NX80=0," ",VLOOKUP(NX80,PROTOKOL!$A:$E,5,FALSE))</f>
        <v xml:space="preserve"> </v>
      </c>
      <c r="OC80" s="212" t="str">
        <f t="shared" si="190"/>
        <v xml:space="preserve"> </v>
      </c>
      <c r="OD80" s="176">
        <f t="shared" si="313"/>
        <v>0</v>
      </c>
      <c r="OE80" s="177" t="str">
        <f t="shared" si="314"/>
        <v xml:space="preserve"> </v>
      </c>
      <c r="OG80" s="173">
        <v>20</v>
      </c>
      <c r="OH80" s="225">
        <v>20</v>
      </c>
      <c r="OI80" s="174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5" t="str">
        <f t="shared" si="238"/>
        <v xml:space="preserve"> </v>
      </c>
      <c r="OO80" s="212" t="str">
        <f>IF(OK80=0," ",VLOOKUP(OK80,PROTOKOL!$A:$E,5,FALSE))</f>
        <v xml:space="preserve"> </v>
      </c>
      <c r="OP80" s="176"/>
      <c r="OQ80" s="177" t="str">
        <f t="shared" si="315"/>
        <v xml:space="preserve"> 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39"/>
        <v xml:space="preserve"> </v>
      </c>
      <c r="OX80" s="176" t="str">
        <f>IF(OT80=0," ",VLOOKUP(OT80,PROTOKOL!$A:$E,5,FALSE))</f>
        <v xml:space="preserve"> </v>
      </c>
      <c r="OY80" s="212" t="str">
        <f t="shared" si="191"/>
        <v xml:space="preserve"> </v>
      </c>
      <c r="OZ80" s="176">
        <f t="shared" si="316"/>
        <v>0</v>
      </c>
      <c r="PA80" s="177" t="str">
        <f t="shared" si="317"/>
        <v xml:space="preserve"> </v>
      </c>
      <c r="PC80" s="173">
        <v>20</v>
      </c>
      <c r="PD80" s="225">
        <v>20</v>
      </c>
      <c r="PE80" s="174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0"/>
        <v xml:space="preserve"> </v>
      </c>
      <c r="PK80" s="212" t="str">
        <f>IF(PG80=0," ",VLOOKUP(PG80,PROTOKOL!$A:$E,5,FALSE))</f>
        <v xml:space="preserve"> </v>
      </c>
      <c r="PL80" s="176"/>
      <c r="PM80" s="177" t="str">
        <f t="shared" si="318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1"/>
        <v xml:space="preserve"> </v>
      </c>
      <c r="PT80" s="176" t="str">
        <f>IF(PP80=0," ",VLOOKUP(PP80,PROTOKOL!$A:$E,5,FALSE))</f>
        <v xml:space="preserve"> </v>
      </c>
      <c r="PU80" s="212" t="str">
        <f t="shared" si="192"/>
        <v xml:space="preserve"> </v>
      </c>
      <c r="PV80" s="176">
        <f t="shared" si="319"/>
        <v>0</v>
      </c>
      <c r="PW80" s="177" t="str">
        <f t="shared" si="320"/>
        <v xml:space="preserve"> </v>
      </c>
      <c r="PY80" s="173">
        <v>20</v>
      </c>
      <c r="PZ80" s="225">
        <v>20</v>
      </c>
      <c r="QA80" s="174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2"/>
        <v xml:space="preserve"> </v>
      </c>
      <c r="QG80" s="212" t="str">
        <f>IF(QC80=0," ",VLOOKUP(QC80,PROTOKOL!$A:$E,5,FALSE))</f>
        <v xml:space="preserve"> </v>
      </c>
      <c r="QH80" s="176"/>
      <c r="QI80" s="177" t="str">
        <f t="shared" si="321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43"/>
        <v xml:space="preserve"> </v>
      </c>
      <c r="QP80" s="176" t="str">
        <f>IF(QL80=0," ",VLOOKUP(QL80,PROTOKOL!$A:$E,5,FALSE))</f>
        <v xml:space="preserve"> </v>
      </c>
      <c r="QQ80" s="212" t="str">
        <f t="shared" si="193"/>
        <v xml:space="preserve"> </v>
      </c>
      <c r="QR80" s="176">
        <f t="shared" si="322"/>
        <v>0</v>
      </c>
      <c r="QS80" s="177" t="str">
        <f t="shared" si="323"/>
        <v xml:space="preserve"> </v>
      </c>
      <c r="QU80" s="173">
        <v>20</v>
      </c>
      <c r="QV80" s="225">
        <v>20</v>
      </c>
      <c r="QW80" s="174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44"/>
        <v xml:space="preserve"> </v>
      </c>
      <c r="RC80" s="212" t="str">
        <f>IF(QY80=0," ",VLOOKUP(QY80,PROTOKOL!$A:$E,5,FALSE))</f>
        <v xml:space="preserve"> </v>
      </c>
      <c r="RD80" s="176"/>
      <c r="RE80" s="177" t="str">
        <f t="shared" si="324"/>
        <v xml:space="preserve"> 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45"/>
        <v xml:space="preserve"> </v>
      </c>
      <c r="RL80" s="176" t="str">
        <f>IF(RH80=0," ",VLOOKUP(RH80,PROTOKOL!$A:$E,5,FALSE))</f>
        <v xml:space="preserve"> </v>
      </c>
      <c r="RM80" s="212" t="str">
        <f t="shared" si="194"/>
        <v xml:space="preserve"> </v>
      </c>
      <c r="RN80" s="176">
        <f t="shared" si="325"/>
        <v>0</v>
      </c>
      <c r="RO80" s="177" t="str">
        <f t="shared" si="326"/>
        <v xml:space="preserve"> </v>
      </c>
      <c r="RQ80" s="173">
        <v>20</v>
      </c>
      <c r="RR80" s="225">
        <v>20</v>
      </c>
      <c r="RS80" s="174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46"/>
        <v xml:space="preserve"> </v>
      </c>
      <c r="RY80" s="212" t="str">
        <f>IF(RU80=0," ",VLOOKUP(RU80,PROTOKOL!$A:$E,5,FALSE))</f>
        <v xml:space="preserve"> </v>
      </c>
      <c r="RZ80" s="176"/>
      <c r="SA80" s="177" t="str">
        <f t="shared" si="327"/>
        <v xml:space="preserve"> 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47"/>
        <v xml:space="preserve"> </v>
      </c>
      <c r="SH80" s="176" t="str">
        <f>IF(SD80=0," ",VLOOKUP(SD80,PROTOKOL!$A:$E,5,FALSE))</f>
        <v xml:space="preserve"> </v>
      </c>
      <c r="SI80" s="212" t="str">
        <f t="shared" si="195"/>
        <v xml:space="preserve"> </v>
      </c>
      <c r="SJ80" s="176">
        <f t="shared" si="328"/>
        <v>0</v>
      </c>
      <c r="SK80" s="177" t="str">
        <f t="shared" si="329"/>
        <v xml:space="preserve"> </v>
      </c>
      <c r="SM80" s="173">
        <v>20</v>
      </c>
      <c r="SN80" s="225">
        <v>20</v>
      </c>
      <c r="SO80" s="174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75" t="str">
        <f t="shared" si="248"/>
        <v xml:space="preserve"> </v>
      </c>
      <c r="SU80" s="212" t="str">
        <f>IF(SQ80=0," ",VLOOKUP(SQ80,PROTOKOL!$A:$E,5,FALSE))</f>
        <v xml:space="preserve"> </v>
      </c>
      <c r="SV80" s="176"/>
      <c r="SW80" s="177" t="str">
        <f t="shared" si="330"/>
        <v xml:space="preserve"> 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49"/>
        <v xml:space="preserve"> </v>
      </c>
      <c r="TD80" s="176" t="str">
        <f>IF(SZ80=0," ",VLOOKUP(SZ80,PROTOKOL!$A:$E,5,FALSE))</f>
        <v xml:space="preserve"> </v>
      </c>
      <c r="TE80" s="212" t="str">
        <f t="shared" si="196"/>
        <v xml:space="preserve"> </v>
      </c>
      <c r="TF80" s="176">
        <f t="shared" si="331"/>
        <v>0</v>
      </c>
      <c r="TG80" s="177" t="str">
        <f t="shared" si="332"/>
        <v xml:space="preserve"> </v>
      </c>
      <c r="TI80" s="173">
        <v>20</v>
      </c>
      <c r="TJ80" s="225">
        <v>20</v>
      </c>
      <c r="TK80" s="174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0"/>
        <v xml:space="preserve"> </v>
      </c>
      <c r="TQ80" s="212" t="str">
        <f>IF(TM80=0," ",VLOOKUP(TM80,PROTOKOL!$A:$E,5,FALSE))</f>
        <v xml:space="preserve"> </v>
      </c>
      <c r="TR80" s="176"/>
      <c r="TS80" s="177" t="str">
        <f t="shared" si="333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1"/>
        <v xml:space="preserve"> </v>
      </c>
      <c r="TZ80" s="176" t="str">
        <f>IF(TV80=0," ",VLOOKUP(TV80,PROTOKOL!$A:$E,5,FALSE))</f>
        <v xml:space="preserve"> </v>
      </c>
      <c r="UA80" s="212" t="str">
        <f t="shared" si="197"/>
        <v xml:space="preserve"> </v>
      </c>
      <c r="UB80" s="176">
        <f t="shared" si="334"/>
        <v>0</v>
      </c>
      <c r="UC80" s="177" t="str">
        <f t="shared" si="335"/>
        <v xml:space="preserve"> </v>
      </c>
      <c r="UE80" s="173">
        <v>20</v>
      </c>
      <c r="UF80" s="225">
        <v>20</v>
      </c>
      <c r="UG80" s="174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2"/>
        <v xml:space="preserve"> </v>
      </c>
      <c r="UM80" s="212" t="str">
        <f>IF(UI80=0," ",VLOOKUP(UI80,PROTOKOL!$A:$E,5,FALSE))</f>
        <v xml:space="preserve"> </v>
      </c>
      <c r="UN80" s="176"/>
      <c r="UO80" s="177" t="str">
        <f t="shared" si="336"/>
        <v xml:space="preserve"> </v>
      </c>
      <c r="UP80" s="217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75" t="str">
        <f t="shared" si="253"/>
        <v xml:space="preserve"> </v>
      </c>
      <c r="UV80" s="176" t="str">
        <f>IF(UR80=0," ",VLOOKUP(UR80,PROTOKOL!$A:$E,5,FALSE))</f>
        <v xml:space="preserve"> </v>
      </c>
      <c r="UW80" s="212" t="str">
        <f t="shared" si="198"/>
        <v xml:space="preserve"> </v>
      </c>
      <c r="UX80" s="176">
        <f t="shared" si="337"/>
        <v>0</v>
      </c>
      <c r="UY80" s="177" t="str">
        <f t="shared" si="338"/>
        <v xml:space="preserve"> </v>
      </c>
      <c r="VA80" s="173">
        <v>20</v>
      </c>
      <c r="VB80" s="225">
        <v>20</v>
      </c>
      <c r="VC80" s="174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54"/>
        <v xml:space="preserve"> </v>
      </c>
      <c r="VI80" s="212" t="str">
        <f>IF(VE80=0," ",VLOOKUP(VE80,PROTOKOL!$A:$E,5,FALSE))</f>
        <v xml:space="preserve"> </v>
      </c>
      <c r="VJ80" s="176"/>
      <c r="VK80" s="177" t="str">
        <f t="shared" si="339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55"/>
        <v xml:space="preserve"> </v>
      </c>
      <c r="VR80" s="176" t="str">
        <f>IF(VN80=0," ",VLOOKUP(VN80,PROTOKOL!$A:$E,5,FALSE))</f>
        <v xml:space="preserve"> </v>
      </c>
      <c r="VS80" s="212" t="str">
        <f t="shared" si="199"/>
        <v xml:space="preserve"> </v>
      </c>
      <c r="VT80" s="176">
        <f t="shared" si="340"/>
        <v>0</v>
      </c>
      <c r="VU80" s="177" t="str">
        <f t="shared" si="341"/>
        <v xml:space="preserve"> </v>
      </c>
      <c r="VW80" s="173">
        <v>20</v>
      </c>
      <c r="VX80" s="225">
        <v>20</v>
      </c>
      <c r="VY80" s="174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56"/>
        <v xml:space="preserve"> </v>
      </c>
      <c r="WE80" s="212" t="str">
        <f>IF(WA80=0," ",VLOOKUP(WA80,PROTOKOL!$A:$E,5,FALSE))</f>
        <v xml:space="preserve"> </v>
      </c>
      <c r="WF80" s="176"/>
      <c r="WG80" s="177" t="str">
        <f t="shared" si="342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57"/>
        <v xml:space="preserve"> </v>
      </c>
      <c r="WN80" s="176" t="str">
        <f>IF(WJ80=0," ",VLOOKUP(WJ80,PROTOKOL!$A:$E,5,FALSE))</f>
        <v xml:space="preserve"> </v>
      </c>
      <c r="WO80" s="212" t="str">
        <f t="shared" si="200"/>
        <v xml:space="preserve"> </v>
      </c>
      <c r="WP80" s="176">
        <f t="shared" si="343"/>
        <v>0</v>
      </c>
      <c r="WQ80" s="177" t="str">
        <f t="shared" si="344"/>
        <v xml:space="preserve"> </v>
      </c>
      <c r="WS80" s="173">
        <v>20</v>
      </c>
      <c r="WT80" s="225">
        <v>20</v>
      </c>
      <c r="WU80" s="174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58"/>
        <v xml:space="preserve"> </v>
      </c>
      <c r="XA80" s="212" t="str">
        <f>IF(WW80=0," ",VLOOKUP(WW80,PROTOKOL!$A:$E,5,FALSE))</f>
        <v xml:space="preserve"> </v>
      </c>
      <c r="XB80" s="176"/>
      <c r="XC80" s="177" t="str">
        <f t="shared" si="345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59"/>
        <v xml:space="preserve"> </v>
      </c>
      <c r="XJ80" s="176" t="str">
        <f>IF(XF80=0," ",VLOOKUP(XF80,PROTOKOL!$A:$E,5,FALSE))</f>
        <v xml:space="preserve"> </v>
      </c>
      <c r="XK80" s="212" t="str">
        <f t="shared" si="201"/>
        <v xml:space="preserve"> </v>
      </c>
      <c r="XL80" s="176">
        <f t="shared" si="346"/>
        <v>0</v>
      </c>
      <c r="XM80" s="177" t="str">
        <f t="shared" si="347"/>
        <v xml:space="preserve"> </v>
      </c>
    </row>
    <row r="81" spans="1:637" ht="13.8">
      <c r="A81" s="173">
        <v>20</v>
      </c>
      <c r="B81" s="226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2"/>
        <v xml:space="preserve"> </v>
      </c>
      <c r="I81" s="212" t="str">
        <f>IF(E81=0," ",VLOOKUP(E81,PROTOKOL!$A:$E,5,FALSE))</f>
        <v xml:space="preserve"> </v>
      </c>
      <c r="J81" s="176"/>
      <c r="K81" s="177" t="str">
        <f t="shared" si="260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03"/>
        <v xml:space="preserve"> </v>
      </c>
      <c r="R81" s="176" t="str">
        <f>IF(N81=0," ",VLOOKUP(N81,PROTOKOL!$A:$E,5,FALSE))</f>
        <v xml:space="preserve"> </v>
      </c>
      <c r="S81" s="212" t="str">
        <f t="shared" si="261"/>
        <v xml:space="preserve"> </v>
      </c>
      <c r="T81" s="176">
        <f t="shared" si="262"/>
        <v>0</v>
      </c>
      <c r="U81" s="177" t="str">
        <f t="shared" si="263"/>
        <v xml:space="preserve"> </v>
      </c>
      <c r="W81" s="173">
        <v>20</v>
      </c>
      <c r="X81" s="226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04"/>
        <v xml:space="preserve"> </v>
      </c>
      <c r="AE81" s="212" t="str">
        <f>IF(AA81=0," ",VLOOKUP(AA81,PROTOKOL!$A:$E,5,FALSE))</f>
        <v xml:space="preserve"> </v>
      </c>
      <c r="AF81" s="176"/>
      <c r="AG81" s="177" t="str">
        <f t="shared" si="264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05"/>
        <v xml:space="preserve"> </v>
      </c>
      <c r="AN81" s="176" t="str">
        <f>IF(AJ81=0," ",VLOOKUP(AJ81,PROTOKOL!$A:$E,5,FALSE))</f>
        <v xml:space="preserve"> </v>
      </c>
      <c r="AO81" s="212" t="str">
        <f t="shared" si="174"/>
        <v xml:space="preserve"> </v>
      </c>
      <c r="AP81" s="176">
        <f t="shared" si="265"/>
        <v>0</v>
      </c>
      <c r="AQ81" s="177" t="str">
        <f t="shared" si="266"/>
        <v xml:space="preserve"> </v>
      </c>
      <c r="AS81" s="173">
        <v>20</v>
      </c>
      <c r="AT81" s="226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06"/>
        <v xml:space="preserve"> </v>
      </c>
      <c r="BA81" s="212" t="str">
        <f>IF(AW81=0," ",VLOOKUP(AW81,PROTOKOL!$A:$E,5,FALSE))</f>
        <v xml:space="preserve"> </v>
      </c>
      <c r="BB81" s="176"/>
      <c r="BC81" s="177" t="str">
        <f t="shared" si="267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07"/>
        <v xml:space="preserve"> </v>
      </c>
      <c r="BJ81" s="176" t="str">
        <f>IF(BF81=0," ",VLOOKUP(BF81,PROTOKOL!$A:$E,5,FALSE))</f>
        <v xml:space="preserve"> </v>
      </c>
      <c r="BK81" s="212" t="str">
        <f t="shared" si="175"/>
        <v xml:space="preserve"> </v>
      </c>
      <c r="BL81" s="176">
        <f t="shared" si="268"/>
        <v>0</v>
      </c>
      <c r="BM81" s="177" t="str">
        <f t="shared" si="269"/>
        <v xml:space="preserve"> </v>
      </c>
      <c r="BO81" s="173">
        <v>20</v>
      </c>
      <c r="BP81" s="226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08"/>
        <v xml:space="preserve"> </v>
      </c>
      <c r="BW81" s="212" t="str">
        <f>IF(BS81=0," ",VLOOKUP(BS81,PROTOKOL!$A:$E,5,FALSE))</f>
        <v xml:space="preserve"> </v>
      </c>
      <c r="BX81" s="176"/>
      <c r="BY81" s="177" t="str">
        <f t="shared" si="270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09"/>
        <v xml:space="preserve"> </v>
      </c>
      <c r="CF81" s="176" t="str">
        <f>IF(CB81=0," ",VLOOKUP(CB81,PROTOKOL!$A:$E,5,FALSE))</f>
        <v xml:space="preserve"> </v>
      </c>
      <c r="CG81" s="212" t="str">
        <f t="shared" si="176"/>
        <v xml:space="preserve"> </v>
      </c>
      <c r="CH81" s="176">
        <f t="shared" si="271"/>
        <v>0</v>
      </c>
      <c r="CI81" s="177" t="str">
        <f t="shared" si="272"/>
        <v xml:space="preserve"> </v>
      </c>
      <c r="CK81" s="173">
        <v>20</v>
      </c>
      <c r="CL81" s="226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0"/>
        <v xml:space="preserve"> </v>
      </c>
      <c r="CS81" s="212" t="str">
        <f>IF(CO81=0," ",VLOOKUP(CO81,PROTOKOL!$A:$E,5,FALSE))</f>
        <v xml:space="preserve"> </v>
      </c>
      <c r="CT81" s="176"/>
      <c r="CU81" s="177" t="str">
        <f t="shared" si="273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1"/>
        <v xml:space="preserve"> </v>
      </c>
      <c r="DB81" s="176" t="str">
        <f>IF(CX81=0," ",VLOOKUP(CX81,PROTOKOL!$A:$E,5,FALSE))</f>
        <v xml:space="preserve"> </v>
      </c>
      <c r="DC81" s="212" t="str">
        <f t="shared" si="177"/>
        <v xml:space="preserve"> </v>
      </c>
      <c r="DD81" s="176">
        <f t="shared" si="274"/>
        <v>0</v>
      </c>
      <c r="DE81" s="177" t="str">
        <f t="shared" si="275"/>
        <v xml:space="preserve"> </v>
      </c>
      <c r="DG81" s="173">
        <v>20</v>
      </c>
      <c r="DH81" s="226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2"/>
        <v xml:space="preserve"> </v>
      </c>
      <c r="DO81" s="212" t="str">
        <f>IF(DK81=0," ",VLOOKUP(DK81,PROTOKOL!$A:$E,5,FALSE))</f>
        <v xml:space="preserve"> </v>
      </c>
      <c r="DP81" s="176"/>
      <c r="DQ81" s="177" t="str">
        <f t="shared" si="276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13"/>
        <v xml:space="preserve"> </v>
      </c>
      <c r="DX81" s="176" t="str">
        <f>IF(DT81=0," ",VLOOKUP(DT81,PROTOKOL!$A:$E,5,FALSE))</f>
        <v xml:space="preserve"> </v>
      </c>
      <c r="DY81" s="212" t="str">
        <f t="shared" si="178"/>
        <v xml:space="preserve"> </v>
      </c>
      <c r="DZ81" s="176">
        <f t="shared" si="277"/>
        <v>0</v>
      </c>
      <c r="EA81" s="177" t="str">
        <f t="shared" si="278"/>
        <v xml:space="preserve"> </v>
      </c>
      <c r="EC81" s="173">
        <v>20</v>
      </c>
      <c r="ED81" s="226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14"/>
        <v xml:space="preserve"> </v>
      </c>
      <c r="EK81" s="212" t="str">
        <f>IF(EG81=0," ",VLOOKUP(EG81,PROTOKOL!$A:$E,5,FALSE))</f>
        <v xml:space="preserve"> </v>
      </c>
      <c r="EL81" s="176"/>
      <c r="EM81" s="177" t="str">
        <f t="shared" si="279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15"/>
        <v xml:space="preserve"> </v>
      </c>
      <c r="ET81" s="176" t="str">
        <f>IF(EP81=0," ",VLOOKUP(EP81,PROTOKOL!$A:$E,5,FALSE))</f>
        <v xml:space="preserve"> </v>
      </c>
      <c r="EU81" s="212" t="str">
        <f t="shared" si="179"/>
        <v xml:space="preserve"> </v>
      </c>
      <c r="EV81" s="176">
        <f t="shared" si="280"/>
        <v>0</v>
      </c>
      <c r="EW81" s="177" t="str">
        <f t="shared" si="281"/>
        <v xml:space="preserve"> </v>
      </c>
      <c r="EY81" s="173">
        <v>20</v>
      </c>
      <c r="EZ81" s="226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16"/>
        <v xml:space="preserve"> </v>
      </c>
      <c r="FG81" s="212" t="str">
        <f>IF(FC81=0," ",VLOOKUP(FC81,PROTOKOL!$A:$E,5,FALSE))</f>
        <v xml:space="preserve"> </v>
      </c>
      <c r="FH81" s="176"/>
      <c r="FI81" s="177" t="str">
        <f t="shared" si="282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17"/>
        <v xml:space="preserve"> </v>
      </c>
      <c r="FP81" s="176" t="str">
        <f>IF(FL81=0," ",VLOOKUP(FL81,PROTOKOL!$A:$E,5,FALSE))</f>
        <v xml:space="preserve"> </v>
      </c>
      <c r="FQ81" s="212" t="str">
        <f t="shared" si="180"/>
        <v xml:space="preserve"> </v>
      </c>
      <c r="FR81" s="176">
        <f t="shared" si="283"/>
        <v>0</v>
      </c>
      <c r="FS81" s="177" t="str">
        <f t="shared" si="284"/>
        <v xml:space="preserve"> </v>
      </c>
      <c r="FU81" s="173">
        <v>20</v>
      </c>
      <c r="FV81" s="226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18"/>
        <v xml:space="preserve"> </v>
      </c>
      <c r="GC81" s="212" t="str">
        <f>IF(FY81=0," ",VLOOKUP(FY81,PROTOKOL!$A:$E,5,FALSE))</f>
        <v xml:space="preserve"> </v>
      </c>
      <c r="GD81" s="176"/>
      <c r="GE81" s="177" t="str">
        <f t="shared" si="285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19"/>
        <v xml:space="preserve"> </v>
      </c>
      <c r="GL81" s="176" t="str">
        <f>IF(GH81=0," ",VLOOKUP(GH81,PROTOKOL!$A:$E,5,FALSE))</f>
        <v xml:space="preserve"> </v>
      </c>
      <c r="GM81" s="212" t="str">
        <f t="shared" si="181"/>
        <v xml:space="preserve"> </v>
      </c>
      <c r="GN81" s="176">
        <f t="shared" si="286"/>
        <v>0</v>
      </c>
      <c r="GO81" s="177" t="str">
        <f t="shared" si="287"/>
        <v xml:space="preserve"> </v>
      </c>
      <c r="GQ81" s="173">
        <v>20</v>
      </c>
      <c r="GR81" s="226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0"/>
        <v xml:space="preserve"> </v>
      </c>
      <c r="GY81" s="212" t="str">
        <f>IF(GU81=0," ",VLOOKUP(GU81,PROTOKOL!$A:$E,5,FALSE))</f>
        <v xml:space="preserve"> </v>
      </c>
      <c r="GZ81" s="176"/>
      <c r="HA81" s="177" t="str">
        <f t="shared" si="288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1"/>
        <v xml:space="preserve"> </v>
      </c>
      <c r="HH81" s="176" t="str">
        <f>IF(HD81=0," ",VLOOKUP(HD81,PROTOKOL!$A:$E,5,FALSE))</f>
        <v xml:space="preserve"> </v>
      </c>
      <c r="HI81" s="212" t="str">
        <f t="shared" si="182"/>
        <v xml:space="preserve"> </v>
      </c>
      <c r="HJ81" s="176">
        <f t="shared" si="289"/>
        <v>0</v>
      </c>
      <c r="HK81" s="177" t="str">
        <f t="shared" si="290"/>
        <v xml:space="preserve"> </v>
      </c>
      <c r="HM81" s="173">
        <v>20</v>
      </c>
      <c r="HN81" s="226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2"/>
        <v xml:space="preserve"> </v>
      </c>
      <c r="HU81" s="212" t="str">
        <f>IF(HQ81=0," ",VLOOKUP(HQ81,PROTOKOL!$A:$E,5,FALSE))</f>
        <v xml:space="preserve"> </v>
      </c>
      <c r="HV81" s="176"/>
      <c r="HW81" s="177" t="str">
        <f t="shared" si="291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23"/>
        <v xml:space="preserve"> </v>
      </c>
      <c r="ID81" s="176" t="str">
        <f>IF(HZ81=0," ",VLOOKUP(HZ81,PROTOKOL!$A:$E,5,FALSE))</f>
        <v xml:space="preserve"> </v>
      </c>
      <c r="IE81" s="212" t="str">
        <f t="shared" si="183"/>
        <v xml:space="preserve"> </v>
      </c>
      <c r="IF81" s="176">
        <f t="shared" si="292"/>
        <v>0</v>
      </c>
      <c r="IG81" s="177" t="str">
        <f t="shared" si="293"/>
        <v xml:space="preserve"> </v>
      </c>
      <c r="II81" s="173">
        <v>20</v>
      </c>
      <c r="IJ81" s="226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24"/>
        <v xml:space="preserve"> </v>
      </c>
      <c r="IQ81" s="212" t="str">
        <f>IF(IM81=0," ",VLOOKUP(IM81,PROTOKOL!$A:$E,5,FALSE))</f>
        <v xml:space="preserve"> </v>
      </c>
      <c r="IR81" s="176"/>
      <c r="IS81" s="177" t="str">
        <f t="shared" si="294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25"/>
        <v xml:space="preserve"> </v>
      </c>
      <c r="IZ81" s="176" t="str">
        <f>IF(IV81=0," ",VLOOKUP(IV81,PROTOKOL!$A:$E,5,FALSE))</f>
        <v xml:space="preserve"> </v>
      </c>
      <c r="JA81" s="212" t="str">
        <f t="shared" si="184"/>
        <v xml:space="preserve"> </v>
      </c>
      <c r="JB81" s="176">
        <f t="shared" si="295"/>
        <v>0</v>
      </c>
      <c r="JC81" s="177" t="str">
        <f t="shared" si="296"/>
        <v xml:space="preserve"> </v>
      </c>
      <c r="JE81" s="173">
        <v>20</v>
      </c>
      <c r="JF81" s="226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26"/>
        <v xml:space="preserve"> </v>
      </c>
      <c r="JM81" s="212" t="str">
        <f>IF(JI81=0," ",VLOOKUP(JI81,PROTOKOL!$A:$E,5,FALSE))</f>
        <v xml:space="preserve"> </v>
      </c>
      <c r="JN81" s="176"/>
      <c r="JO81" s="177" t="str">
        <f t="shared" si="297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27"/>
        <v xml:space="preserve"> </v>
      </c>
      <c r="JV81" s="176" t="str">
        <f>IF(JR81=0," ",VLOOKUP(JR81,PROTOKOL!$A:$E,5,FALSE))</f>
        <v xml:space="preserve"> </v>
      </c>
      <c r="JW81" s="212" t="str">
        <f t="shared" si="185"/>
        <v xml:space="preserve"> </v>
      </c>
      <c r="JX81" s="176">
        <f t="shared" si="298"/>
        <v>0</v>
      </c>
      <c r="JY81" s="177" t="str">
        <f t="shared" si="299"/>
        <v xml:space="preserve"> </v>
      </c>
      <c r="KA81" s="173">
        <v>20</v>
      </c>
      <c r="KB81" s="226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28"/>
        <v xml:space="preserve"> </v>
      </c>
      <c r="KI81" s="212" t="str">
        <f>IF(KE81=0," ",VLOOKUP(KE81,PROTOKOL!$A:$E,5,FALSE))</f>
        <v xml:space="preserve"> </v>
      </c>
      <c r="KJ81" s="176"/>
      <c r="KK81" s="177" t="str">
        <f t="shared" si="300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29"/>
        <v xml:space="preserve"> </v>
      </c>
      <c r="KR81" s="176" t="str">
        <f>IF(KN81=0," ",VLOOKUP(KN81,PROTOKOL!$A:$E,5,FALSE))</f>
        <v xml:space="preserve"> </v>
      </c>
      <c r="KS81" s="212" t="str">
        <f t="shared" si="186"/>
        <v xml:space="preserve"> </v>
      </c>
      <c r="KT81" s="176">
        <f t="shared" si="301"/>
        <v>0</v>
      </c>
      <c r="KU81" s="177" t="str">
        <f t="shared" si="302"/>
        <v xml:space="preserve"> </v>
      </c>
      <c r="KW81" s="173">
        <v>20</v>
      </c>
      <c r="KX81" s="226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0"/>
        <v xml:space="preserve"> </v>
      </c>
      <c r="LE81" s="212" t="str">
        <f>IF(LA81=0," ",VLOOKUP(LA81,PROTOKOL!$A:$E,5,FALSE))</f>
        <v xml:space="preserve"> </v>
      </c>
      <c r="LF81" s="176"/>
      <c r="LG81" s="177" t="str">
        <f t="shared" si="303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1"/>
        <v xml:space="preserve"> </v>
      </c>
      <c r="LN81" s="176" t="str">
        <f>IF(LJ81=0," ",VLOOKUP(LJ81,PROTOKOL!$A:$E,5,FALSE))</f>
        <v xml:space="preserve"> </v>
      </c>
      <c r="LO81" s="212" t="str">
        <f t="shared" si="187"/>
        <v xml:space="preserve"> </v>
      </c>
      <c r="LP81" s="176">
        <f t="shared" si="304"/>
        <v>0</v>
      </c>
      <c r="LQ81" s="177" t="str">
        <f t="shared" si="305"/>
        <v xml:space="preserve"> </v>
      </c>
      <c r="LS81" s="173">
        <v>20</v>
      </c>
      <c r="LT81" s="226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2"/>
        <v xml:space="preserve"> </v>
      </c>
      <c r="MA81" s="212" t="str">
        <f>IF(LW81=0," ",VLOOKUP(LW81,PROTOKOL!$A:$E,5,FALSE))</f>
        <v xml:space="preserve"> </v>
      </c>
      <c r="MB81" s="176"/>
      <c r="MC81" s="177" t="str">
        <f t="shared" si="306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33"/>
        <v xml:space="preserve"> </v>
      </c>
      <c r="MJ81" s="176" t="str">
        <f>IF(MF81=0," ",VLOOKUP(MF81,PROTOKOL!$A:$E,5,FALSE))</f>
        <v xml:space="preserve"> </v>
      </c>
      <c r="MK81" s="212" t="str">
        <f t="shared" si="188"/>
        <v xml:space="preserve"> </v>
      </c>
      <c r="ML81" s="176">
        <f t="shared" si="307"/>
        <v>0</v>
      </c>
      <c r="MM81" s="177" t="str">
        <f t="shared" si="308"/>
        <v xml:space="preserve"> </v>
      </c>
      <c r="MO81" s="173">
        <v>20</v>
      </c>
      <c r="MP81" s="226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34"/>
        <v xml:space="preserve"> </v>
      </c>
      <c r="MW81" s="212" t="str">
        <f>IF(MS81=0," ",VLOOKUP(MS81,PROTOKOL!$A:$E,5,FALSE))</f>
        <v xml:space="preserve"> </v>
      </c>
      <c r="MX81" s="176"/>
      <c r="MY81" s="177" t="str">
        <f t="shared" si="309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35"/>
        <v xml:space="preserve"> </v>
      </c>
      <c r="NF81" s="176" t="str">
        <f>IF(NB81=0," ",VLOOKUP(NB81,PROTOKOL!$A:$E,5,FALSE))</f>
        <v xml:space="preserve"> </v>
      </c>
      <c r="NG81" s="212" t="str">
        <f t="shared" si="189"/>
        <v xml:space="preserve"> </v>
      </c>
      <c r="NH81" s="176">
        <f t="shared" si="310"/>
        <v>0</v>
      </c>
      <c r="NI81" s="177" t="str">
        <f t="shared" si="311"/>
        <v xml:space="preserve"> </v>
      </c>
      <c r="NK81" s="173">
        <v>20</v>
      </c>
      <c r="NL81" s="226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36"/>
        <v xml:space="preserve"> </v>
      </c>
      <c r="NS81" s="212" t="str">
        <f>IF(NO81=0," ",VLOOKUP(NO81,PROTOKOL!$A:$E,5,FALSE))</f>
        <v xml:space="preserve"> </v>
      </c>
      <c r="NT81" s="176"/>
      <c r="NU81" s="177" t="str">
        <f t="shared" si="312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37"/>
        <v xml:space="preserve"> </v>
      </c>
      <c r="OB81" s="176" t="str">
        <f>IF(NX81=0," ",VLOOKUP(NX81,PROTOKOL!$A:$E,5,FALSE))</f>
        <v xml:space="preserve"> </v>
      </c>
      <c r="OC81" s="212" t="str">
        <f t="shared" si="190"/>
        <v xml:space="preserve"> </v>
      </c>
      <c r="OD81" s="176">
        <f t="shared" si="313"/>
        <v>0</v>
      </c>
      <c r="OE81" s="177" t="str">
        <f t="shared" si="314"/>
        <v xml:space="preserve"> </v>
      </c>
      <c r="OG81" s="173">
        <v>20</v>
      </c>
      <c r="OH81" s="226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38"/>
        <v xml:space="preserve"> </v>
      </c>
      <c r="OO81" s="212" t="str">
        <f>IF(OK81=0," ",VLOOKUP(OK81,PROTOKOL!$A:$E,5,FALSE))</f>
        <v xml:space="preserve"> </v>
      </c>
      <c r="OP81" s="176"/>
      <c r="OQ81" s="177" t="str">
        <f t="shared" si="315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39"/>
        <v xml:space="preserve"> </v>
      </c>
      <c r="OX81" s="176" t="str">
        <f>IF(OT81=0," ",VLOOKUP(OT81,PROTOKOL!$A:$E,5,FALSE))</f>
        <v xml:space="preserve"> </v>
      </c>
      <c r="OY81" s="212" t="str">
        <f t="shared" si="191"/>
        <v xml:space="preserve"> </v>
      </c>
      <c r="OZ81" s="176">
        <f t="shared" si="316"/>
        <v>0</v>
      </c>
      <c r="PA81" s="177" t="str">
        <f t="shared" si="317"/>
        <v xml:space="preserve"> </v>
      </c>
      <c r="PC81" s="173">
        <v>20</v>
      </c>
      <c r="PD81" s="226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0"/>
        <v xml:space="preserve"> </v>
      </c>
      <c r="PK81" s="212" t="str">
        <f>IF(PG81=0," ",VLOOKUP(PG81,PROTOKOL!$A:$E,5,FALSE))</f>
        <v xml:space="preserve"> </v>
      </c>
      <c r="PL81" s="176"/>
      <c r="PM81" s="177" t="str">
        <f t="shared" si="318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1"/>
        <v xml:space="preserve"> </v>
      </c>
      <c r="PT81" s="176" t="str">
        <f>IF(PP81=0," ",VLOOKUP(PP81,PROTOKOL!$A:$E,5,FALSE))</f>
        <v xml:space="preserve"> </v>
      </c>
      <c r="PU81" s="212" t="str">
        <f t="shared" si="192"/>
        <v xml:space="preserve"> </v>
      </c>
      <c r="PV81" s="176">
        <f t="shared" si="319"/>
        <v>0</v>
      </c>
      <c r="PW81" s="177" t="str">
        <f t="shared" si="320"/>
        <v xml:space="preserve"> </v>
      </c>
      <c r="PY81" s="173">
        <v>20</v>
      </c>
      <c r="PZ81" s="226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2"/>
        <v xml:space="preserve"> </v>
      </c>
      <c r="QG81" s="212" t="str">
        <f>IF(QC81=0," ",VLOOKUP(QC81,PROTOKOL!$A:$E,5,FALSE))</f>
        <v xml:space="preserve"> </v>
      </c>
      <c r="QH81" s="176"/>
      <c r="QI81" s="177" t="str">
        <f t="shared" si="321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43"/>
        <v xml:space="preserve"> </v>
      </c>
      <c r="QP81" s="176" t="str">
        <f>IF(QL81=0," ",VLOOKUP(QL81,PROTOKOL!$A:$E,5,FALSE))</f>
        <v xml:space="preserve"> </v>
      </c>
      <c r="QQ81" s="212" t="str">
        <f t="shared" si="193"/>
        <v xml:space="preserve"> </v>
      </c>
      <c r="QR81" s="176">
        <f t="shared" si="322"/>
        <v>0</v>
      </c>
      <c r="QS81" s="177" t="str">
        <f t="shared" si="323"/>
        <v xml:space="preserve"> </v>
      </c>
      <c r="QU81" s="173">
        <v>20</v>
      </c>
      <c r="QV81" s="226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44"/>
        <v xml:space="preserve"> </v>
      </c>
      <c r="RC81" s="212" t="str">
        <f>IF(QY81=0," ",VLOOKUP(QY81,PROTOKOL!$A:$E,5,FALSE))</f>
        <v xml:space="preserve"> </v>
      </c>
      <c r="RD81" s="176"/>
      <c r="RE81" s="177" t="str">
        <f t="shared" si="324"/>
        <v xml:space="preserve"> 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45"/>
        <v xml:space="preserve"> </v>
      </c>
      <c r="RL81" s="176" t="str">
        <f>IF(RH81=0," ",VLOOKUP(RH81,PROTOKOL!$A:$E,5,FALSE))</f>
        <v xml:space="preserve"> </v>
      </c>
      <c r="RM81" s="212" t="str">
        <f t="shared" si="194"/>
        <v xml:space="preserve"> </v>
      </c>
      <c r="RN81" s="176">
        <f t="shared" si="325"/>
        <v>0</v>
      </c>
      <c r="RO81" s="177" t="str">
        <f t="shared" si="326"/>
        <v xml:space="preserve"> </v>
      </c>
      <c r="RQ81" s="173">
        <v>20</v>
      </c>
      <c r="RR81" s="226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46"/>
        <v xml:space="preserve"> </v>
      </c>
      <c r="RY81" s="212" t="str">
        <f>IF(RU81=0," ",VLOOKUP(RU81,PROTOKOL!$A:$E,5,FALSE))</f>
        <v xml:space="preserve"> </v>
      </c>
      <c r="RZ81" s="176"/>
      <c r="SA81" s="177" t="str">
        <f t="shared" si="327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47"/>
        <v xml:space="preserve"> </v>
      </c>
      <c r="SH81" s="176" t="str">
        <f>IF(SD81=0," ",VLOOKUP(SD81,PROTOKOL!$A:$E,5,FALSE))</f>
        <v xml:space="preserve"> </v>
      </c>
      <c r="SI81" s="212" t="str">
        <f t="shared" si="195"/>
        <v xml:space="preserve"> </v>
      </c>
      <c r="SJ81" s="176">
        <f t="shared" si="328"/>
        <v>0</v>
      </c>
      <c r="SK81" s="177" t="str">
        <f t="shared" si="329"/>
        <v xml:space="preserve"> </v>
      </c>
      <c r="SM81" s="173">
        <v>20</v>
      </c>
      <c r="SN81" s="226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48"/>
        <v xml:space="preserve"> </v>
      </c>
      <c r="SU81" s="212" t="str">
        <f>IF(SQ81=0," ",VLOOKUP(SQ81,PROTOKOL!$A:$E,5,FALSE))</f>
        <v xml:space="preserve"> </v>
      </c>
      <c r="SV81" s="176"/>
      <c r="SW81" s="177" t="str">
        <f t="shared" si="330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49"/>
        <v xml:space="preserve"> </v>
      </c>
      <c r="TD81" s="176" t="str">
        <f>IF(SZ81=0," ",VLOOKUP(SZ81,PROTOKOL!$A:$E,5,FALSE))</f>
        <v xml:space="preserve"> </v>
      </c>
      <c r="TE81" s="212" t="str">
        <f t="shared" si="196"/>
        <v xml:space="preserve"> </v>
      </c>
      <c r="TF81" s="176">
        <f t="shared" si="331"/>
        <v>0</v>
      </c>
      <c r="TG81" s="177" t="str">
        <f t="shared" si="332"/>
        <v xml:space="preserve"> </v>
      </c>
      <c r="TI81" s="173">
        <v>20</v>
      </c>
      <c r="TJ81" s="226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0"/>
        <v xml:space="preserve"> </v>
      </c>
      <c r="TQ81" s="212" t="str">
        <f>IF(TM81=0," ",VLOOKUP(TM81,PROTOKOL!$A:$E,5,FALSE))</f>
        <v xml:space="preserve"> </v>
      </c>
      <c r="TR81" s="176"/>
      <c r="TS81" s="177" t="str">
        <f t="shared" si="333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1"/>
        <v xml:space="preserve"> </v>
      </c>
      <c r="TZ81" s="176" t="str">
        <f>IF(TV81=0," ",VLOOKUP(TV81,PROTOKOL!$A:$E,5,FALSE))</f>
        <v xml:space="preserve"> </v>
      </c>
      <c r="UA81" s="212" t="str">
        <f t="shared" si="197"/>
        <v xml:space="preserve"> </v>
      </c>
      <c r="UB81" s="176">
        <f t="shared" si="334"/>
        <v>0</v>
      </c>
      <c r="UC81" s="177" t="str">
        <f t="shared" si="335"/>
        <v xml:space="preserve"> </v>
      </c>
      <c r="UE81" s="173">
        <v>20</v>
      </c>
      <c r="UF81" s="226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2"/>
        <v xml:space="preserve"> </v>
      </c>
      <c r="UM81" s="212" t="str">
        <f>IF(UI81=0," ",VLOOKUP(UI81,PROTOKOL!$A:$E,5,FALSE))</f>
        <v xml:space="preserve"> </v>
      </c>
      <c r="UN81" s="176"/>
      <c r="UO81" s="177" t="str">
        <f t="shared" si="336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53"/>
        <v xml:space="preserve"> </v>
      </c>
      <c r="UV81" s="176" t="str">
        <f>IF(UR81=0," ",VLOOKUP(UR81,PROTOKOL!$A:$E,5,FALSE))</f>
        <v xml:space="preserve"> </v>
      </c>
      <c r="UW81" s="212" t="str">
        <f t="shared" si="198"/>
        <v xml:space="preserve"> </v>
      </c>
      <c r="UX81" s="176">
        <f t="shared" si="337"/>
        <v>0</v>
      </c>
      <c r="UY81" s="177" t="str">
        <f t="shared" si="338"/>
        <v xml:space="preserve"> </v>
      </c>
      <c r="VA81" s="173">
        <v>20</v>
      </c>
      <c r="VB81" s="226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54"/>
        <v xml:space="preserve"> </v>
      </c>
      <c r="VI81" s="212" t="str">
        <f>IF(VE81=0," ",VLOOKUP(VE81,PROTOKOL!$A:$E,5,FALSE))</f>
        <v xml:space="preserve"> </v>
      </c>
      <c r="VJ81" s="176"/>
      <c r="VK81" s="177" t="str">
        <f t="shared" si="339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55"/>
        <v xml:space="preserve"> </v>
      </c>
      <c r="VR81" s="176" t="str">
        <f>IF(VN81=0," ",VLOOKUP(VN81,PROTOKOL!$A:$E,5,FALSE))</f>
        <v xml:space="preserve"> </v>
      </c>
      <c r="VS81" s="212" t="str">
        <f t="shared" si="199"/>
        <v xml:space="preserve"> </v>
      </c>
      <c r="VT81" s="176">
        <f t="shared" si="340"/>
        <v>0</v>
      </c>
      <c r="VU81" s="177" t="str">
        <f t="shared" si="341"/>
        <v xml:space="preserve"> </v>
      </c>
      <c r="VW81" s="173">
        <v>20</v>
      </c>
      <c r="VX81" s="226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56"/>
        <v xml:space="preserve"> </v>
      </c>
      <c r="WE81" s="212" t="str">
        <f>IF(WA81=0," ",VLOOKUP(WA81,PROTOKOL!$A:$E,5,FALSE))</f>
        <v xml:space="preserve"> </v>
      </c>
      <c r="WF81" s="176"/>
      <c r="WG81" s="177" t="str">
        <f t="shared" si="342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57"/>
        <v xml:space="preserve"> </v>
      </c>
      <c r="WN81" s="176" t="str">
        <f>IF(WJ81=0," ",VLOOKUP(WJ81,PROTOKOL!$A:$E,5,FALSE))</f>
        <v xml:space="preserve"> </v>
      </c>
      <c r="WO81" s="212" t="str">
        <f t="shared" si="200"/>
        <v xml:space="preserve"> </v>
      </c>
      <c r="WP81" s="176">
        <f t="shared" si="343"/>
        <v>0</v>
      </c>
      <c r="WQ81" s="177" t="str">
        <f t="shared" si="344"/>
        <v xml:space="preserve"> </v>
      </c>
      <c r="WS81" s="173">
        <v>20</v>
      </c>
      <c r="WT81" s="226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58"/>
        <v xml:space="preserve"> </v>
      </c>
      <c r="XA81" s="212" t="str">
        <f>IF(WW81=0," ",VLOOKUP(WW81,PROTOKOL!$A:$E,5,FALSE))</f>
        <v xml:space="preserve"> </v>
      </c>
      <c r="XB81" s="176"/>
      <c r="XC81" s="177" t="str">
        <f t="shared" si="345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59"/>
        <v xml:space="preserve"> </v>
      </c>
      <c r="XJ81" s="176" t="str">
        <f>IF(XF81=0," ",VLOOKUP(XF81,PROTOKOL!$A:$E,5,FALSE))</f>
        <v xml:space="preserve"> </v>
      </c>
      <c r="XK81" s="212" t="str">
        <f t="shared" si="201"/>
        <v xml:space="preserve"> </v>
      </c>
      <c r="XL81" s="176">
        <f t="shared" si="346"/>
        <v>0</v>
      </c>
      <c r="XM81" s="177" t="str">
        <f t="shared" si="347"/>
        <v xml:space="preserve"> </v>
      </c>
    </row>
    <row r="82" spans="1:637" ht="13.8">
      <c r="A82" s="173">
        <v>20</v>
      </c>
      <c r="B82" s="227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2"/>
        <v xml:space="preserve"> </v>
      </c>
      <c r="I82" s="212" t="str">
        <f>IF(E82=0," ",VLOOKUP(E82,PROTOKOL!$A:$E,5,FALSE))</f>
        <v xml:space="preserve"> </v>
      </c>
      <c r="J82" s="176"/>
      <c r="K82" s="177" t="str">
        <f t="shared" si="260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03"/>
        <v xml:space="preserve"> </v>
      </c>
      <c r="R82" s="176" t="str">
        <f>IF(N82=0," ",VLOOKUP(N82,PROTOKOL!$A:$E,5,FALSE))</f>
        <v xml:space="preserve"> </v>
      </c>
      <c r="S82" s="212" t="str">
        <f t="shared" si="261"/>
        <v xml:space="preserve"> </v>
      </c>
      <c r="T82" s="176">
        <f t="shared" si="262"/>
        <v>0</v>
      </c>
      <c r="U82" s="177" t="str">
        <f t="shared" si="263"/>
        <v xml:space="preserve"> </v>
      </c>
      <c r="W82" s="173">
        <v>20</v>
      </c>
      <c r="X82" s="227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04"/>
        <v xml:space="preserve"> </v>
      </c>
      <c r="AE82" s="212" t="str">
        <f>IF(AA82=0," ",VLOOKUP(AA82,PROTOKOL!$A:$E,5,FALSE))</f>
        <v xml:space="preserve"> </v>
      </c>
      <c r="AF82" s="176"/>
      <c r="AG82" s="177" t="str">
        <f t="shared" si="264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05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48">IF(AJ82=0," ",(AM82*AN82))</f>
        <v xml:space="preserve"> </v>
      </c>
      <c r="AP82" s="176">
        <f t="shared" si="265"/>
        <v>0</v>
      </c>
      <c r="AQ82" s="177" t="str">
        <f t="shared" si="266"/>
        <v xml:space="preserve"> </v>
      </c>
      <c r="AS82" s="173">
        <v>20</v>
      </c>
      <c r="AT82" s="227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06"/>
        <v xml:space="preserve"> </v>
      </c>
      <c r="BA82" s="212" t="str">
        <f>IF(AW82=0," ",VLOOKUP(AW82,PROTOKOL!$A:$E,5,FALSE))</f>
        <v xml:space="preserve"> </v>
      </c>
      <c r="BB82" s="176"/>
      <c r="BC82" s="177" t="str">
        <f t="shared" si="267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07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49">IF(BF82=0," ",(BI82*BJ82))</f>
        <v xml:space="preserve"> </v>
      </c>
      <c r="BL82" s="176">
        <f t="shared" si="268"/>
        <v>0</v>
      </c>
      <c r="BM82" s="177" t="str">
        <f t="shared" si="269"/>
        <v xml:space="preserve"> </v>
      </c>
      <c r="BO82" s="173">
        <v>20</v>
      </c>
      <c r="BP82" s="227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08"/>
        <v xml:space="preserve"> </v>
      </c>
      <c r="BW82" s="212" t="str">
        <f>IF(BS82=0," ",VLOOKUP(BS82,PROTOKOL!$A:$E,5,FALSE))</f>
        <v xml:space="preserve"> </v>
      </c>
      <c r="BX82" s="176"/>
      <c r="BY82" s="177" t="str">
        <f t="shared" si="270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09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50">IF(CB82=0," ",(CE82*CF82))</f>
        <v xml:space="preserve"> </v>
      </c>
      <c r="CH82" s="176">
        <f t="shared" si="271"/>
        <v>0</v>
      </c>
      <c r="CI82" s="177" t="str">
        <f t="shared" si="272"/>
        <v xml:space="preserve"> </v>
      </c>
      <c r="CK82" s="173">
        <v>20</v>
      </c>
      <c r="CL82" s="227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0"/>
        <v xml:space="preserve"> </v>
      </c>
      <c r="CS82" s="212" t="str">
        <f>IF(CO82=0," ",VLOOKUP(CO82,PROTOKOL!$A:$E,5,FALSE))</f>
        <v xml:space="preserve"> </v>
      </c>
      <c r="CT82" s="176"/>
      <c r="CU82" s="177" t="str">
        <f t="shared" si="273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1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51">IF(CX82=0," ",(DA82*DB82))</f>
        <v xml:space="preserve"> </v>
      </c>
      <c r="DD82" s="176">
        <f t="shared" si="274"/>
        <v>0</v>
      </c>
      <c r="DE82" s="177" t="str">
        <f t="shared" si="275"/>
        <v xml:space="preserve"> </v>
      </c>
      <c r="DG82" s="173">
        <v>20</v>
      </c>
      <c r="DH82" s="227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2"/>
        <v xml:space="preserve"> </v>
      </c>
      <c r="DO82" s="212" t="str">
        <f>IF(DK82=0," ",VLOOKUP(DK82,PROTOKOL!$A:$E,5,FALSE))</f>
        <v xml:space="preserve"> </v>
      </c>
      <c r="DP82" s="176"/>
      <c r="DQ82" s="177" t="str">
        <f t="shared" si="276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13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52">IF(DT82=0," ",(DW82*DX82))</f>
        <v xml:space="preserve"> </v>
      </c>
      <c r="DZ82" s="176">
        <f t="shared" si="277"/>
        <v>0</v>
      </c>
      <c r="EA82" s="177" t="str">
        <f t="shared" si="278"/>
        <v xml:space="preserve"> </v>
      </c>
      <c r="EC82" s="173">
        <v>20</v>
      </c>
      <c r="ED82" s="227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14"/>
        <v xml:space="preserve"> </v>
      </c>
      <c r="EK82" s="212" t="str">
        <f>IF(EG82=0," ",VLOOKUP(EG82,PROTOKOL!$A:$E,5,FALSE))</f>
        <v xml:space="preserve"> </v>
      </c>
      <c r="EL82" s="176"/>
      <c r="EM82" s="177" t="str">
        <f t="shared" si="279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15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53">IF(EP82=0," ",(ES82*ET82))</f>
        <v xml:space="preserve"> </v>
      </c>
      <c r="EV82" s="176">
        <f t="shared" si="280"/>
        <v>0</v>
      </c>
      <c r="EW82" s="177" t="str">
        <f t="shared" si="281"/>
        <v xml:space="preserve"> </v>
      </c>
      <c r="EY82" s="173">
        <v>20</v>
      </c>
      <c r="EZ82" s="227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16"/>
        <v xml:space="preserve"> </v>
      </c>
      <c r="FG82" s="212" t="str">
        <f>IF(FC82=0," ",VLOOKUP(FC82,PROTOKOL!$A:$E,5,FALSE))</f>
        <v xml:space="preserve"> </v>
      </c>
      <c r="FH82" s="176"/>
      <c r="FI82" s="177" t="str">
        <f t="shared" si="282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17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54">IF(FL82=0," ",(FO82*FP82))</f>
        <v xml:space="preserve"> </v>
      </c>
      <c r="FR82" s="176">
        <f t="shared" si="283"/>
        <v>0</v>
      </c>
      <c r="FS82" s="177" t="str">
        <f t="shared" si="284"/>
        <v xml:space="preserve"> </v>
      </c>
      <c r="FU82" s="173">
        <v>20</v>
      </c>
      <c r="FV82" s="227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18"/>
        <v xml:space="preserve"> </v>
      </c>
      <c r="GC82" s="212" t="str">
        <f>IF(FY82=0," ",VLOOKUP(FY82,PROTOKOL!$A:$E,5,FALSE))</f>
        <v xml:space="preserve"> </v>
      </c>
      <c r="GD82" s="176"/>
      <c r="GE82" s="177" t="str">
        <f t="shared" si="285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19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55">IF(GH82=0," ",(GK82*GL82))</f>
        <v xml:space="preserve"> </v>
      </c>
      <c r="GN82" s="176">
        <f t="shared" si="286"/>
        <v>0</v>
      </c>
      <c r="GO82" s="177" t="str">
        <f t="shared" si="287"/>
        <v xml:space="preserve"> </v>
      </c>
      <c r="GQ82" s="173">
        <v>20</v>
      </c>
      <c r="GR82" s="227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0"/>
        <v xml:space="preserve"> </v>
      </c>
      <c r="GY82" s="212" t="str">
        <f>IF(GU82=0," ",VLOOKUP(GU82,PROTOKOL!$A:$E,5,FALSE))</f>
        <v xml:space="preserve"> </v>
      </c>
      <c r="GZ82" s="176"/>
      <c r="HA82" s="177" t="str">
        <f t="shared" si="288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1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56">IF(HD82=0," ",(HG82*HH82))</f>
        <v xml:space="preserve"> </v>
      </c>
      <c r="HJ82" s="176">
        <f t="shared" si="289"/>
        <v>0</v>
      </c>
      <c r="HK82" s="177" t="str">
        <f t="shared" si="290"/>
        <v xml:space="preserve"> </v>
      </c>
      <c r="HM82" s="173">
        <v>20</v>
      </c>
      <c r="HN82" s="227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2"/>
        <v xml:space="preserve"> </v>
      </c>
      <c r="HU82" s="212" t="str">
        <f>IF(HQ82=0," ",VLOOKUP(HQ82,PROTOKOL!$A:$E,5,FALSE))</f>
        <v xml:space="preserve"> </v>
      </c>
      <c r="HV82" s="176"/>
      <c r="HW82" s="177" t="str">
        <f t="shared" si="291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23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57">IF(HZ82=0," ",(IC82*ID82))</f>
        <v xml:space="preserve"> </v>
      </c>
      <c r="IF82" s="176">
        <f t="shared" si="292"/>
        <v>0</v>
      </c>
      <c r="IG82" s="177" t="str">
        <f t="shared" si="293"/>
        <v xml:space="preserve"> </v>
      </c>
      <c r="II82" s="173">
        <v>20</v>
      </c>
      <c r="IJ82" s="227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24"/>
        <v xml:space="preserve"> </v>
      </c>
      <c r="IQ82" s="212" t="str">
        <f>IF(IM82=0," ",VLOOKUP(IM82,PROTOKOL!$A:$E,5,FALSE))</f>
        <v xml:space="preserve"> </v>
      </c>
      <c r="IR82" s="176"/>
      <c r="IS82" s="177" t="str">
        <f t="shared" si="294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25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58">IF(IV82=0," ",(IY82*IZ82))</f>
        <v xml:space="preserve"> </v>
      </c>
      <c r="JB82" s="176">
        <f t="shared" si="295"/>
        <v>0</v>
      </c>
      <c r="JC82" s="177" t="str">
        <f t="shared" si="296"/>
        <v xml:space="preserve"> </v>
      </c>
      <c r="JE82" s="173">
        <v>20</v>
      </c>
      <c r="JF82" s="227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26"/>
        <v xml:space="preserve"> </v>
      </c>
      <c r="JM82" s="212" t="str">
        <f>IF(JI82=0," ",VLOOKUP(JI82,PROTOKOL!$A:$E,5,FALSE))</f>
        <v xml:space="preserve"> </v>
      </c>
      <c r="JN82" s="176"/>
      <c r="JO82" s="177" t="str">
        <f t="shared" si="297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27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59">IF(JR82=0," ",(JU82*JV82))</f>
        <v xml:space="preserve"> </v>
      </c>
      <c r="JX82" s="176">
        <f t="shared" si="298"/>
        <v>0</v>
      </c>
      <c r="JY82" s="177" t="str">
        <f t="shared" si="299"/>
        <v xml:space="preserve"> </v>
      </c>
      <c r="KA82" s="173">
        <v>20</v>
      </c>
      <c r="KB82" s="227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28"/>
        <v xml:space="preserve"> </v>
      </c>
      <c r="KI82" s="212" t="str">
        <f>IF(KE82=0," ",VLOOKUP(KE82,PROTOKOL!$A:$E,5,FALSE))</f>
        <v xml:space="preserve"> </v>
      </c>
      <c r="KJ82" s="176"/>
      <c r="KK82" s="177" t="str">
        <f t="shared" si="300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29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60">IF(KN82=0," ",(KQ82*KR82))</f>
        <v xml:space="preserve"> </v>
      </c>
      <c r="KT82" s="176">
        <f t="shared" si="301"/>
        <v>0</v>
      </c>
      <c r="KU82" s="177" t="str">
        <f t="shared" si="302"/>
        <v xml:space="preserve"> </v>
      </c>
      <c r="KW82" s="173">
        <v>20</v>
      </c>
      <c r="KX82" s="227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0"/>
        <v xml:space="preserve"> </v>
      </c>
      <c r="LE82" s="212" t="str">
        <f>IF(LA82=0," ",VLOOKUP(LA82,PROTOKOL!$A:$E,5,FALSE))</f>
        <v xml:space="preserve"> </v>
      </c>
      <c r="LF82" s="176"/>
      <c r="LG82" s="177" t="str">
        <f t="shared" si="303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1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61">IF(LJ82=0," ",(LM82*LN82))</f>
        <v xml:space="preserve"> </v>
      </c>
      <c r="LP82" s="176">
        <f t="shared" si="304"/>
        <v>0</v>
      </c>
      <c r="LQ82" s="177" t="str">
        <f t="shared" si="305"/>
        <v xml:space="preserve"> </v>
      </c>
      <c r="LS82" s="173">
        <v>20</v>
      </c>
      <c r="LT82" s="227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2"/>
        <v xml:space="preserve"> </v>
      </c>
      <c r="MA82" s="212" t="str">
        <f>IF(LW82=0," ",VLOOKUP(LW82,PROTOKOL!$A:$E,5,FALSE))</f>
        <v xml:space="preserve"> </v>
      </c>
      <c r="MB82" s="176"/>
      <c r="MC82" s="177" t="str">
        <f t="shared" si="306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33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62">IF(MF82=0," ",(MI82*MJ82))</f>
        <v xml:space="preserve"> </v>
      </c>
      <c r="ML82" s="176">
        <f t="shared" si="307"/>
        <v>0</v>
      </c>
      <c r="MM82" s="177" t="str">
        <f t="shared" si="308"/>
        <v xml:space="preserve"> </v>
      </c>
      <c r="MO82" s="173">
        <v>20</v>
      </c>
      <c r="MP82" s="227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34"/>
        <v xml:space="preserve"> </v>
      </c>
      <c r="MW82" s="212" t="str">
        <f>IF(MS82=0," ",VLOOKUP(MS82,PROTOKOL!$A:$E,5,FALSE))</f>
        <v xml:space="preserve"> </v>
      </c>
      <c r="MX82" s="176"/>
      <c r="MY82" s="177" t="str">
        <f t="shared" si="309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35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63">IF(NB82=0," ",(NE82*NF82))</f>
        <v xml:space="preserve"> </v>
      </c>
      <c r="NH82" s="176">
        <f t="shared" si="310"/>
        <v>0</v>
      </c>
      <c r="NI82" s="177" t="str">
        <f t="shared" si="311"/>
        <v xml:space="preserve"> </v>
      </c>
      <c r="NK82" s="173">
        <v>20</v>
      </c>
      <c r="NL82" s="227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36"/>
        <v xml:space="preserve"> </v>
      </c>
      <c r="NS82" s="212" t="str">
        <f>IF(NO82=0," ",VLOOKUP(NO82,PROTOKOL!$A:$E,5,FALSE))</f>
        <v xml:space="preserve"> </v>
      </c>
      <c r="NT82" s="176"/>
      <c r="NU82" s="177" t="str">
        <f t="shared" si="312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37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64">IF(NX82=0," ",(OA82*OB82))</f>
        <v xml:space="preserve"> </v>
      </c>
      <c r="OD82" s="176">
        <f t="shared" si="313"/>
        <v>0</v>
      </c>
      <c r="OE82" s="177" t="str">
        <f t="shared" si="314"/>
        <v xml:space="preserve"> </v>
      </c>
      <c r="OG82" s="173">
        <v>20</v>
      </c>
      <c r="OH82" s="227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38"/>
        <v xml:space="preserve"> </v>
      </c>
      <c r="OO82" s="212" t="str">
        <f>IF(OK82=0," ",VLOOKUP(OK82,PROTOKOL!$A:$E,5,FALSE))</f>
        <v xml:space="preserve"> </v>
      </c>
      <c r="OP82" s="176"/>
      <c r="OQ82" s="177" t="str">
        <f t="shared" si="315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39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65">IF(OT82=0," ",(OW82*OX82))</f>
        <v xml:space="preserve"> </v>
      </c>
      <c r="OZ82" s="176">
        <f t="shared" si="316"/>
        <v>0</v>
      </c>
      <c r="PA82" s="177" t="str">
        <f t="shared" si="317"/>
        <v xml:space="preserve"> </v>
      </c>
      <c r="PC82" s="173">
        <v>20</v>
      </c>
      <c r="PD82" s="227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0"/>
        <v xml:space="preserve"> </v>
      </c>
      <c r="PK82" s="212" t="str">
        <f>IF(PG82=0," ",VLOOKUP(PG82,PROTOKOL!$A:$E,5,FALSE))</f>
        <v xml:space="preserve"> </v>
      </c>
      <c r="PL82" s="176"/>
      <c r="PM82" s="177" t="str">
        <f t="shared" si="318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1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66">IF(PP82=0," ",(PS82*PT82))</f>
        <v xml:space="preserve"> </v>
      </c>
      <c r="PV82" s="176">
        <f t="shared" si="319"/>
        <v>0</v>
      </c>
      <c r="PW82" s="177" t="str">
        <f t="shared" si="320"/>
        <v xml:space="preserve"> </v>
      </c>
      <c r="PY82" s="173">
        <v>20</v>
      </c>
      <c r="PZ82" s="227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2"/>
        <v xml:space="preserve"> </v>
      </c>
      <c r="QG82" s="212" t="str">
        <f>IF(QC82=0," ",VLOOKUP(QC82,PROTOKOL!$A:$E,5,FALSE))</f>
        <v xml:space="preserve"> </v>
      </c>
      <c r="QH82" s="176"/>
      <c r="QI82" s="177" t="str">
        <f t="shared" si="321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43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67">IF(QL82=0," ",(QO82*QP82))</f>
        <v xml:space="preserve"> </v>
      </c>
      <c r="QR82" s="176">
        <f t="shared" si="322"/>
        <v>0</v>
      </c>
      <c r="QS82" s="177" t="str">
        <f t="shared" si="323"/>
        <v xml:space="preserve"> </v>
      </c>
      <c r="QU82" s="173">
        <v>20</v>
      </c>
      <c r="QV82" s="227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44"/>
        <v xml:space="preserve"> </v>
      </c>
      <c r="RC82" s="212" t="str">
        <f>IF(QY82=0," ",VLOOKUP(QY82,PROTOKOL!$A:$E,5,FALSE))</f>
        <v xml:space="preserve"> </v>
      </c>
      <c r="RD82" s="176"/>
      <c r="RE82" s="177" t="str">
        <f t="shared" si="324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45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68">IF(RH82=0," ",(RK82*RL82))</f>
        <v xml:space="preserve"> </v>
      </c>
      <c r="RN82" s="176">
        <f t="shared" si="325"/>
        <v>0</v>
      </c>
      <c r="RO82" s="177" t="str">
        <f t="shared" si="326"/>
        <v xml:space="preserve"> </v>
      </c>
      <c r="RQ82" s="173">
        <v>20</v>
      </c>
      <c r="RR82" s="227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46"/>
        <v xml:space="preserve"> </v>
      </c>
      <c r="RY82" s="212" t="str">
        <f>IF(RU82=0," ",VLOOKUP(RU82,PROTOKOL!$A:$E,5,FALSE))</f>
        <v xml:space="preserve"> </v>
      </c>
      <c r="RZ82" s="176"/>
      <c r="SA82" s="177" t="str">
        <f t="shared" si="327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47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69">IF(SD82=0," ",(SG82*SH82))</f>
        <v xml:space="preserve"> </v>
      </c>
      <c r="SJ82" s="176">
        <f t="shared" si="328"/>
        <v>0</v>
      </c>
      <c r="SK82" s="177" t="str">
        <f t="shared" si="329"/>
        <v xml:space="preserve"> </v>
      </c>
      <c r="SM82" s="173">
        <v>20</v>
      </c>
      <c r="SN82" s="227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48"/>
        <v xml:space="preserve"> </v>
      </c>
      <c r="SU82" s="212" t="str">
        <f>IF(SQ82=0," ",VLOOKUP(SQ82,PROTOKOL!$A:$E,5,FALSE))</f>
        <v xml:space="preserve"> </v>
      </c>
      <c r="SV82" s="176"/>
      <c r="SW82" s="177" t="str">
        <f t="shared" si="330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49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70">IF(SZ82=0," ",(TC82*TD82))</f>
        <v xml:space="preserve"> </v>
      </c>
      <c r="TF82" s="176">
        <f t="shared" si="331"/>
        <v>0</v>
      </c>
      <c r="TG82" s="177" t="str">
        <f t="shared" si="332"/>
        <v xml:space="preserve"> </v>
      </c>
      <c r="TI82" s="173">
        <v>20</v>
      </c>
      <c r="TJ82" s="227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0"/>
        <v xml:space="preserve"> </v>
      </c>
      <c r="TQ82" s="212" t="str">
        <f>IF(TM82=0," ",VLOOKUP(TM82,PROTOKOL!$A:$E,5,FALSE))</f>
        <v xml:space="preserve"> </v>
      </c>
      <c r="TR82" s="176"/>
      <c r="TS82" s="177" t="str">
        <f t="shared" si="333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1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71">IF(TV82=0," ",(TY82*TZ82))</f>
        <v xml:space="preserve"> </v>
      </c>
      <c r="UB82" s="176">
        <f t="shared" si="334"/>
        <v>0</v>
      </c>
      <c r="UC82" s="177" t="str">
        <f t="shared" si="335"/>
        <v xml:space="preserve"> </v>
      </c>
      <c r="UE82" s="173">
        <v>20</v>
      </c>
      <c r="UF82" s="227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2"/>
        <v xml:space="preserve"> </v>
      </c>
      <c r="UM82" s="212" t="str">
        <f>IF(UI82=0," ",VLOOKUP(UI82,PROTOKOL!$A:$E,5,FALSE))</f>
        <v xml:space="preserve"> </v>
      </c>
      <c r="UN82" s="176"/>
      <c r="UO82" s="177" t="str">
        <f t="shared" si="336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53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72">IF(UR82=0," ",(UU82*UV82))</f>
        <v xml:space="preserve"> </v>
      </c>
      <c r="UX82" s="176">
        <f t="shared" si="337"/>
        <v>0</v>
      </c>
      <c r="UY82" s="177" t="str">
        <f t="shared" si="338"/>
        <v xml:space="preserve"> </v>
      </c>
      <c r="VA82" s="173">
        <v>20</v>
      </c>
      <c r="VB82" s="227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54"/>
        <v xml:space="preserve"> </v>
      </c>
      <c r="VI82" s="212" t="str">
        <f>IF(VE82=0," ",VLOOKUP(VE82,PROTOKOL!$A:$E,5,FALSE))</f>
        <v xml:space="preserve"> </v>
      </c>
      <c r="VJ82" s="176"/>
      <c r="VK82" s="177" t="str">
        <f t="shared" si="339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55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73">IF(VN82=0," ",(VQ82*VR82))</f>
        <v xml:space="preserve"> </v>
      </c>
      <c r="VT82" s="176">
        <f t="shared" si="340"/>
        <v>0</v>
      </c>
      <c r="VU82" s="177" t="str">
        <f t="shared" si="341"/>
        <v xml:space="preserve"> </v>
      </c>
      <c r="VW82" s="173">
        <v>20</v>
      </c>
      <c r="VX82" s="227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56"/>
        <v xml:space="preserve"> </v>
      </c>
      <c r="WE82" s="212" t="str">
        <f>IF(WA82=0," ",VLOOKUP(WA82,PROTOKOL!$A:$E,5,FALSE))</f>
        <v xml:space="preserve"> </v>
      </c>
      <c r="WF82" s="176"/>
      <c r="WG82" s="177" t="str">
        <f t="shared" si="342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57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74">IF(WJ82=0," ",(WM82*WN82))</f>
        <v xml:space="preserve"> </v>
      </c>
      <c r="WP82" s="176">
        <f t="shared" si="343"/>
        <v>0</v>
      </c>
      <c r="WQ82" s="177" t="str">
        <f t="shared" si="344"/>
        <v xml:space="preserve"> </v>
      </c>
      <c r="WS82" s="173">
        <v>20</v>
      </c>
      <c r="WT82" s="227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58"/>
        <v xml:space="preserve"> </v>
      </c>
      <c r="XA82" s="212" t="str">
        <f>IF(WW82=0," ",VLOOKUP(WW82,PROTOKOL!$A:$E,5,FALSE))</f>
        <v xml:space="preserve"> </v>
      </c>
      <c r="XB82" s="176"/>
      <c r="XC82" s="177" t="str">
        <f t="shared" si="345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59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75">IF(XF82=0," ",(XI82*XJ82))</f>
        <v xml:space="preserve"> </v>
      </c>
      <c r="XL82" s="176">
        <f t="shared" si="346"/>
        <v>0</v>
      </c>
      <c r="XM82" s="177" t="str">
        <f t="shared" si="347"/>
        <v xml:space="preserve"> </v>
      </c>
    </row>
    <row r="83" spans="1:637" ht="13.8">
      <c r="A83" s="173">
        <v>21</v>
      </c>
      <c r="B83" s="225">
        <v>21</v>
      </c>
      <c r="C83" s="174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5" t="str">
        <f t="shared" si="202"/>
        <v xml:space="preserve"> </v>
      </c>
      <c r="I83" s="212" t="str">
        <f>IF(E83=0," ",VLOOKUP(E83,PROTOKOL!$A:$E,5,FALSE))</f>
        <v xml:space="preserve"> </v>
      </c>
      <c r="J83" s="176"/>
      <c r="K83" s="177" t="str">
        <f t="shared" si="260"/>
        <v xml:space="preserve"> 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03"/>
        <v xml:space="preserve"> </v>
      </c>
      <c r="R83" s="176" t="str">
        <f>IF(N83=0," ",VLOOKUP(N83,PROTOKOL!$A:$E,5,FALSE))</f>
        <v xml:space="preserve"> </v>
      </c>
      <c r="S83" s="212" t="str">
        <f t="shared" si="261"/>
        <v xml:space="preserve"> </v>
      </c>
      <c r="T83" s="176">
        <f t="shared" si="262"/>
        <v>0</v>
      </c>
      <c r="U83" s="177" t="str">
        <f t="shared" si="263"/>
        <v xml:space="preserve"> </v>
      </c>
      <c r="W83" s="173">
        <v>21</v>
      </c>
      <c r="X83" s="225">
        <v>21</v>
      </c>
      <c r="Y83" s="174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5" t="str">
        <f t="shared" si="204"/>
        <v xml:space="preserve"> </v>
      </c>
      <c r="AE83" s="212" t="str">
        <f>IF(AA83=0," ",VLOOKUP(AA83,PROTOKOL!$A:$E,5,FALSE))</f>
        <v xml:space="preserve"> </v>
      </c>
      <c r="AF83" s="176"/>
      <c r="AG83" s="177" t="str">
        <f t="shared" si="264"/>
        <v xml:space="preserve"> 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05"/>
        <v xml:space="preserve"> </v>
      </c>
      <c r="AN83" s="176" t="str">
        <f>IF(AJ83=0," ",VLOOKUP(AJ83,PROTOKOL!$A:$E,5,FALSE))</f>
        <v xml:space="preserve"> </v>
      </c>
      <c r="AO83" s="212" t="str">
        <f t="shared" si="348"/>
        <v xml:space="preserve"> </v>
      </c>
      <c r="AP83" s="176">
        <f t="shared" si="265"/>
        <v>0</v>
      </c>
      <c r="AQ83" s="177" t="str">
        <f t="shared" si="266"/>
        <v xml:space="preserve"> </v>
      </c>
      <c r="AS83" s="173">
        <v>21</v>
      </c>
      <c r="AT83" s="225">
        <v>21</v>
      </c>
      <c r="AU83" s="174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5" t="str">
        <f t="shared" si="206"/>
        <v xml:space="preserve"> </v>
      </c>
      <c r="BA83" s="212" t="str">
        <f>IF(AW83=0," ",VLOOKUP(AW83,PROTOKOL!$A:$E,5,FALSE))</f>
        <v xml:space="preserve"> </v>
      </c>
      <c r="BB83" s="176"/>
      <c r="BC83" s="177" t="str">
        <f t="shared" si="267"/>
        <v xml:space="preserve"> 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07"/>
        <v xml:space="preserve"> </v>
      </c>
      <c r="BJ83" s="176" t="str">
        <f>IF(BF83=0," ",VLOOKUP(BF83,PROTOKOL!$A:$E,5,FALSE))</f>
        <v xml:space="preserve"> </v>
      </c>
      <c r="BK83" s="212" t="str">
        <f t="shared" si="349"/>
        <v xml:space="preserve"> </v>
      </c>
      <c r="BL83" s="176">
        <f t="shared" si="268"/>
        <v>0</v>
      </c>
      <c r="BM83" s="177" t="str">
        <f t="shared" si="269"/>
        <v xml:space="preserve"> </v>
      </c>
      <c r="BO83" s="173">
        <v>21</v>
      </c>
      <c r="BP83" s="225">
        <v>21</v>
      </c>
      <c r="BQ83" s="174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5" t="str">
        <f t="shared" si="208"/>
        <v xml:space="preserve"> </v>
      </c>
      <c r="BW83" s="212" t="str">
        <f>IF(BS83=0," ",VLOOKUP(BS83,PROTOKOL!$A:$E,5,FALSE))</f>
        <v xml:space="preserve"> </v>
      </c>
      <c r="BX83" s="176"/>
      <c r="BY83" s="177" t="str">
        <f t="shared" si="270"/>
        <v xml:space="preserve"> </v>
      </c>
      <c r="BZ83" s="217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5" t="str">
        <f t="shared" si="209"/>
        <v xml:space="preserve"> </v>
      </c>
      <c r="CF83" s="176" t="str">
        <f>IF(CB83=0," ",VLOOKUP(CB83,PROTOKOL!$A:$E,5,FALSE))</f>
        <v xml:space="preserve"> </v>
      </c>
      <c r="CG83" s="212" t="str">
        <f t="shared" si="350"/>
        <v xml:space="preserve"> </v>
      </c>
      <c r="CH83" s="176">
        <f t="shared" si="271"/>
        <v>0</v>
      </c>
      <c r="CI83" s="177" t="str">
        <f t="shared" si="272"/>
        <v xml:space="preserve"> </v>
      </c>
      <c r="CK83" s="173">
        <v>21</v>
      </c>
      <c r="CL83" s="225">
        <v>21</v>
      </c>
      <c r="CM83" s="174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5" t="str">
        <f t="shared" si="210"/>
        <v xml:space="preserve"> </v>
      </c>
      <c r="CS83" s="212" t="str">
        <f>IF(CO83=0," ",VLOOKUP(CO83,PROTOKOL!$A:$E,5,FALSE))</f>
        <v xml:space="preserve"> </v>
      </c>
      <c r="CT83" s="176"/>
      <c r="CU83" s="177" t="str">
        <f t="shared" si="273"/>
        <v xml:space="preserve"> 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11"/>
        <v xml:space="preserve"> </v>
      </c>
      <c r="DB83" s="176" t="str">
        <f>IF(CX83=0," ",VLOOKUP(CX83,PROTOKOL!$A:$E,5,FALSE))</f>
        <v xml:space="preserve"> </v>
      </c>
      <c r="DC83" s="212" t="str">
        <f t="shared" si="351"/>
        <v xml:space="preserve"> </v>
      </c>
      <c r="DD83" s="176">
        <f t="shared" si="274"/>
        <v>0</v>
      </c>
      <c r="DE83" s="177" t="str">
        <f t="shared" si="275"/>
        <v xml:space="preserve"> </v>
      </c>
      <c r="DG83" s="173">
        <v>21</v>
      </c>
      <c r="DH83" s="225">
        <v>21</v>
      </c>
      <c r="DI83" s="174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5" t="str">
        <f t="shared" si="212"/>
        <v xml:space="preserve"> </v>
      </c>
      <c r="DO83" s="212" t="str">
        <f>IF(DK83=0," ",VLOOKUP(DK83,PROTOKOL!$A:$E,5,FALSE))</f>
        <v xml:space="preserve"> </v>
      </c>
      <c r="DP83" s="176"/>
      <c r="DQ83" s="177" t="str">
        <f t="shared" si="276"/>
        <v xml:space="preserve"> 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13"/>
        <v xml:space="preserve"> </v>
      </c>
      <c r="DX83" s="176" t="str">
        <f>IF(DT83=0," ",VLOOKUP(DT83,PROTOKOL!$A:$E,5,FALSE))</f>
        <v xml:space="preserve"> </v>
      </c>
      <c r="DY83" s="212" t="str">
        <f t="shared" si="352"/>
        <v xml:space="preserve"> </v>
      </c>
      <c r="DZ83" s="176">
        <f t="shared" si="277"/>
        <v>0</v>
      </c>
      <c r="EA83" s="177" t="str">
        <f t="shared" si="278"/>
        <v xml:space="preserve"> </v>
      </c>
      <c r="EC83" s="173">
        <v>21</v>
      </c>
      <c r="ED83" s="225">
        <v>21</v>
      </c>
      <c r="EE83" s="174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5" t="str">
        <f t="shared" si="214"/>
        <v xml:space="preserve"> </v>
      </c>
      <c r="EK83" s="212" t="str">
        <f>IF(EG83=0," ",VLOOKUP(EG83,PROTOKOL!$A:$E,5,FALSE))</f>
        <v xml:space="preserve"> </v>
      </c>
      <c r="EL83" s="176"/>
      <c r="EM83" s="177" t="str">
        <f t="shared" si="279"/>
        <v xml:space="preserve"> 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15"/>
        <v xml:space="preserve"> </v>
      </c>
      <c r="ET83" s="176" t="str">
        <f>IF(EP83=0," ",VLOOKUP(EP83,PROTOKOL!$A:$E,5,FALSE))</f>
        <v xml:space="preserve"> </v>
      </c>
      <c r="EU83" s="212" t="str">
        <f t="shared" si="353"/>
        <v xml:space="preserve"> </v>
      </c>
      <c r="EV83" s="176">
        <f t="shared" si="280"/>
        <v>0</v>
      </c>
      <c r="EW83" s="177" t="str">
        <f t="shared" si="281"/>
        <v xml:space="preserve"> </v>
      </c>
      <c r="EY83" s="173">
        <v>21</v>
      </c>
      <c r="EZ83" s="225">
        <v>21</v>
      </c>
      <c r="FA83" s="174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5" t="str">
        <f t="shared" si="216"/>
        <v xml:space="preserve"> </v>
      </c>
      <c r="FG83" s="212" t="str">
        <f>IF(FC83=0," ",VLOOKUP(FC83,PROTOKOL!$A:$E,5,FALSE))</f>
        <v xml:space="preserve"> </v>
      </c>
      <c r="FH83" s="176"/>
      <c r="FI83" s="177" t="str">
        <f t="shared" si="282"/>
        <v xml:space="preserve"> 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17"/>
        <v xml:space="preserve"> </v>
      </c>
      <c r="FP83" s="176" t="str">
        <f>IF(FL83=0," ",VLOOKUP(FL83,PROTOKOL!$A:$E,5,FALSE))</f>
        <v xml:space="preserve"> </v>
      </c>
      <c r="FQ83" s="212" t="str">
        <f t="shared" si="354"/>
        <v xml:space="preserve"> </v>
      </c>
      <c r="FR83" s="176">
        <f t="shared" si="283"/>
        <v>0</v>
      </c>
      <c r="FS83" s="177" t="str">
        <f t="shared" si="284"/>
        <v xml:space="preserve"> </v>
      </c>
      <c r="FU83" s="173">
        <v>21</v>
      </c>
      <c r="FV83" s="225">
        <v>21</v>
      </c>
      <c r="FW83" s="174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5" t="str">
        <f t="shared" si="218"/>
        <v xml:space="preserve"> </v>
      </c>
      <c r="GC83" s="212" t="str">
        <f>IF(FY83=0," ",VLOOKUP(FY83,PROTOKOL!$A:$E,5,FALSE))</f>
        <v xml:space="preserve"> </v>
      </c>
      <c r="GD83" s="176"/>
      <c r="GE83" s="177" t="str">
        <f t="shared" si="285"/>
        <v xml:space="preserve"> 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19"/>
        <v xml:space="preserve"> </v>
      </c>
      <c r="GL83" s="176" t="str">
        <f>IF(GH83=0," ",VLOOKUP(GH83,PROTOKOL!$A:$E,5,FALSE))</f>
        <v xml:space="preserve"> </v>
      </c>
      <c r="GM83" s="212" t="str">
        <f t="shared" si="355"/>
        <v xml:space="preserve"> </v>
      </c>
      <c r="GN83" s="176">
        <f t="shared" si="286"/>
        <v>0</v>
      </c>
      <c r="GO83" s="177" t="str">
        <f t="shared" si="287"/>
        <v xml:space="preserve"> </v>
      </c>
      <c r="GQ83" s="173">
        <v>21</v>
      </c>
      <c r="GR83" s="225">
        <v>21</v>
      </c>
      <c r="GS83" s="174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5" t="str">
        <f t="shared" si="220"/>
        <v xml:space="preserve"> </v>
      </c>
      <c r="GY83" s="212" t="str">
        <f>IF(GU83=0," ",VLOOKUP(GU83,PROTOKOL!$A:$E,5,FALSE))</f>
        <v xml:space="preserve"> </v>
      </c>
      <c r="GZ83" s="176"/>
      <c r="HA83" s="177" t="str">
        <f t="shared" si="288"/>
        <v xml:space="preserve"> 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1"/>
        <v xml:space="preserve"> </v>
      </c>
      <c r="HH83" s="176" t="str">
        <f>IF(HD83=0," ",VLOOKUP(HD83,PROTOKOL!$A:$E,5,FALSE))</f>
        <v xml:space="preserve"> </v>
      </c>
      <c r="HI83" s="212" t="str">
        <f t="shared" si="356"/>
        <v xml:space="preserve"> </v>
      </c>
      <c r="HJ83" s="176">
        <f t="shared" si="289"/>
        <v>0</v>
      </c>
      <c r="HK83" s="177" t="str">
        <f t="shared" si="290"/>
        <v xml:space="preserve"> </v>
      </c>
      <c r="HM83" s="173">
        <v>21</v>
      </c>
      <c r="HN83" s="225">
        <v>21</v>
      </c>
      <c r="HO83" s="174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5" t="str">
        <f t="shared" si="222"/>
        <v xml:space="preserve"> </v>
      </c>
      <c r="HU83" s="212" t="str">
        <f>IF(HQ83=0," ",VLOOKUP(HQ83,PROTOKOL!$A:$E,5,FALSE))</f>
        <v xml:space="preserve"> </v>
      </c>
      <c r="HV83" s="176"/>
      <c r="HW83" s="177" t="str">
        <f t="shared" si="291"/>
        <v xml:space="preserve"> 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23"/>
        <v xml:space="preserve"> </v>
      </c>
      <c r="ID83" s="176" t="str">
        <f>IF(HZ83=0," ",VLOOKUP(HZ83,PROTOKOL!$A:$E,5,FALSE))</f>
        <v xml:space="preserve"> </v>
      </c>
      <c r="IE83" s="212" t="str">
        <f t="shared" si="357"/>
        <v xml:space="preserve"> </v>
      </c>
      <c r="IF83" s="176">
        <f t="shared" si="292"/>
        <v>0</v>
      </c>
      <c r="IG83" s="177" t="str">
        <f t="shared" si="293"/>
        <v xml:space="preserve"> </v>
      </c>
      <c r="II83" s="173">
        <v>21</v>
      </c>
      <c r="IJ83" s="225">
        <v>21</v>
      </c>
      <c r="IK83" s="174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5" t="str">
        <f t="shared" si="224"/>
        <v xml:space="preserve"> </v>
      </c>
      <c r="IQ83" s="212" t="str">
        <f>IF(IM83=0," ",VLOOKUP(IM83,PROTOKOL!$A:$E,5,FALSE))</f>
        <v xml:space="preserve"> </v>
      </c>
      <c r="IR83" s="176"/>
      <c r="IS83" s="177" t="str">
        <f t="shared" si="294"/>
        <v xml:space="preserve"> 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25"/>
        <v xml:space="preserve"> </v>
      </c>
      <c r="IZ83" s="176" t="str">
        <f>IF(IV83=0," ",VLOOKUP(IV83,PROTOKOL!$A:$E,5,FALSE))</f>
        <v xml:space="preserve"> </v>
      </c>
      <c r="JA83" s="212" t="str">
        <f t="shared" si="358"/>
        <v xml:space="preserve"> </v>
      </c>
      <c r="JB83" s="176">
        <f t="shared" si="295"/>
        <v>0</v>
      </c>
      <c r="JC83" s="177" t="str">
        <f t="shared" si="296"/>
        <v xml:space="preserve"> </v>
      </c>
      <c r="JE83" s="173">
        <v>21</v>
      </c>
      <c r="JF83" s="225">
        <v>21</v>
      </c>
      <c r="JG83" s="174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5" t="str">
        <f t="shared" si="226"/>
        <v xml:space="preserve"> </v>
      </c>
      <c r="JM83" s="212" t="str">
        <f>IF(JI83=0," ",VLOOKUP(JI83,PROTOKOL!$A:$E,5,FALSE))</f>
        <v xml:space="preserve"> </v>
      </c>
      <c r="JN83" s="176"/>
      <c r="JO83" s="177" t="str">
        <f t="shared" si="297"/>
        <v xml:space="preserve"> </v>
      </c>
      <c r="JP83" s="217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5" t="str">
        <f t="shared" si="227"/>
        <v xml:space="preserve"> </v>
      </c>
      <c r="JV83" s="176" t="str">
        <f>IF(JR83=0," ",VLOOKUP(JR83,PROTOKOL!$A:$E,5,FALSE))</f>
        <v xml:space="preserve"> </v>
      </c>
      <c r="JW83" s="212" t="str">
        <f t="shared" si="359"/>
        <v xml:space="preserve"> </v>
      </c>
      <c r="JX83" s="176">
        <f t="shared" si="298"/>
        <v>0</v>
      </c>
      <c r="JY83" s="177" t="str">
        <f t="shared" si="299"/>
        <v xml:space="preserve"> </v>
      </c>
      <c r="KA83" s="173">
        <v>21</v>
      </c>
      <c r="KB83" s="225">
        <v>21</v>
      </c>
      <c r="KC83" s="174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5" t="str">
        <f t="shared" si="228"/>
        <v xml:space="preserve"> </v>
      </c>
      <c r="KI83" s="212" t="str">
        <f>IF(KE83=0," ",VLOOKUP(KE83,PROTOKOL!$A:$E,5,FALSE))</f>
        <v xml:space="preserve"> </v>
      </c>
      <c r="KJ83" s="176"/>
      <c r="KK83" s="177" t="str">
        <f t="shared" si="300"/>
        <v xml:space="preserve"> 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29"/>
        <v xml:space="preserve"> </v>
      </c>
      <c r="KR83" s="176" t="str">
        <f>IF(KN83=0," ",VLOOKUP(KN83,PROTOKOL!$A:$E,5,FALSE))</f>
        <v xml:space="preserve"> </v>
      </c>
      <c r="KS83" s="212" t="str">
        <f t="shared" si="360"/>
        <v xml:space="preserve"> </v>
      </c>
      <c r="KT83" s="176">
        <f t="shared" si="301"/>
        <v>0</v>
      </c>
      <c r="KU83" s="177" t="str">
        <f t="shared" si="302"/>
        <v xml:space="preserve"> </v>
      </c>
      <c r="KW83" s="173">
        <v>21</v>
      </c>
      <c r="KX83" s="225">
        <v>21</v>
      </c>
      <c r="KY83" s="174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5" t="str">
        <f t="shared" si="230"/>
        <v xml:space="preserve"> </v>
      </c>
      <c r="LE83" s="212" t="str">
        <f>IF(LA83=0," ",VLOOKUP(LA83,PROTOKOL!$A:$E,5,FALSE))</f>
        <v xml:space="preserve"> </v>
      </c>
      <c r="LF83" s="176"/>
      <c r="LG83" s="177" t="str">
        <f t="shared" si="303"/>
        <v xml:space="preserve"> 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31"/>
        <v xml:space="preserve"> </v>
      </c>
      <c r="LN83" s="176" t="str">
        <f>IF(LJ83=0," ",VLOOKUP(LJ83,PROTOKOL!$A:$E,5,FALSE))</f>
        <v xml:space="preserve"> </v>
      </c>
      <c r="LO83" s="212" t="str">
        <f t="shared" si="361"/>
        <v xml:space="preserve"> </v>
      </c>
      <c r="LP83" s="176">
        <f t="shared" si="304"/>
        <v>0</v>
      </c>
      <c r="LQ83" s="177" t="str">
        <f t="shared" si="305"/>
        <v xml:space="preserve"> </v>
      </c>
      <c r="LS83" s="173">
        <v>21</v>
      </c>
      <c r="LT83" s="225">
        <v>21</v>
      </c>
      <c r="LU83" s="174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5" t="str">
        <f t="shared" si="232"/>
        <v xml:space="preserve"> </v>
      </c>
      <c r="MA83" s="212" t="str">
        <f>IF(LW83=0," ",VLOOKUP(LW83,PROTOKOL!$A:$E,5,FALSE))</f>
        <v xml:space="preserve"> </v>
      </c>
      <c r="MB83" s="176"/>
      <c r="MC83" s="177" t="str">
        <f t="shared" si="306"/>
        <v xml:space="preserve"> 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33"/>
        <v xml:space="preserve"> </v>
      </c>
      <c r="MJ83" s="176" t="str">
        <f>IF(MF83=0," ",VLOOKUP(MF83,PROTOKOL!$A:$E,5,FALSE))</f>
        <v xml:space="preserve"> </v>
      </c>
      <c r="MK83" s="212" t="str">
        <f t="shared" si="362"/>
        <v xml:space="preserve"> </v>
      </c>
      <c r="ML83" s="176">
        <f t="shared" si="307"/>
        <v>0</v>
      </c>
      <c r="MM83" s="177" t="str">
        <f t="shared" si="308"/>
        <v xml:space="preserve"> </v>
      </c>
      <c r="MO83" s="173">
        <v>21</v>
      </c>
      <c r="MP83" s="225">
        <v>21</v>
      </c>
      <c r="MQ83" s="174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5" t="str">
        <f t="shared" si="234"/>
        <v xml:space="preserve"> </v>
      </c>
      <c r="MW83" s="212" t="str">
        <f>IF(MS83=0," ",VLOOKUP(MS83,PROTOKOL!$A:$E,5,FALSE))</f>
        <v xml:space="preserve"> </v>
      </c>
      <c r="MX83" s="176"/>
      <c r="MY83" s="177" t="str">
        <f t="shared" si="309"/>
        <v xml:space="preserve"> 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35"/>
        <v xml:space="preserve"> </v>
      </c>
      <c r="NF83" s="176" t="str">
        <f>IF(NB83=0," ",VLOOKUP(NB83,PROTOKOL!$A:$E,5,FALSE))</f>
        <v xml:space="preserve"> </v>
      </c>
      <c r="NG83" s="212" t="str">
        <f t="shared" si="363"/>
        <v xml:space="preserve"> </v>
      </c>
      <c r="NH83" s="176">
        <f t="shared" si="310"/>
        <v>0</v>
      </c>
      <c r="NI83" s="177" t="str">
        <f t="shared" si="311"/>
        <v xml:space="preserve"> </v>
      </c>
      <c r="NK83" s="173">
        <v>21</v>
      </c>
      <c r="NL83" s="225">
        <v>21</v>
      </c>
      <c r="NM83" s="174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5" t="str">
        <f t="shared" si="236"/>
        <v xml:space="preserve"> </v>
      </c>
      <c r="NS83" s="212" t="str">
        <f>IF(NO83=0," ",VLOOKUP(NO83,PROTOKOL!$A:$E,5,FALSE))</f>
        <v xml:space="preserve"> </v>
      </c>
      <c r="NT83" s="176"/>
      <c r="NU83" s="177" t="str">
        <f t="shared" si="312"/>
        <v xml:space="preserve"> 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37"/>
        <v xml:space="preserve"> </v>
      </c>
      <c r="OB83" s="176" t="str">
        <f>IF(NX83=0," ",VLOOKUP(NX83,PROTOKOL!$A:$E,5,FALSE))</f>
        <v xml:space="preserve"> </v>
      </c>
      <c r="OC83" s="212" t="str">
        <f t="shared" si="364"/>
        <v xml:space="preserve"> </v>
      </c>
      <c r="OD83" s="176">
        <f t="shared" si="313"/>
        <v>0</v>
      </c>
      <c r="OE83" s="177" t="str">
        <f t="shared" si="314"/>
        <v xml:space="preserve"> </v>
      </c>
      <c r="OG83" s="173">
        <v>21</v>
      </c>
      <c r="OH83" s="225">
        <v>21</v>
      </c>
      <c r="OI83" s="174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5" t="str">
        <f t="shared" si="238"/>
        <v xml:space="preserve"> </v>
      </c>
      <c r="OO83" s="212" t="str">
        <f>IF(OK83=0," ",VLOOKUP(OK83,PROTOKOL!$A:$E,5,FALSE))</f>
        <v xml:space="preserve"> </v>
      </c>
      <c r="OP83" s="176"/>
      <c r="OQ83" s="177" t="str">
        <f t="shared" si="315"/>
        <v xml:space="preserve"> 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39"/>
        <v xml:space="preserve"> </v>
      </c>
      <c r="OX83" s="176" t="str">
        <f>IF(OT83=0," ",VLOOKUP(OT83,PROTOKOL!$A:$E,5,FALSE))</f>
        <v xml:space="preserve"> </v>
      </c>
      <c r="OY83" s="212" t="str">
        <f t="shared" si="365"/>
        <v xml:space="preserve"> </v>
      </c>
      <c r="OZ83" s="176">
        <f t="shared" si="316"/>
        <v>0</v>
      </c>
      <c r="PA83" s="177" t="str">
        <f t="shared" si="317"/>
        <v xml:space="preserve"> </v>
      </c>
      <c r="PC83" s="173">
        <v>21</v>
      </c>
      <c r="PD83" s="225">
        <v>21</v>
      </c>
      <c r="PE83" s="174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5" t="str">
        <f t="shared" si="240"/>
        <v xml:space="preserve"> </v>
      </c>
      <c r="PK83" s="212" t="str">
        <f>IF(PG83=0," ",VLOOKUP(PG83,PROTOKOL!$A:$E,5,FALSE))</f>
        <v xml:space="preserve"> </v>
      </c>
      <c r="PL83" s="176"/>
      <c r="PM83" s="177" t="str">
        <f t="shared" si="318"/>
        <v xml:space="preserve"> 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1"/>
        <v xml:space="preserve"> </v>
      </c>
      <c r="PT83" s="176" t="str">
        <f>IF(PP83=0," ",VLOOKUP(PP83,PROTOKOL!$A:$E,5,FALSE))</f>
        <v xml:space="preserve"> </v>
      </c>
      <c r="PU83" s="212" t="str">
        <f t="shared" si="366"/>
        <v xml:space="preserve"> </v>
      </c>
      <c r="PV83" s="176">
        <f t="shared" si="319"/>
        <v>0</v>
      </c>
      <c r="PW83" s="177" t="str">
        <f t="shared" si="320"/>
        <v xml:space="preserve"> </v>
      </c>
      <c r="PY83" s="173">
        <v>21</v>
      </c>
      <c r="PZ83" s="225">
        <v>21</v>
      </c>
      <c r="QA83" s="174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5" t="str">
        <f t="shared" si="242"/>
        <v xml:space="preserve"> </v>
      </c>
      <c r="QG83" s="212" t="str">
        <f>IF(QC83=0," ",VLOOKUP(QC83,PROTOKOL!$A:$E,5,FALSE))</f>
        <v xml:space="preserve"> </v>
      </c>
      <c r="QH83" s="176"/>
      <c r="QI83" s="177" t="str">
        <f t="shared" si="321"/>
        <v xml:space="preserve"> 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43"/>
        <v xml:space="preserve"> </v>
      </c>
      <c r="QP83" s="176" t="str">
        <f>IF(QL83=0," ",VLOOKUP(QL83,PROTOKOL!$A:$E,5,FALSE))</f>
        <v xml:space="preserve"> </v>
      </c>
      <c r="QQ83" s="212" t="str">
        <f t="shared" si="367"/>
        <v xml:space="preserve"> </v>
      </c>
      <c r="QR83" s="176">
        <f t="shared" si="322"/>
        <v>0</v>
      </c>
      <c r="QS83" s="177" t="str">
        <f t="shared" si="323"/>
        <v xml:space="preserve"> </v>
      </c>
      <c r="QU83" s="173">
        <v>21</v>
      </c>
      <c r="QV83" s="225">
        <v>21</v>
      </c>
      <c r="QW83" s="174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5" t="str">
        <f t="shared" si="244"/>
        <v xml:space="preserve"> </v>
      </c>
      <c r="RC83" s="212" t="str">
        <f>IF(QY83=0," ",VLOOKUP(QY83,PROTOKOL!$A:$E,5,FALSE))</f>
        <v xml:space="preserve"> </v>
      </c>
      <c r="RD83" s="176"/>
      <c r="RE83" s="177" t="str">
        <f t="shared" si="324"/>
        <v xml:space="preserve"> 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45"/>
        <v xml:space="preserve"> </v>
      </c>
      <c r="RL83" s="176" t="str">
        <f>IF(RH83=0," ",VLOOKUP(RH83,PROTOKOL!$A:$E,5,FALSE))</f>
        <v xml:space="preserve"> </v>
      </c>
      <c r="RM83" s="212" t="str">
        <f t="shared" si="368"/>
        <v xml:space="preserve"> </v>
      </c>
      <c r="RN83" s="176">
        <f t="shared" si="325"/>
        <v>0</v>
      </c>
      <c r="RO83" s="177" t="str">
        <f t="shared" si="326"/>
        <v xml:space="preserve"> </v>
      </c>
      <c r="RQ83" s="173">
        <v>21</v>
      </c>
      <c r="RR83" s="225">
        <v>21</v>
      </c>
      <c r="RS83" s="174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5" t="str">
        <f t="shared" si="246"/>
        <v xml:space="preserve"> </v>
      </c>
      <c r="RY83" s="212" t="str">
        <f>IF(RU83=0," ",VLOOKUP(RU83,PROTOKOL!$A:$E,5,FALSE))</f>
        <v xml:space="preserve"> </v>
      </c>
      <c r="RZ83" s="176"/>
      <c r="SA83" s="177" t="str">
        <f t="shared" si="327"/>
        <v xml:space="preserve"> 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47"/>
        <v xml:space="preserve"> </v>
      </c>
      <c r="SH83" s="176" t="str">
        <f>IF(SD83=0," ",VLOOKUP(SD83,PROTOKOL!$A:$E,5,FALSE))</f>
        <v xml:space="preserve"> </v>
      </c>
      <c r="SI83" s="212" t="str">
        <f t="shared" si="369"/>
        <v xml:space="preserve"> </v>
      </c>
      <c r="SJ83" s="176">
        <f t="shared" si="328"/>
        <v>0</v>
      </c>
      <c r="SK83" s="177" t="str">
        <f t="shared" si="329"/>
        <v xml:space="preserve"> </v>
      </c>
      <c r="SM83" s="173">
        <v>21</v>
      </c>
      <c r="SN83" s="225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48"/>
        <v xml:space="preserve"> </v>
      </c>
      <c r="SU83" s="212" t="str">
        <f>IF(SQ83=0," ",VLOOKUP(SQ83,PROTOKOL!$A:$E,5,FALSE))</f>
        <v xml:space="preserve"> </v>
      </c>
      <c r="SV83" s="176"/>
      <c r="SW83" s="177" t="str">
        <f t="shared" si="330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49"/>
        <v xml:space="preserve"> </v>
      </c>
      <c r="TD83" s="176" t="str">
        <f>IF(SZ83=0," ",VLOOKUP(SZ83,PROTOKOL!$A:$E,5,FALSE))</f>
        <v xml:space="preserve"> </v>
      </c>
      <c r="TE83" s="212" t="str">
        <f t="shared" si="370"/>
        <v xml:space="preserve"> </v>
      </c>
      <c r="TF83" s="176">
        <f t="shared" si="331"/>
        <v>0</v>
      </c>
      <c r="TG83" s="177" t="str">
        <f t="shared" si="332"/>
        <v xml:space="preserve"> </v>
      </c>
      <c r="TI83" s="173">
        <v>21</v>
      </c>
      <c r="TJ83" s="225">
        <v>21</v>
      </c>
      <c r="TK83" s="174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0"/>
        <v xml:space="preserve"> </v>
      </c>
      <c r="TQ83" s="212" t="str">
        <f>IF(TM83=0," ",VLOOKUP(TM83,PROTOKOL!$A:$E,5,FALSE))</f>
        <v xml:space="preserve"> </v>
      </c>
      <c r="TR83" s="176"/>
      <c r="TS83" s="177" t="str">
        <f t="shared" si="333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1"/>
        <v xml:space="preserve"> </v>
      </c>
      <c r="TZ83" s="176" t="str">
        <f>IF(TV83=0," ",VLOOKUP(TV83,PROTOKOL!$A:$E,5,FALSE))</f>
        <v xml:space="preserve"> </v>
      </c>
      <c r="UA83" s="212" t="str">
        <f t="shared" si="371"/>
        <v xml:space="preserve"> </v>
      </c>
      <c r="UB83" s="176">
        <f t="shared" si="334"/>
        <v>0</v>
      </c>
      <c r="UC83" s="177" t="str">
        <f t="shared" si="335"/>
        <v xml:space="preserve"> </v>
      </c>
      <c r="UE83" s="173">
        <v>21</v>
      </c>
      <c r="UF83" s="225">
        <v>21</v>
      </c>
      <c r="UG83" s="174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75" t="str">
        <f t="shared" si="252"/>
        <v xml:space="preserve"> </v>
      </c>
      <c r="UM83" s="212" t="str">
        <f>IF(UI83=0," ",VLOOKUP(UI83,PROTOKOL!$A:$E,5,FALSE))</f>
        <v xml:space="preserve"> </v>
      </c>
      <c r="UN83" s="176"/>
      <c r="UO83" s="177" t="str">
        <f t="shared" si="336"/>
        <v xml:space="preserve"> 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53"/>
        <v xml:space="preserve"> </v>
      </c>
      <c r="UV83" s="176" t="str">
        <f>IF(UR83=0," ",VLOOKUP(UR83,PROTOKOL!$A:$E,5,FALSE))</f>
        <v xml:space="preserve"> </v>
      </c>
      <c r="UW83" s="212" t="str">
        <f t="shared" si="372"/>
        <v xml:space="preserve"> </v>
      </c>
      <c r="UX83" s="176">
        <f t="shared" si="337"/>
        <v>0</v>
      </c>
      <c r="UY83" s="177" t="str">
        <f t="shared" si="338"/>
        <v xml:space="preserve"> </v>
      </c>
      <c r="VA83" s="173">
        <v>21</v>
      </c>
      <c r="VB83" s="225">
        <v>21</v>
      </c>
      <c r="VC83" s="174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75" t="str">
        <f t="shared" si="254"/>
        <v xml:space="preserve"> </v>
      </c>
      <c r="VI83" s="212" t="str">
        <f>IF(VE83=0," ",VLOOKUP(VE83,PROTOKOL!$A:$E,5,FALSE))</f>
        <v xml:space="preserve"> </v>
      </c>
      <c r="VJ83" s="176"/>
      <c r="VK83" s="177" t="str">
        <f t="shared" si="339"/>
        <v xml:space="preserve"> 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55"/>
        <v xml:space="preserve"> </v>
      </c>
      <c r="VR83" s="176" t="str">
        <f>IF(VN83=0," ",VLOOKUP(VN83,PROTOKOL!$A:$E,5,FALSE))</f>
        <v xml:space="preserve"> </v>
      </c>
      <c r="VS83" s="212" t="str">
        <f t="shared" si="373"/>
        <v xml:space="preserve"> </v>
      </c>
      <c r="VT83" s="176">
        <f t="shared" si="340"/>
        <v>0</v>
      </c>
      <c r="VU83" s="177" t="str">
        <f t="shared" si="341"/>
        <v xml:space="preserve"> </v>
      </c>
      <c r="VW83" s="173">
        <v>21</v>
      </c>
      <c r="VX83" s="225">
        <v>21</v>
      </c>
      <c r="VY83" s="174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56"/>
        <v xml:space="preserve"> </v>
      </c>
      <c r="WE83" s="212" t="str">
        <f>IF(WA83=0," ",VLOOKUP(WA83,PROTOKOL!$A:$E,5,FALSE))</f>
        <v xml:space="preserve"> </v>
      </c>
      <c r="WF83" s="176"/>
      <c r="WG83" s="177" t="str">
        <f t="shared" si="342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57"/>
        <v xml:space="preserve"> </v>
      </c>
      <c r="WN83" s="176" t="str">
        <f>IF(WJ83=0," ",VLOOKUP(WJ83,PROTOKOL!$A:$E,5,FALSE))</f>
        <v xml:space="preserve"> </v>
      </c>
      <c r="WO83" s="212" t="str">
        <f t="shared" si="374"/>
        <v xml:space="preserve"> </v>
      </c>
      <c r="WP83" s="176">
        <f t="shared" si="343"/>
        <v>0</v>
      </c>
      <c r="WQ83" s="177" t="str">
        <f t="shared" si="344"/>
        <v xml:space="preserve"> </v>
      </c>
      <c r="WS83" s="173">
        <v>21</v>
      </c>
      <c r="WT83" s="225">
        <v>21</v>
      </c>
      <c r="WU83" s="174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58"/>
        <v xml:space="preserve"> </v>
      </c>
      <c r="XA83" s="212" t="str">
        <f>IF(WW83=0," ",VLOOKUP(WW83,PROTOKOL!$A:$E,5,FALSE))</f>
        <v xml:space="preserve"> </v>
      </c>
      <c r="XB83" s="176"/>
      <c r="XC83" s="177" t="str">
        <f t="shared" si="345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59"/>
        <v xml:space="preserve"> </v>
      </c>
      <c r="XJ83" s="176" t="str">
        <f>IF(XF83=0," ",VLOOKUP(XF83,PROTOKOL!$A:$E,5,FALSE))</f>
        <v xml:space="preserve"> </v>
      </c>
      <c r="XK83" s="212" t="str">
        <f t="shared" si="375"/>
        <v xml:space="preserve"> </v>
      </c>
      <c r="XL83" s="176">
        <f t="shared" si="346"/>
        <v>0</v>
      </c>
      <c r="XM83" s="177" t="str">
        <f t="shared" si="347"/>
        <v xml:space="preserve"> </v>
      </c>
    </row>
    <row r="84" spans="1:637" ht="13.8">
      <c r="A84" s="173">
        <v>21</v>
      </c>
      <c r="B84" s="226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2"/>
        <v xml:space="preserve"> </v>
      </c>
      <c r="I84" s="212" t="str">
        <f>IF(E84=0," ",VLOOKUP(E84,PROTOKOL!$A:$E,5,FALSE))</f>
        <v xml:space="preserve"> </v>
      </c>
      <c r="J84" s="176"/>
      <c r="K84" s="177" t="str">
        <f t="shared" si="260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03"/>
        <v xml:space="preserve"> </v>
      </c>
      <c r="R84" s="176" t="str">
        <f>IF(N84=0," ",VLOOKUP(N84,PROTOKOL!$A:$E,5,FALSE))</f>
        <v xml:space="preserve"> </v>
      </c>
      <c r="S84" s="212" t="str">
        <f t="shared" si="261"/>
        <v xml:space="preserve"> </v>
      </c>
      <c r="T84" s="176">
        <f t="shared" si="262"/>
        <v>0</v>
      </c>
      <c r="U84" s="177" t="str">
        <f t="shared" si="263"/>
        <v xml:space="preserve"> </v>
      </c>
      <c r="W84" s="173">
        <v>21</v>
      </c>
      <c r="X84" s="226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04"/>
        <v xml:space="preserve"> </v>
      </c>
      <c r="AE84" s="212" t="str">
        <f>IF(AA84=0," ",VLOOKUP(AA84,PROTOKOL!$A:$E,5,FALSE))</f>
        <v xml:space="preserve"> </v>
      </c>
      <c r="AF84" s="176"/>
      <c r="AG84" s="177" t="str">
        <f t="shared" si="264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05"/>
        <v xml:space="preserve"> </v>
      </c>
      <c r="AN84" s="176" t="str">
        <f>IF(AJ84=0," ",VLOOKUP(AJ84,PROTOKOL!$A:$E,5,FALSE))</f>
        <v xml:space="preserve"> </v>
      </c>
      <c r="AO84" s="212" t="str">
        <f t="shared" si="348"/>
        <v xml:space="preserve"> </v>
      </c>
      <c r="AP84" s="176">
        <f t="shared" si="265"/>
        <v>0</v>
      </c>
      <c r="AQ84" s="177" t="str">
        <f t="shared" si="266"/>
        <v xml:space="preserve"> </v>
      </c>
      <c r="AS84" s="173">
        <v>21</v>
      </c>
      <c r="AT84" s="226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06"/>
        <v xml:space="preserve"> </v>
      </c>
      <c r="BA84" s="212" t="str">
        <f>IF(AW84=0," ",VLOOKUP(AW84,PROTOKOL!$A:$E,5,FALSE))</f>
        <v xml:space="preserve"> </v>
      </c>
      <c r="BB84" s="176"/>
      <c r="BC84" s="177" t="str">
        <f t="shared" si="267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07"/>
        <v xml:space="preserve"> </v>
      </c>
      <c r="BJ84" s="176" t="str">
        <f>IF(BF84=0," ",VLOOKUP(BF84,PROTOKOL!$A:$E,5,FALSE))</f>
        <v xml:space="preserve"> </v>
      </c>
      <c r="BK84" s="212" t="str">
        <f t="shared" si="349"/>
        <v xml:space="preserve"> </v>
      </c>
      <c r="BL84" s="176">
        <f t="shared" si="268"/>
        <v>0</v>
      </c>
      <c r="BM84" s="177" t="str">
        <f t="shared" si="269"/>
        <v xml:space="preserve"> </v>
      </c>
      <c r="BO84" s="173">
        <v>21</v>
      </c>
      <c r="BP84" s="226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08"/>
        <v xml:space="preserve"> </v>
      </c>
      <c r="BW84" s="212" t="str">
        <f>IF(BS84=0," ",VLOOKUP(BS84,PROTOKOL!$A:$E,5,FALSE))</f>
        <v xml:space="preserve"> </v>
      </c>
      <c r="BX84" s="176"/>
      <c r="BY84" s="177" t="str">
        <f t="shared" si="270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09"/>
        <v xml:space="preserve"> </v>
      </c>
      <c r="CF84" s="176" t="str">
        <f>IF(CB84=0," ",VLOOKUP(CB84,PROTOKOL!$A:$E,5,FALSE))</f>
        <v xml:space="preserve"> </v>
      </c>
      <c r="CG84" s="212" t="str">
        <f t="shared" si="350"/>
        <v xml:space="preserve"> </v>
      </c>
      <c r="CH84" s="176">
        <f t="shared" si="271"/>
        <v>0</v>
      </c>
      <c r="CI84" s="177" t="str">
        <f t="shared" si="272"/>
        <v xml:space="preserve"> </v>
      </c>
      <c r="CK84" s="173">
        <v>21</v>
      </c>
      <c r="CL84" s="226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0"/>
        <v xml:space="preserve"> </v>
      </c>
      <c r="CS84" s="212" t="str">
        <f>IF(CO84=0," ",VLOOKUP(CO84,PROTOKOL!$A:$E,5,FALSE))</f>
        <v xml:space="preserve"> </v>
      </c>
      <c r="CT84" s="176"/>
      <c r="CU84" s="177" t="str">
        <f t="shared" si="273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1"/>
        <v xml:space="preserve"> </v>
      </c>
      <c r="DB84" s="176" t="str">
        <f>IF(CX84=0," ",VLOOKUP(CX84,PROTOKOL!$A:$E,5,FALSE))</f>
        <v xml:space="preserve"> </v>
      </c>
      <c r="DC84" s="212" t="str">
        <f t="shared" si="351"/>
        <v xml:space="preserve"> </v>
      </c>
      <c r="DD84" s="176">
        <f t="shared" si="274"/>
        <v>0</v>
      </c>
      <c r="DE84" s="177" t="str">
        <f t="shared" si="275"/>
        <v xml:space="preserve"> </v>
      </c>
      <c r="DG84" s="173">
        <v>21</v>
      </c>
      <c r="DH84" s="226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2"/>
        <v xml:space="preserve"> </v>
      </c>
      <c r="DO84" s="212" t="str">
        <f>IF(DK84=0," ",VLOOKUP(DK84,PROTOKOL!$A:$E,5,FALSE))</f>
        <v xml:space="preserve"> </v>
      </c>
      <c r="DP84" s="176"/>
      <c r="DQ84" s="177" t="str">
        <f t="shared" si="276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13"/>
        <v xml:space="preserve"> </v>
      </c>
      <c r="DX84" s="176" t="str">
        <f>IF(DT84=0," ",VLOOKUP(DT84,PROTOKOL!$A:$E,5,FALSE))</f>
        <v xml:space="preserve"> </v>
      </c>
      <c r="DY84" s="212" t="str">
        <f t="shared" si="352"/>
        <v xml:space="preserve"> </v>
      </c>
      <c r="DZ84" s="176">
        <f t="shared" si="277"/>
        <v>0</v>
      </c>
      <c r="EA84" s="177" t="str">
        <f t="shared" si="278"/>
        <v xml:space="preserve"> </v>
      </c>
      <c r="EC84" s="173">
        <v>21</v>
      </c>
      <c r="ED84" s="226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14"/>
        <v xml:space="preserve"> </v>
      </c>
      <c r="EK84" s="212" t="str">
        <f>IF(EG84=0," ",VLOOKUP(EG84,PROTOKOL!$A:$E,5,FALSE))</f>
        <v xml:space="preserve"> </v>
      </c>
      <c r="EL84" s="176"/>
      <c r="EM84" s="177" t="str">
        <f t="shared" si="279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15"/>
        <v xml:space="preserve"> </v>
      </c>
      <c r="ET84" s="176" t="str">
        <f>IF(EP84=0," ",VLOOKUP(EP84,PROTOKOL!$A:$E,5,FALSE))</f>
        <v xml:space="preserve"> </v>
      </c>
      <c r="EU84" s="212" t="str">
        <f t="shared" si="353"/>
        <v xml:space="preserve"> </v>
      </c>
      <c r="EV84" s="176">
        <f t="shared" si="280"/>
        <v>0</v>
      </c>
      <c r="EW84" s="177" t="str">
        <f t="shared" si="281"/>
        <v xml:space="preserve"> </v>
      </c>
      <c r="EY84" s="173">
        <v>21</v>
      </c>
      <c r="EZ84" s="226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16"/>
        <v xml:space="preserve"> </v>
      </c>
      <c r="FG84" s="212" t="str">
        <f>IF(FC84=0," ",VLOOKUP(FC84,PROTOKOL!$A:$E,5,FALSE))</f>
        <v xml:space="preserve"> </v>
      </c>
      <c r="FH84" s="176"/>
      <c r="FI84" s="177" t="str">
        <f t="shared" si="282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17"/>
        <v xml:space="preserve"> </v>
      </c>
      <c r="FP84" s="176" t="str">
        <f>IF(FL84=0," ",VLOOKUP(FL84,PROTOKOL!$A:$E,5,FALSE))</f>
        <v xml:space="preserve"> </v>
      </c>
      <c r="FQ84" s="212" t="str">
        <f t="shared" si="354"/>
        <v xml:space="preserve"> </v>
      </c>
      <c r="FR84" s="176">
        <f t="shared" si="283"/>
        <v>0</v>
      </c>
      <c r="FS84" s="177" t="str">
        <f t="shared" si="284"/>
        <v xml:space="preserve"> </v>
      </c>
      <c r="FU84" s="173">
        <v>21</v>
      </c>
      <c r="FV84" s="226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18"/>
        <v xml:space="preserve"> </v>
      </c>
      <c r="GC84" s="212" t="str">
        <f>IF(FY84=0," ",VLOOKUP(FY84,PROTOKOL!$A:$E,5,FALSE))</f>
        <v xml:space="preserve"> </v>
      </c>
      <c r="GD84" s="176"/>
      <c r="GE84" s="177" t="str">
        <f t="shared" si="285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19"/>
        <v xml:space="preserve"> </v>
      </c>
      <c r="GL84" s="176" t="str">
        <f>IF(GH84=0," ",VLOOKUP(GH84,PROTOKOL!$A:$E,5,FALSE))</f>
        <v xml:space="preserve"> </v>
      </c>
      <c r="GM84" s="212" t="str">
        <f t="shared" si="355"/>
        <v xml:space="preserve"> </v>
      </c>
      <c r="GN84" s="176">
        <f t="shared" si="286"/>
        <v>0</v>
      </c>
      <c r="GO84" s="177" t="str">
        <f t="shared" si="287"/>
        <v xml:space="preserve"> </v>
      </c>
      <c r="GQ84" s="173">
        <v>21</v>
      </c>
      <c r="GR84" s="226"/>
      <c r="GS84" s="174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5" t="str">
        <f t="shared" si="220"/>
        <v xml:space="preserve"> </v>
      </c>
      <c r="GY84" s="212" t="str">
        <f>IF(GU84=0," ",VLOOKUP(GU84,PROTOKOL!$A:$E,5,FALSE))</f>
        <v xml:space="preserve"> </v>
      </c>
      <c r="GZ84" s="176"/>
      <c r="HA84" s="177" t="str">
        <f t="shared" si="288"/>
        <v xml:space="preserve"> 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1"/>
        <v xml:space="preserve"> </v>
      </c>
      <c r="HH84" s="176" t="str">
        <f>IF(HD84=0," ",VLOOKUP(HD84,PROTOKOL!$A:$E,5,FALSE))</f>
        <v xml:space="preserve"> </v>
      </c>
      <c r="HI84" s="212" t="str">
        <f t="shared" si="356"/>
        <v xml:space="preserve"> </v>
      </c>
      <c r="HJ84" s="176">
        <f t="shared" si="289"/>
        <v>0</v>
      </c>
      <c r="HK84" s="177" t="str">
        <f t="shared" si="290"/>
        <v xml:space="preserve"> </v>
      </c>
      <c r="HM84" s="173">
        <v>21</v>
      </c>
      <c r="HN84" s="226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22"/>
        <v xml:space="preserve"> </v>
      </c>
      <c r="HU84" s="212" t="str">
        <f>IF(HQ84=0," ",VLOOKUP(HQ84,PROTOKOL!$A:$E,5,FALSE))</f>
        <v xml:space="preserve"> </v>
      </c>
      <c r="HV84" s="176"/>
      <c r="HW84" s="177" t="str">
        <f t="shared" si="291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23"/>
        <v xml:space="preserve"> </v>
      </c>
      <c r="ID84" s="176" t="str">
        <f>IF(HZ84=0," ",VLOOKUP(HZ84,PROTOKOL!$A:$E,5,FALSE))</f>
        <v xml:space="preserve"> </v>
      </c>
      <c r="IE84" s="212" t="str">
        <f t="shared" si="357"/>
        <v xml:space="preserve"> </v>
      </c>
      <c r="IF84" s="176">
        <f t="shared" si="292"/>
        <v>0</v>
      </c>
      <c r="IG84" s="177" t="str">
        <f t="shared" si="293"/>
        <v xml:space="preserve"> </v>
      </c>
      <c r="II84" s="173">
        <v>21</v>
      </c>
      <c r="IJ84" s="226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24"/>
        <v xml:space="preserve"> </v>
      </c>
      <c r="IQ84" s="212" t="str">
        <f>IF(IM84=0," ",VLOOKUP(IM84,PROTOKOL!$A:$E,5,FALSE))</f>
        <v xml:space="preserve"> </v>
      </c>
      <c r="IR84" s="176"/>
      <c r="IS84" s="177" t="str">
        <f t="shared" si="294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25"/>
        <v xml:space="preserve"> </v>
      </c>
      <c r="IZ84" s="176" t="str">
        <f>IF(IV84=0," ",VLOOKUP(IV84,PROTOKOL!$A:$E,5,FALSE))</f>
        <v xml:space="preserve"> </v>
      </c>
      <c r="JA84" s="212" t="str">
        <f t="shared" si="358"/>
        <v xml:space="preserve"> </v>
      </c>
      <c r="JB84" s="176">
        <f t="shared" si="295"/>
        <v>0</v>
      </c>
      <c r="JC84" s="177" t="str">
        <f t="shared" si="296"/>
        <v xml:space="preserve"> </v>
      </c>
      <c r="JE84" s="173">
        <v>21</v>
      </c>
      <c r="JF84" s="226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26"/>
        <v xml:space="preserve"> </v>
      </c>
      <c r="JM84" s="212" t="str">
        <f>IF(JI84=0," ",VLOOKUP(JI84,PROTOKOL!$A:$E,5,FALSE))</f>
        <v xml:space="preserve"> </v>
      </c>
      <c r="JN84" s="176"/>
      <c r="JO84" s="177" t="str">
        <f t="shared" si="297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27"/>
        <v xml:space="preserve"> </v>
      </c>
      <c r="JV84" s="176" t="str">
        <f>IF(JR84=0," ",VLOOKUP(JR84,PROTOKOL!$A:$E,5,FALSE))</f>
        <v xml:space="preserve"> </v>
      </c>
      <c r="JW84" s="212" t="str">
        <f t="shared" si="359"/>
        <v xml:space="preserve"> </v>
      </c>
      <c r="JX84" s="176">
        <f t="shared" si="298"/>
        <v>0</v>
      </c>
      <c r="JY84" s="177" t="str">
        <f t="shared" si="299"/>
        <v xml:space="preserve"> </v>
      </c>
      <c r="KA84" s="173">
        <v>21</v>
      </c>
      <c r="KB84" s="226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28"/>
        <v xml:space="preserve"> </v>
      </c>
      <c r="KI84" s="212" t="str">
        <f>IF(KE84=0," ",VLOOKUP(KE84,PROTOKOL!$A:$E,5,FALSE))</f>
        <v xml:space="preserve"> </v>
      </c>
      <c r="KJ84" s="176"/>
      <c r="KK84" s="177" t="str">
        <f t="shared" si="300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29"/>
        <v xml:space="preserve"> </v>
      </c>
      <c r="KR84" s="176" t="str">
        <f>IF(KN84=0," ",VLOOKUP(KN84,PROTOKOL!$A:$E,5,FALSE))</f>
        <v xml:space="preserve"> </v>
      </c>
      <c r="KS84" s="212" t="str">
        <f t="shared" si="360"/>
        <v xml:space="preserve"> </v>
      </c>
      <c r="KT84" s="176">
        <f t="shared" si="301"/>
        <v>0</v>
      </c>
      <c r="KU84" s="177" t="str">
        <f t="shared" si="302"/>
        <v xml:space="preserve"> </v>
      </c>
      <c r="KW84" s="173">
        <v>21</v>
      </c>
      <c r="KX84" s="226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0"/>
        <v xml:space="preserve"> </v>
      </c>
      <c r="LE84" s="212" t="str">
        <f>IF(LA84=0," ",VLOOKUP(LA84,PROTOKOL!$A:$E,5,FALSE))</f>
        <v xml:space="preserve"> </v>
      </c>
      <c r="LF84" s="176"/>
      <c r="LG84" s="177" t="str">
        <f t="shared" si="303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1"/>
        <v xml:space="preserve"> </v>
      </c>
      <c r="LN84" s="176" t="str">
        <f>IF(LJ84=0," ",VLOOKUP(LJ84,PROTOKOL!$A:$E,5,FALSE))</f>
        <v xml:space="preserve"> </v>
      </c>
      <c r="LO84" s="212" t="str">
        <f t="shared" si="361"/>
        <v xml:space="preserve"> </v>
      </c>
      <c r="LP84" s="176">
        <f t="shared" si="304"/>
        <v>0</v>
      </c>
      <c r="LQ84" s="177" t="str">
        <f t="shared" si="305"/>
        <v xml:space="preserve"> </v>
      </c>
      <c r="LS84" s="173">
        <v>21</v>
      </c>
      <c r="LT84" s="226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2"/>
        <v xml:space="preserve"> </v>
      </c>
      <c r="MA84" s="212" t="str">
        <f>IF(LW84=0," ",VLOOKUP(LW84,PROTOKOL!$A:$E,5,FALSE))</f>
        <v xml:space="preserve"> </v>
      </c>
      <c r="MB84" s="176"/>
      <c r="MC84" s="177" t="str">
        <f t="shared" si="306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33"/>
        <v xml:space="preserve"> </v>
      </c>
      <c r="MJ84" s="176" t="str">
        <f>IF(MF84=0," ",VLOOKUP(MF84,PROTOKOL!$A:$E,5,FALSE))</f>
        <v xml:space="preserve"> </v>
      </c>
      <c r="MK84" s="212" t="str">
        <f t="shared" si="362"/>
        <v xml:space="preserve"> </v>
      </c>
      <c r="ML84" s="176">
        <f t="shared" si="307"/>
        <v>0</v>
      </c>
      <c r="MM84" s="177" t="str">
        <f t="shared" si="308"/>
        <v xml:space="preserve"> </v>
      </c>
      <c r="MO84" s="173">
        <v>21</v>
      </c>
      <c r="MP84" s="226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34"/>
        <v xml:space="preserve"> </v>
      </c>
      <c r="MW84" s="212" t="str">
        <f>IF(MS84=0," ",VLOOKUP(MS84,PROTOKOL!$A:$E,5,FALSE))</f>
        <v xml:space="preserve"> </v>
      </c>
      <c r="MX84" s="176"/>
      <c r="MY84" s="177" t="str">
        <f t="shared" si="309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35"/>
        <v xml:space="preserve"> </v>
      </c>
      <c r="NF84" s="176" t="str">
        <f>IF(NB84=0," ",VLOOKUP(NB84,PROTOKOL!$A:$E,5,FALSE))</f>
        <v xml:space="preserve"> </v>
      </c>
      <c r="NG84" s="212" t="str">
        <f t="shared" si="363"/>
        <v xml:space="preserve"> </v>
      </c>
      <c r="NH84" s="176">
        <f t="shared" si="310"/>
        <v>0</v>
      </c>
      <c r="NI84" s="177" t="str">
        <f t="shared" si="311"/>
        <v xml:space="preserve"> </v>
      </c>
      <c r="NK84" s="173">
        <v>21</v>
      </c>
      <c r="NL84" s="226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36"/>
        <v xml:space="preserve"> </v>
      </c>
      <c r="NS84" s="212" t="str">
        <f>IF(NO84=0," ",VLOOKUP(NO84,PROTOKOL!$A:$E,5,FALSE))</f>
        <v xml:space="preserve"> </v>
      </c>
      <c r="NT84" s="176"/>
      <c r="NU84" s="177" t="str">
        <f t="shared" si="312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37"/>
        <v xml:space="preserve"> </v>
      </c>
      <c r="OB84" s="176" t="str">
        <f>IF(NX84=0," ",VLOOKUP(NX84,PROTOKOL!$A:$E,5,FALSE))</f>
        <v xml:space="preserve"> </v>
      </c>
      <c r="OC84" s="212" t="str">
        <f t="shared" si="364"/>
        <v xml:space="preserve"> </v>
      </c>
      <c r="OD84" s="176">
        <f t="shared" si="313"/>
        <v>0</v>
      </c>
      <c r="OE84" s="177" t="str">
        <f t="shared" si="314"/>
        <v xml:space="preserve"> </v>
      </c>
      <c r="OG84" s="173">
        <v>21</v>
      </c>
      <c r="OH84" s="226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38"/>
        <v xml:space="preserve"> </v>
      </c>
      <c r="OO84" s="212" t="str">
        <f>IF(OK84=0," ",VLOOKUP(OK84,PROTOKOL!$A:$E,5,FALSE))</f>
        <v xml:space="preserve"> </v>
      </c>
      <c r="OP84" s="176"/>
      <c r="OQ84" s="177" t="str">
        <f t="shared" si="315"/>
        <v xml:space="preserve"> 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39"/>
        <v xml:space="preserve"> </v>
      </c>
      <c r="OX84" s="176" t="str">
        <f>IF(OT84=0," ",VLOOKUP(OT84,PROTOKOL!$A:$E,5,FALSE))</f>
        <v xml:space="preserve"> </v>
      </c>
      <c r="OY84" s="212" t="str">
        <f t="shared" si="365"/>
        <v xml:space="preserve"> </v>
      </c>
      <c r="OZ84" s="176">
        <f t="shared" si="316"/>
        <v>0</v>
      </c>
      <c r="PA84" s="177" t="str">
        <f t="shared" si="317"/>
        <v xml:space="preserve"> </v>
      </c>
      <c r="PC84" s="173">
        <v>21</v>
      </c>
      <c r="PD84" s="226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0"/>
        <v xml:space="preserve"> </v>
      </c>
      <c r="PK84" s="212" t="str">
        <f>IF(PG84=0," ",VLOOKUP(PG84,PROTOKOL!$A:$E,5,FALSE))</f>
        <v xml:space="preserve"> </v>
      </c>
      <c r="PL84" s="176"/>
      <c r="PM84" s="177" t="str">
        <f t="shared" si="318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1"/>
        <v xml:space="preserve"> </v>
      </c>
      <c r="PT84" s="176" t="str">
        <f>IF(PP84=0," ",VLOOKUP(PP84,PROTOKOL!$A:$E,5,FALSE))</f>
        <v xml:space="preserve"> </v>
      </c>
      <c r="PU84" s="212" t="str">
        <f t="shared" si="366"/>
        <v xml:space="preserve"> </v>
      </c>
      <c r="PV84" s="176">
        <f t="shared" si="319"/>
        <v>0</v>
      </c>
      <c r="PW84" s="177" t="str">
        <f t="shared" si="320"/>
        <v xml:space="preserve"> </v>
      </c>
      <c r="PY84" s="173">
        <v>21</v>
      </c>
      <c r="PZ84" s="226"/>
      <c r="QA84" s="174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5" t="str">
        <f t="shared" si="242"/>
        <v xml:space="preserve"> </v>
      </c>
      <c r="QG84" s="212" t="str">
        <f>IF(QC84=0," ",VLOOKUP(QC84,PROTOKOL!$A:$E,5,FALSE))</f>
        <v xml:space="preserve"> </v>
      </c>
      <c r="QH84" s="176"/>
      <c r="QI84" s="177" t="str">
        <f t="shared" si="321"/>
        <v xml:space="preserve"> 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43"/>
        <v xml:space="preserve"> </v>
      </c>
      <c r="QP84" s="176" t="str">
        <f>IF(QL84=0," ",VLOOKUP(QL84,PROTOKOL!$A:$E,5,FALSE))</f>
        <v xml:space="preserve"> </v>
      </c>
      <c r="QQ84" s="212" t="str">
        <f t="shared" si="367"/>
        <v xml:space="preserve"> </v>
      </c>
      <c r="QR84" s="176">
        <f t="shared" si="322"/>
        <v>0</v>
      </c>
      <c r="QS84" s="177" t="str">
        <f t="shared" si="323"/>
        <v xml:space="preserve"> </v>
      </c>
      <c r="QU84" s="173">
        <v>21</v>
      </c>
      <c r="QV84" s="226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44"/>
        <v xml:space="preserve"> </v>
      </c>
      <c r="RC84" s="212" t="str">
        <f>IF(QY84=0," ",VLOOKUP(QY84,PROTOKOL!$A:$E,5,FALSE))</f>
        <v xml:space="preserve"> </v>
      </c>
      <c r="RD84" s="176"/>
      <c r="RE84" s="177" t="str">
        <f t="shared" si="324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45"/>
        <v xml:space="preserve"> </v>
      </c>
      <c r="RL84" s="176" t="str">
        <f>IF(RH84=0," ",VLOOKUP(RH84,PROTOKOL!$A:$E,5,FALSE))</f>
        <v xml:space="preserve"> </v>
      </c>
      <c r="RM84" s="212" t="str">
        <f t="shared" si="368"/>
        <v xml:space="preserve"> </v>
      </c>
      <c r="RN84" s="176">
        <f t="shared" si="325"/>
        <v>0</v>
      </c>
      <c r="RO84" s="177" t="str">
        <f t="shared" si="326"/>
        <v xml:space="preserve"> </v>
      </c>
      <c r="RQ84" s="173">
        <v>21</v>
      </c>
      <c r="RR84" s="226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46"/>
        <v xml:space="preserve"> </v>
      </c>
      <c r="RY84" s="212" t="str">
        <f>IF(RU84=0," ",VLOOKUP(RU84,PROTOKOL!$A:$E,5,FALSE))</f>
        <v xml:space="preserve"> </v>
      </c>
      <c r="RZ84" s="176"/>
      <c r="SA84" s="177" t="str">
        <f t="shared" si="327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47"/>
        <v xml:space="preserve"> </v>
      </c>
      <c r="SH84" s="176" t="str">
        <f>IF(SD84=0," ",VLOOKUP(SD84,PROTOKOL!$A:$E,5,FALSE))</f>
        <v xml:space="preserve"> </v>
      </c>
      <c r="SI84" s="212" t="str">
        <f t="shared" si="369"/>
        <v xml:space="preserve"> </v>
      </c>
      <c r="SJ84" s="176">
        <f t="shared" si="328"/>
        <v>0</v>
      </c>
      <c r="SK84" s="177" t="str">
        <f t="shared" si="329"/>
        <v xml:space="preserve"> </v>
      </c>
      <c r="SM84" s="173">
        <v>21</v>
      </c>
      <c r="SN84" s="226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48"/>
        <v xml:space="preserve"> </v>
      </c>
      <c r="SU84" s="212" t="str">
        <f>IF(SQ84=0," ",VLOOKUP(SQ84,PROTOKOL!$A:$E,5,FALSE))</f>
        <v xml:space="preserve"> </v>
      </c>
      <c r="SV84" s="176"/>
      <c r="SW84" s="177" t="str">
        <f t="shared" si="330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49"/>
        <v xml:space="preserve"> </v>
      </c>
      <c r="TD84" s="176" t="str">
        <f>IF(SZ84=0," ",VLOOKUP(SZ84,PROTOKOL!$A:$E,5,FALSE))</f>
        <v xml:space="preserve"> </v>
      </c>
      <c r="TE84" s="212" t="str">
        <f t="shared" si="370"/>
        <v xml:space="preserve"> </v>
      </c>
      <c r="TF84" s="176">
        <f t="shared" si="331"/>
        <v>0</v>
      </c>
      <c r="TG84" s="177" t="str">
        <f t="shared" si="332"/>
        <v xml:space="preserve"> </v>
      </c>
      <c r="TI84" s="173">
        <v>21</v>
      </c>
      <c r="TJ84" s="226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0"/>
        <v xml:space="preserve"> </v>
      </c>
      <c r="TQ84" s="212" t="str">
        <f>IF(TM84=0," ",VLOOKUP(TM84,PROTOKOL!$A:$E,5,FALSE))</f>
        <v xml:space="preserve"> </v>
      </c>
      <c r="TR84" s="176"/>
      <c r="TS84" s="177" t="str">
        <f t="shared" si="333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1"/>
        <v xml:space="preserve"> </v>
      </c>
      <c r="TZ84" s="176" t="str">
        <f>IF(TV84=0," ",VLOOKUP(TV84,PROTOKOL!$A:$E,5,FALSE))</f>
        <v xml:space="preserve"> </v>
      </c>
      <c r="UA84" s="212" t="str">
        <f t="shared" si="371"/>
        <v xml:space="preserve"> </v>
      </c>
      <c r="UB84" s="176">
        <f t="shared" si="334"/>
        <v>0</v>
      </c>
      <c r="UC84" s="177" t="str">
        <f t="shared" si="335"/>
        <v xml:space="preserve"> </v>
      </c>
      <c r="UE84" s="173">
        <v>21</v>
      </c>
      <c r="UF84" s="226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2"/>
        <v xml:space="preserve"> </v>
      </c>
      <c r="UM84" s="212" t="str">
        <f>IF(UI84=0," ",VLOOKUP(UI84,PROTOKOL!$A:$E,5,FALSE))</f>
        <v xml:space="preserve"> </v>
      </c>
      <c r="UN84" s="176"/>
      <c r="UO84" s="177" t="str">
        <f t="shared" si="336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53"/>
        <v xml:space="preserve"> </v>
      </c>
      <c r="UV84" s="176" t="str">
        <f>IF(UR84=0," ",VLOOKUP(UR84,PROTOKOL!$A:$E,5,FALSE))</f>
        <v xml:space="preserve"> </v>
      </c>
      <c r="UW84" s="212" t="str">
        <f t="shared" si="372"/>
        <v xml:space="preserve"> </v>
      </c>
      <c r="UX84" s="176">
        <f t="shared" si="337"/>
        <v>0</v>
      </c>
      <c r="UY84" s="177" t="str">
        <f t="shared" si="338"/>
        <v xml:space="preserve"> </v>
      </c>
      <c r="VA84" s="173">
        <v>21</v>
      </c>
      <c r="VB84" s="226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54"/>
        <v xml:space="preserve"> </v>
      </c>
      <c r="VI84" s="212" t="str">
        <f>IF(VE84=0," ",VLOOKUP(VE84,PROTOKOL!$A:$E,5,FALSE))</f>
        <v xml:space="preserve"> </v>
      </c>
      <c r="VJ84" s="176"/>
      <c r="VK84" s="177" t="str">
        <f t="shared" si="339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55"/>
        <v xml:space="preserve"> </v>
      </c>
      <c r="VR84" s="176" t="str">
        <f>IF(VN84=0," ",VLOOKUP(VN84,PROTOKOL!$A:$E,5,FALSE))</f>
        <v xml:space="preserve"> </v>
      </c>
      <c r="VS84" s="212" t="str">
        <f t="shared" si="373"/>
        <v xml:space="preserve"> </v>
      </c>
      <c r="VT84" s="176">
        <f t="shared" si="340"/>
        <v>0</v>
      </c>
      <c r="VU84" s="177" t="str">
        <f t="shared" si="341"/>
        <v xml:space="preserve"> </v>
      </c>
      <c r="VW84" s="173">
        <v>21</v>
      </c>
      <c r="VX84" s="226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56"/>
        <v xml:space="preserve"> </v>
      </c>
      <c r="WE84" s="212" t="str">
        <f>IF(WA84=0," ",VLOOKUP(WA84,PROTOKOL!$A:$E,5,FALSE))</f>
        <v xml:space="preserve"> </v>
      </c>
      <c r="WF84" s="176"/>
      <c r="WG84" s="177" t="str">
        <f t="shared" si="342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57"/>
        <v xml:space="preserve"> </v>
      </c>
      <c r="WN84" s="176" t="str">
        <f>IF(WJ84=0," ",VLOOKUP(WJ84,PROTOKOL!$A:$E,5,FALSE))</f>
        <v xml:space="preserve"> </v>
      </c>
      <c r="WO84" s="212" t="str">
        <f t="shared" si="374"/>
        <v xml:space="preserve"> </v>
      </c>
      <c r="WP84" s="176">
        <f t="shared" si="343"/>
        <v>0</v>
      </c>
      <c r="WQ84" s="177" t="str">
        <f t="shared" si="344"/>
        <v xml:space="preserve"> </v>
      </c>
      <c r="WS84" s="173">
        <v>21</v>
      </c>
      <c r="WT84" s="226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58"/>
        <v xml:space="preserve"> </v>
      </c>
      <c r="XA84" s="212" t="str">
        <f>IF(WW84=0," ",VLOOKUP(WW84,PROTOKOL!$A:$E,5,FALSE))</f>
        <v xml:space="preserve"> </v>
      </c>
      <c r="XB84" s="176"/>
      <c r="XC84" s="177" t="str">
        <f t="shared" si="345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59"/>
        <v xml:space="preserve"> </v>
      </c>
      <c r="XJ84" s="176" t="str">
        <f>IF(XF84=0," ",VLOOKUP(XF84,PROTOKOL!$A:$E,5,FALSE))</f>
        <v xml:space="preserve"> </v>
      </c>
      <c r="XK84" s="212" t="str">
        <f t="shared" si="375"/>
        <v xml:space="preserve"> </v>
      </c>
      <c r="XL84" s="176">
        <f t="shared" si="346"/>
        <v>0</v>
      </c>
      <c r="XM84" s="177" t="str">
        <f t="shared" si="347"/>
        <v xml:space="preserve"> </v>
      </c>
    </row>
    <row r="85" spans="1:637" ht="13.8">
      <c r="A85" s="173">
        <v>21</v>
      </c>
      <c r="B85" s="227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2"/>
        <v xml:space="preserve"> </v>
      </c>
      <c r="I85" s="212" t="str">
        <f>IF(E85=0," ",VLOOKUP(E85,PROTOKOL!$A:$E,5,FALSE))</f>
        <v xml:space="preserve"> </v>
      </c>
      <c r="J85" s="176"/>
      <c r="K85" s="177" t="str">
        <f t="shared" si="260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03"/>
        <v xml:space="preserve"> </v>
      </c>
      <c r="R85" s="176" t="str">
        <f>IF(N85=0," ",VLOOKUP(N85,PROTOKOL!$A:$E,5,FALSE))</f>
        <v xml:space="preserve"> </v>
      </c>
      <c r="S85" s="212" t="str">
        <f t="shared" si="261"/>
        <v xml:space="preserve"> </v>
      </c>
      <c r="T85" s="176">
        <f t="shared" si="262"/>
        <v>0</v>
      </c>
      <c r="U85" s="177" t="str">
        <f t="shared" si="263"/>
        <v xml:space="preserve"> </v>
      </c>
      <c r="W85" s="173">
        <v>21</v>
      </c>
      <c r="X85" s="227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04"/>
        <v xml:space="preserve"> </v>
      </c>
      <c r="AE85" s="212" t="str">
        <f>IF(AA85=0," ",VLOOKUP(AA85,PROTOKOL!$A:$E,5,FALSE))</f>
        <v xml:space="preserve"> </v>
      </c>
      <c r="AF85" s="176"/>
      <c r="AG85" s="177" t="str">
        <f t="shared" si="264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05"/>
        <v xml:space="preserve"> </v>
      </c>
      <c r="AN85" s="176" t="str">
        <f>IF(AJ85=0," ",VLOOKUP(AJ85,PROTOKOL!$A:$E,5,FALSE))</f>
        <v xml:space="preserve"> </v>
      </c>
      <c r="AO85" s="212" t="str">
        <f t="shared" si="348"/>
        <v xml:space="preserve"> </v>
      </c>
      <c r="AP85" s="176">
        <f t="shared" si="265"/>
        <v>0</v>
      </c>
      <c r="AQ85" s="177" t="str">
        <f t="shared" si="266"/>
        <v xml:space="preserve"> </v>
      </c>
      <c r="AS85" s="173">
        <v>21</v>
      </c>
      <c r="AT85" s="227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06"/>
        <v xml:space="preserve"> </v>
      </c>
      <c r="BA85" s="212" t="str">
        <f>IF(AW85=0," ",VLOOKUP(AW85,PROTOKOL!$A:$E,5,FALSE))</f>
        <v xml:space="preserve"> </v>
      </c>
      <c r="BB85" s="176"/>
      <c r="BC85" s="177" t="str">
        <f t="shared" si="267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07"/>
        <v xml:space="preserve"> </v>
      </c>
      <c r="BJ85" s="176" t="str">
        <f>IF(BF85=0," ",VLOOKUP(BF85,PROTOKOL!$A:$E,5,FALSE))</f>
        <v xml:space="preserve"> </v>
      </c>
      <c r="BK85" s="212" t="str">
        <f t="shared" si="349"/>
        <v xml:space="preserve"> </v>
      </c>
      <c r="BL85" s="176">
        <f t="shared" si="268"/>
        <v>0</v>
      </c>
      <c r="BM85" s="177" t="str">
        <f t="shared" si="269"/>
        <v xml:space="preserve"> </v>
      </c>
      <c r="BO85" s="173">
        <v>21</v>
      </c>
      <c r="BP85" s="227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08"/>
        <v xml:space="preserve"> </v>
      </c>
      <c r="BW85" s="212" t="str">
        <f>IF(BS85=0," ",VLOOKUP(BS85,PROTOKOL!$A:$E,5,FALSE))</f>
        <v xml:space="preserve"> </v>
      </c>
      <c r="BX85" s="176"/>
      <c r="BY85" s="177" t="str">
        <f t="shared" si="270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09"/>
        <v xml:space="preserve"> </v>
      </c>
      <c r="CF85" s="176" t="str">
        <f>IF(CB85=0," ",VLOOKUP(CB85,PROTOKOL!$A:$E,5,FALSE))</f>
        <v xml:space="preserve"> </v>
      </c>
      <c r="CG85" s="212" t="str">
        <f t="shared" si="350"/>
        <v xml:space="preserve"> </v>
      </c>
      <c r="CH85" s="176">
        <f t="shared" si="271"/>
        <v>0</v>
      </c>
      <c r="CI85" s="177" t="str">
        <f t="shared" si="272"/>
        <v xml:space="preserve"> </v>
      </c>
      <c r="CK85" s="173">
        <v>21</v>
      </c>
      <c r="CL85" s="227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0"/>
        <v xml:space="preserve"> </v>
      </c>
      <c r="CS85" s="212" t="str">
        <f>IF(CO85=0," ",VLOOKUP(CO85,PROTOKOL!$A:$E,5,FALSE))</f>
        <v xml:space="preserve"> </v>
      </c>
      <c r="CT85" s="176"/>
      <c r="CU85" s="177" t="str">
        <f t="shared" si="273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1"/>
        <v xml:space="preserve"> </v>
      </c>
      <c r="DB85" s="176" t="str">
        <f>IF(CX85=0," ",VLOOKUP(CX85,PROTOKOL!$A:$E,5,FALSE))</f>
        <v xml:space="preserve"> </v>
      </c>
      <c r="DC85" s="212" t="str">
        <f t="shared" si="351"/>
        <v xml:space="preserve"> </v>
      </c>
      <c r="DD85" s="176">
        <f t="shared" si="274"/>
        <v>0</v>
      </c>
      <c r="DE85" s="177" t="str">
        <f t="shared" si="275"/>
        <v xml:space="preserve"> </v>
      </c>
      <c r="DG85" s="173">
        <v>21</v>
      </c>
      <c r="DH85" s="227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2"/>
        <v xml:space="preserve"> </v>
      </c>
      <c r="DO85" s="212" t="str">
        <f>IF(DK85=0," ",VLOOKUP(DK85,PROTOKOL!$A:$E,5,FALSE))</f>
        <v xml:space="preserve"> </v>
      </c>
      <c r="DP85" s="176"/>
      <c r="DQ85" s="177" t="str">
        <f t="shared" si="276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13"/>
        <v xml:space="preserve"> </v>
      </c>
      <c r="DX85" s="176" t="str">
        <f>IF(DT85=0," ",VLOOKUP(DT85,PROTOKOL!$A:$E,5,FALSE))</f>
        <v xml:space="preserve"> </v>
      </c>
      <c r="DY85" s="212" t="str">
        <f t="shared" si="352"/>
        <v xml:space="preserve"> </v>
      </c>
      <c r="DZ85" s="176">
        <f t="shared" si="277"/>
        <v>0</v>
      </c>
      <c r="EA85" s="177" t="str">
        <f t="shared" si="278"/>
        <v xml:space="preserve"> </v>
      </c>
      <c r="EC85" s="173">
        <v>21</v>
      </c>
      <c r="ED85" s="227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14"/>
        <v xml:space="preserve"> </v>
      </c>
      <c r="EK85" s="212" t="str">
        <f>IF(EG85=0," ",VLOOKUP(EG85,PROTOKOL!$A:$E,5,FALSE))</f>
        <v xml:space="preserve"> </v>
      </c>
      <c r="EL85" s="176"/>
      <c r="EM85" s="177" t="str">
        <f t="shared" si="279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15"/>
        <v xml:space="preserve"> </v>
      </c>
      <c r="ET85" s="176" t="str">
        <f>IF(EP85=0," ",VLOOKUP(EP85,PROTOKOL!$A:$E,5,FALSE))</f>
        <v xml:space="preserve"> </v>
      </c>
      <c r="EU85" s="212" t="str">
        <f t="shared" si="353"/>
        <v xml:space="preserve"> </v>
      </c>
      <c r="EV85" s="176">
        <f t="shared" si="280"/>
        <v>0</v>
      </c>
      <c r="EW85" s="177" t="str">
        <f t="shared" si="281"/>
        <v xml:space="preserve"> </v>
      </c>
      <c r="EY85" s="173">
        <v>21</v>
      </c>
      <c r="EZ85" s="227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16"/>
        <v xml:space="preserve"> </v>
      </c>
      <c r="FG85" s="212" t="str">
        <f>IF(FC85=0," ",VLOOKUP(FC85,PROTOKOL!$A:$E,5,FALSE))</f>
        <v xml:space="preserve"> </v>
      </c>
      <c r="FH85" s="176"/>
      <c r="FI85" s="177" t="str">
        <f t="shared" si="282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17"/>
        <v xml:space="preserve"> </v>
      </c>
      <c r="FP85" s="176" t="str">
        <f>IF(FL85=0," ",VLOOKUP(FL85,PROTOKOL!$A:$E,5,FALSE))</f>
        <v xml:space="preserve"> </v>
      </c>
      <c r="FQ85" s="212" t="str">
        <f t="shared" si="354"/>
        <v xml:space="preserve"> </v>
      </c>
      <c r="FR85" s="176">
        <f t="shared" si="283"/>
        <v>0</v>
      </c>
      <c r="FS85" s="177" t="str">
        <f t="shared" si="284"/>
        <v xml:space="preserve"> </v>
      </c>
      <c r="FU85" s="173">
        <v>21</v>
      </c>
      <c r="FV85" s="227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18"/>
        <v xml:space="preserve"> </v>
      </c>
      <c r="GC85" s="212" t="str">
        <f>IF(FY85=0," ",VLOOKUP(FY85,PROTOKOL!$A:$E,5,FALSE))</f>
        <v xml:space="preserve"> </v>
      </c>
      <c r="GD85" s="176"/>
      <c r="GE85" s="177" t="str">
        <f t="shared" si="285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19"/>
        <v xml:space="preserve"> </v>
      </c>
      <c r="GL85" s="176" t="str">
        <f>IF(GH85=0," ",VLOOKUP(GH85,PROTOKOL!$A:$E,5,FALSE))</f>
        <v xml:space="preserve"> </v>
      </c>
      <c r="GM85" s="212" t="str">
        <f t="shared" si="355"/>
        <v xml:space="preserve"> </v>
      </c>
      <c r="GN85" s="176">
        <f t="shared" si="286"/>
        <v>0</v>
      </c>
      <c r="GO85" s="177" t="str">
        <f t="shared" si="287"/>
        <v xml:space="preserve"> </v>
      </c>
      <c r="GQ85" s="173">
        <v>21</v>
      </c>
      <c r="GR85" s="227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0"/>
        <v xml:space="preserve"> </v>
      </c>
      <c r="GY85" s="212" t="str">
        <f>IF(GU85=0," ",VLOOKUP(GU85,PROTOKOL!$A:$E,5,FALSE))</f>
        <v xml:space="preserve"> </v>
      </c>
      <c r="GZ85" s="176"/>
      <c r="HA85" s="177" t="str">
        <f t="shared" si="288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1"/>
        <v xml:space="preserve"> </v>
      </c>
      <c r="HH85" s="176" t="str">
        <f>IF(HD85=0," ",VLOOKUP(HD85,PROTOKOL!$A:$E,5,FALSE))</f>
        <v xml:space="preserve"> </v>
      </c>
      <c r="HI85" s="212" t="str">
        <f t="shared" si="356"/>
        <v xml:space="preserve"> </v>
      </c>
      <c r="HJ85" s="176">
        <f t="shared" si="289"/>
        <v>0</v>
      </c>
      <c r="HK85" s="177" t="str">
        <f t="shared" si="290"/>
        <v xml:space="preserve"> </v>
      </c>
      <c r="HM85" s="173">
        <v>21</v>
      </c>
      <c r="HN85" s="227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2"/>
        <v xml:space="preserve"> </v>
      </c>
      <c r="HU85" s="212" t="str">
        <f>IF(HQ85=0," ",VLOOKUP(HQ85,PROTOKOL!$A:$E,5,FALSE))</f>
        <v xml:space="preserve"> </v>
      </c>
      <c r="HV85" s="176"/>
      <c r="HW85" s="177" t="str">
        <f t="shared" si="291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23"/>
        <v xml:space="preserve"> </v>
      </c>
      <c r="ID85" s="176" t="str">
        <f>IF(HZ85=0," ",VLOOKUP(HZ85,PROTOKOL!$A:$E,5,FALSE))</f>
        <v xml:space="preserve"> </v>
      </c>
      <c r="IE85" s="212" t="str">
        <f t="shared" si="357"/>
        <v xml:space="preserve"> </v>
      </c>
      <c r="IF85" s="176">
        <f t="shared" si="292"/>
        <v>0</v>
      </c>
      <c r="IG85" s="177" t="str">
        <f t="shared" si="293"/>
        <v xml:space="preserve"> </v>
      </c>
      <c r="II85" s="173">
        <v>21</v>
      </c>
      <c r="IJ85" s="227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24"/>
        <v xml:space="preserve"> </v>
      </c>
      <c r="IQ85" s="212" t="str">
        <f>IF(IM85=0," ",VLOOKUP(IM85,PROTOKOL!$A:$E,5,FALSE))</f>
        <v xml:space="preserve"> </v>
      </c>
      <c r="IR85" s="176"/>
      <c r="IS85" s="177" t="str">
        <f t="shared" si="294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25"/>
        <v xml:space="preserve"> </v>
      </c>
      <c r="IZ85" s="176" t="str">
        <f>IF(IV85=0," ",VLOOKUP(IV85,PROTOKOL!$A:$E,5,FALSE))</f>
        <v xml:space="preserve"> </v>
      </c>
      <c r="JA85" s="212" t="str">
        <f t="shared" si="358"/>
        <v xml:space="preserve"> </v>
      </c>
      <c r="JB85" s="176">
        <f t="shared" si="295"/>
        <v>0</v>
      </c>
      <c r="JC85" s="177" t="str">
        <f t="shared" si="296"/>
        <v xml:space="preserve"> </v>
      </c>
      <c r="JE85" s="173">
        <v>21</v>
      </c>
      <c r="JF85" s="227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26"/>
        <v xml:space="preserve"> </v>
      </c>
      <c r="JM85" s="212" t="str">
        <f>IF(JI85=0," ",VLOOKUP(JI85,PROTOKOL!$A:$E,5,FALSE))</f>
        <v xml:space="preserve"> </v>
      </c>
      <c r="JN85" s="176"/>
      <c r="JO85" s="177" t="str">
        <f t="shared" si="297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27"/>
        <v xml:space="preserve"> </v>
      </c>
      <c r="JV85" s="176" t="str">
        <f>IF(JR85=0," ",VLOOKUP(JR85,PROTOKOL!$A:$E,5,FALSE))</f>
        <v xml:space="preserve"> </v>
      </c>
      <c r="JW85" s="212" t="str">
        <f t="shared" si="359"/>
        <v xml:space="preserve"> </v>
      </c>
      <c r="JX85" s="176">
        <f t="shared" si="298"/>
        <v>0</v>
      </c>
      <c r="JY85" s="177" t="str">
        <f t="shared" si="299"/>
        <v xml:space="preserve"> </v>
      </c>
      <c r="KA85" s="173">
        <v>21</v>
      </c>
      <c r="KB85" s="227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28"/>
        <v xml:space="preserve"> </v>
      </c>
      <c r="KI85" s="212" t="str">
        <f>IF(KE85=0," ",VLOOKUP(KE85,PROTOKOL!$A:$E,5,FALSE))</f>
        <v xml:space="preserve"> </v>
      </c>
      <c r="KJ85" s="176"/>
      <c r="KK85" s="177" t="str">
        <f t="shared" si="300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29"/>
        <v xml:space="preserve"> </v>
      </c>
      <c r="KR85" s="176" t="str">
        <f>IF(KN85=0," ",VLOOKUP(KN85,PROTOKOL!$A:$E,5,FALSE))</f>
        <v xml:space="preserve"> </v>
      </c>
      <c r="KS85" s="212" t="str">
        <f t="shared" si="360"/>
        <v xml:space="preserve"> </v>
      </c>
      <c r="KT85" s="176">
        <f t="shared" si="301"/>
        <v>0</v>
      </c>
      <c r="KU85" s="177" t="str">
        <f t="shared" si="302"/>
        <v xml:space="preserve"> </v>
      </c>
      <c r="KW85" s="173">
        <v>21</v>
      </c>
      <c r="KX85" s="227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0"/>
        <v xml:space="preserve"> </v>
      </c>
      <c r="LE85" s="212" t="str">
        <f>IF(LA85=0," ",VLOOKUP(LA85,PROTOKOL!$A:$E,5,FALSE))</f>
        <v xml:space="preserve"> </v>
      </c>
      <c r="LF85" s="176"/>
      <c r="LG85" s="177" t="str">
        <f t="shared" si="303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1"/>
        <v xml:space="preserve"> </v>
      </c>
      <c r="LN85" s="176" t="str">
        <f>IF(LJ85=0," ",VLOOKUP(LJ85,PROTOKOL!$A:$E,5,FALSE))</f>
        <v xml:space="preserve"> </v>
      </c>
      <c r="LO85" s="212" t="str">
        <f t="shared" si="361"/>
        <v xml:space="preserve"> </v>
      </c>
      <c r="LP85" s="176">
        <f t="shared" si="304"/>
        <v>0</v>
      </c>
      <c r="LQ85" s="177" t="str">
        <f t="shared" si="305"/>
        <v xml:space="preserve"> </v>
      </c>
      <c r="LS85" s="173">
        <v>21</v>
      </c>
      <c r="LT85" s="227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2"/>
        <v xml:space="preserve"> </v>
      </c>
      <c r="MA85" s="212" t="str">
        <f>IF(LW85=0," ",VLOOKUP(LW85,PROTOKOL!$A:$E,5,FALSE))</f>
        <v xml:space="preserve"> </v>
      </c>
      <c r="MB85" s="176"/>
      <c r="MC85" s="177" t="str">
        <f t="shared" si="306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33"/>
        <v xml:space="preserve"> </v>
      </c>
      <c r="MJ85" s="176" t="str">
        <f>IF(MF85=0," ",VLOOKUP(MF85,PROTOKOL!$A:$E,5,FALSE))</f>
        <v xml:space="preserve"> </v>
      </c>
      <c r="MK85" s="212" t="str">
        <f t="shared" si="362"/>
        <v xml:space="preserve"> </v>
      </c>
      <c r="ML85" s="176">
        <f t="shared" si="307"/>
        <v>0</v>
      </c>
      <c r="MM85" s="177" t="str">
        <f t="shared" si="308"/>
        <v xml:space="preserve"> </v>
      </c>
      <c r="MO85" s="173">
        <v>21</v>
      </c>
      <c r="MP85" s="227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34"/>
        <v xml:space="preserve"> </v>
      </c>
      <c r="MW85" s="212" t="str">
        <f>IF(MS85=0," ",VLOOKUP(MS85,PROTOKOL!$A:$E,5,FALSE))</f>
        <v xml:space="preserve"> </v>
      </c>
      <c r="MX85" s="176"/>
      <c r="MY85" s="177" t="str">
        <f t="shared" si="309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35"/>
        <v xml:space="preserve"> </v>
      </c>
      <c r="NF85" s="176" t="str">
        <f>IF(NB85=0," ",VLOOKUP(NB85,PROTOKOL!$A:$E,5,FALSE))</f>
        <v xml:space="preserve"> </v>
      </c>
      <c r="NG85" s="212" t="str">
        <f t="shared" si="363"/>
        <v xml:space="preserve"> </v>
      </c>
      <c r="NH85" s="176">
        <f t="shared" si="310"/>
        <v>0</v>
      </c>
      <c r="NI85" s="177" t="str">
        <f t="shared" si="311"/>
        <v xml:space="preserve"> </v>
      </c>
      <c r="NK85" s="173">
        <v>21</v>
      </c>
      <c r="NL85" s="227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36"/>
        <v xml:space="preserve"> </v>
      </c>
      <c r="NS85" s="212" t="str">
        <f>IF(NO85=0," ",VLOOKUP(NO85,PROTOKOL!$A:$E,5,FALSE))</f>
        <v xml:space="preserve"> </v>
      </c>
      <c r="NT85" s="176"/>
      <c r="NU85" s="177" t="str">
        <f t="shared" si="312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37"/>
        <v xml:space="preserve"> </v>
      </c>
      <c r="OB85" s="176" t="str">
        <f>IF(NX85=0," ",VLOOKUP(NX85,PROTOKOL!$A:$E,5,FALSE))</f>
        <v xml:space="preserve"> </v>
      </c>
      <c r="OC85" s="212" t="str">
        <f t="shared" si="364"/>
        <v xml:space="preserve"> </v>
      </c>
      <c r="OD85" s="176">
        <f t="shared" si="313"/>
        <v>0</v>
      </c>
      <c r="OE85" s="177" t="str">
        <f t="shared" si="314"/>
        <v xml:space="preserve"> </v>
      </c>
      <c r="OG85" s="173">
        <v>21</v>
      </c>
      <c r="OH85" s="227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38"/>
        <v xml:space="preserve"> </v>
      </c>
      <c r="OO85" s="212" t="str">
        <f>IF(OK85=0," ",VLOOKUP(OK85,PROTOKOL!$A:$E,5,FALSE))</f>
        <v xml:space="preserve"> </v>
      </c>
      <c r="OP85" s="176"/>
      <c r="OQ85" s="177" t="str">
        <f t="shared" si="315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39"/>
        <v xml:space="preserve"> </v>
      </c>
      <c r="OX85" s="176" t="str">
        <f>IF(OT85=0," ",VLOOKUP(OT85,PROTOKOL!$A:$E,5,FALSE))</f>
        <v xml:space="preserve"> </v>
      </c>
      <c r="OY85" s="212" t="str">
        <f t="shared" si="365"/>
        <v xml:space="preserve"> </v>
      </c>
      <c r="OZ85" s="176">
        <f t="shared" si="316"/>
        <v>0</v>
      </c>
      <c r="PA85" s="177" t="str">
        <f t="shared" si="317"/>
        <v xml:space="preserve"> </v>
      </c>
      <c r="PC85" s="173">
        <v>21</v>
      </c>
      <c r="PD85" s="227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0"/>
        <v xml:space="preserve"> </v>
      </c>
      <c r="PK85" s="212" t="str">
        <f>IF(PG85=0," ",VLOOKUP(PG85,PROTOKOL!$A:$E,5,FALSE))</f>
        <v xml:space="preserve"> </v>
      </c>
      <c r="PL85" s="176"/>
      <c r="PM85" s="177" t="str">
        <f t="shared" si="318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1"/>
        <v xml:space="preserve"> </v>
      </c>
      <c r="PT85" s="176" t="str">
        <f>IF(PP85=0," ",VLOOKUP(PP85,PROTOKOL!$A:$E,5,FALSE))</f>
        <v xml:space="preserve"> </v>
      </c>
      <c r="PU85" s="212" t="str">
        <f t="shared" si="366"/>
        <v xml:space="preserve"> </v>
      </c>
      <c r="PV85" s="176">
        <f t="shared" si="319"/>
        <v>0</v>
      </c>
      <c r="PW85" s="177" t="str">
        <f t="shared" si="320"/>
        <v xml:space="preserve"> </v>
      </c>
      <c r="PY85" s="173">
        <v>21</v>
      </c>
      <c r="PZ85" s="227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2"/>
        <v xml:space="preserve"> </v>
      </c>
      <c r="QG85" s="212" t="str">
        <f>IF(QC85=0," ",VLOOKUP(QC85,PROTOKOL!$A:$E,5,FALSE))</f>
        <v xml:space="preserve"> </v>
      </c>
      <c r="QH85" s="176"/>
      <c r="QI85" s="177" t="str">
        <f t="shared" si="321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43"/>
        <v xml:space="preserve"> </v>
      </c>
      <c r="QP85" s="176" t="str">
        <f>IF(QL85=0," ",VLOOKUP(QL85,PROTOKOL!$A:$E,5,FALSE))</f>
        <v xml:space="preserve"> </v>
      </c>
      <c r="QQ85" s="212" t="str">
        <f t="shared" si="367"/>
        <v xml:space="preserve"> </v>
      </c>
      <c r="QR85" s="176">
        <f t="shared" si="322"/>
        <v>0</v>
      </c>
      <c r="QS85" s="177" t="str">
        <f t="shared" si="323"/>
        <v xml:space="preserve"> </v>
      </c>
      <c r="QU85" s="173">
        <v>21</v>
      </c>
      <c r="QV85" s="227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44"/>
        <v xml:space="preserve"> </v>
      </c>
      <c r="RC85" s="212" t="str">
        <f>IF(QY85=0," ",VLOOKUP(QY85,PROTOKOL!$A:$E,5,FALSE))</f>
        <v xml:space="preserve"> </v>
      </c>
      <c r="RD85" s="176"/>
      <c r="RE85" s="177" t="str">
        <f t="shared" si="324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45"/>
        <v xml:space="preserve"> </v>
      </c>
      <c r="RL85" s="176" t="str">
        <f>IF(RH85=0," ",VLOOKUP(RH85,PROTOKOL!$A:$E,5,FALSE))</f>
        <v xml:space="preserve"> </v>
      </c>
      <c r="RM85" s="212" t="str">
        <f t="shared" si="368"/>
        <v xml:space="preserve"> </v>
      </c>
      <c r="RN85" s="176">
        <f t="shared" si="325"/>
        <v>0</v>
      </c>
      <c r="RO85" s="177" t="str">
        <f t="shared" si="326"/>
        <v xml:space="preserve"> </v>
      </c>
      <c r="RQ85" s="173">
        <v>21</v>
      </c>
      <c r="RR85" s="227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46"/>
        <v xml:space="preserve"> </v>
      </c>
      <c r="RY85" s="212" t="str">
        <f>IF(RU85=0," ",VLOOKUP(RU85,PROTOKOL!$A:$E,5,FALSE))</f>
        <v xml:space="preserve"> </v>
      </c>
      <c r="RZ85" s="176"/>
      <c r="SA85" s="177" t="str">
        <f t="shared" si="327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47"/>
        <v xml:space="preserve"> </v>
      </c>
      <c r="SH85" s="176" t="str">
        <f>IF(SD85=0," ",VLOOKUP(SD85,PROTOKOL!$A:$E,5,FALSE))</f>
        <v xml:space="preserve"> </v>
      </c>
      <c r="SI85" s="212" t="str">
        <f t="shared" si="369"/>
        <v xml:space="preserve"> </v>
      </c>
      <c r="SJ85" s="176">
        <f t="shared" si="328"/>
        <v>0</v>
      </c>
      <c r="SK85" s="177" t="str">
        <f t="shared" si="329"/>
        <v xml:space="preserve"> </v>
      </c>
      <c r="SM85" s="173">
        <v>21</v>
      </c>
      <c r="SN85" s="227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48"/>
        <v xml:space="preserve"> </v>
      </c>
      <c r="SU85" s="212" t="str">
        <f>IF(SQ85=0," ",VLOOKUP(SQ85,PROTOKOL!$A:$E,5,FALSE))</f>
        <v xml:space="preserve"> </v>
      </c>
      <c r="SV85" s="176"/>
      <c r="SW85" s="177" t="str">
        <f t="shared" si="330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49"/>
        <v xml:space="preserve"> </v>
      </c>
      <c r="TD85" s="176" t="str">
        <f>IF(SZ85=0," ",VLOOKUP(SZ85,PROTOKOL!$A:$E,5,FALSE))</f>
        <v xml:space="preserve"> </v>
      </c>
      <c r="TE85" s="212" t="str">
        <f t="shared" si="370"/>
        <v xml:space="preserve"> </v>
      </c>
      <c r="TF85" s="176">
        <f t="shared" si="331"/>
        <v>0</v>
      </c>
      <c r="TG85" s="177" t="str">
        <f t="shared" si="332"/>
        <v xml:space="preserve"> </v>
      </c>
      <c r="TI85" s="173">
        <v>21</v>
      </c>
      <c r="TJ85" s="227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0"/>
        <v xml:space="preserve"> </v>
      </c>
      <c r="TQ85" s="212" t="str">
        <f>IF(TM85=0," ",VLOOKUP(TM85,PROTOKOL!$A:$E,5,FALSE))</f>
        <v xml:space="preserve"> </v>
      </c>
      <c r="TR85" s="176"/>
      <c r="TS85" s="177" t="str">
        <f t="shared" si="333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1"/>
        <v xml:space="preserve"> </v>
      </c>
      <c r="TZ85" s="176" t="str">
        <f>IF(TV85=0," ",VLOOKUP(TV85,PROTOKOL!$A:$E,5,FALSE))</f>
        <v xml:space="preserve"> </v>
      </c>
      <c r="UA85" s="212" t="str">
        <f t="shared" si="371"/>
        <v xml:space="preserve"> </v>
      </c>
      <c r="UB85" s="176">
        <f t="shared" si="334"/>
        <v>0</v>
      </c>
      <c r="UC85" s="177" t="str">
        <f t="shared" si="335"/>
        <v xml:space="preserve"> </v>
      </c>
      <c r="UE85" s="173">
        <v>21</v>
      </c>
      <c r="UF85" s="227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2"/>
        <v xml:space="preserve"> </v>
      </c>
      <c r="UM85" s="212" t="str">
        <f>IF(UI85=0," ",VLOOKUP(UI85,PROTOKOL!$A:$E,5,FALSE))</f>
        <v xml:space="preserve"> </v>
      </c>
      <c r="UN85" s="176"/>
      <c r="UO85" s="177" t="str">
        <f t="shared" si="336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53"/>
        <v xml:space="preserve"> </v>
      </c>
      <c r="UV85" s="176" t="str">
        <f>IF(UR85=0," ",VLOOKUP(UR85,PROTOKOL!$A:$E,5,FALSE))</f>
        <v xml:space="preserve"> </v>
      </c>
      <c r="UW85" s="212" t="str">
        <f t="shared" si="372"/>
        <v xml:space="preserve"> </v>
      </c>
      <c r="UX85" s="176">
        <f t="shared" si="337"/>
        <v>0</v>
      </c>
      <c r="UY85" s="177" t="str">
        <f t="shared" si="338"/>
        <v xml:space="preserve"> </v>
      </c>
      <c r="VA85" s="173">
        <v>21</v>
      </c>
      <c r="VB85" s="227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54"/>
        <v xml:space="preserve"> </v>
      </c>
      <c r="VI85" s="212" t="str">
        <f>IF(VE85=0," ",VLOOKUP(VE85,PROTOKOL!$A:$E,5,FALSE))</f>
        <v xml:space="preserve"> </v>
      </c>
      <c r="VJ85" s="176"/>
      <c r="VK85" s="177" t="str">
        <f t="shared" si="339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55"/>
        <v xml:space="preserve"> </v>
      </c>
      <c r="VR85" s="176" t="str">
        <f>IF(VN85=0," ",VLOOKUP(VN85,PROTOKOL!$A:$E,5,FALSE))</f>
        <v xml:space="preserve"> </v>
      </c>
      <c r="VS85" s="212" t="str">
        <f t="shared" si="373"/>
        <v xml:space="preserve"> </v>
      </c>
      <c r="VT85" s="176">
        <f t="shared" si="340"/>
        <v>0</v>
      </c>
      <c r="VU85" s="177" t="str">
        <f t="shared" si="341"/>
        <v xml:space="preserve"> </v>
      </c>
      <c r="VW85" s="173">
        <v>21</v>
      </c>
      <c r="VX85" s="227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56"/>
        <v xml:space="preserve"> </v>
      </c>
      <c r="WE85" s="212" t="str">
        <f>IF(WA85=0," ",VLOOKUP(WA85,PROTOKOL!$A:$E,5,FALSE))</f>
        <v xml:space="preserve"> </v>
      </c>
      <c r="WF85" s="176"/>
      <c r="WG85" s="177" t="str">
        <f t="shared" si="342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57"/>
        <v xml:space="preserve"> </v>
      </c>
      <c r="WN85" s="176" t="str">
        <f>IF(WJ85=0," ",VLOOKUP(WJ85,PROTOKOL!$A:$E,5,FALSE))</f>
        <v xml:space="preserve"> </v>
      </c>
      <c r="WO85" s="212" t="str">
        <f t="shared" si="374"/>
        <v xml:space="preserve"> </v>
      </c>
      <c r="WP85" s="176">
        <f t="shared" si="343"/>
        <v>0</v>
      </c>
      <c r="WQ85" s="177" t="str">
        <f t="shared" si="344"/>
        <v xml:space="preserve"> </v>
      </c>
      <c r="WS85" s="173">
        <v>21</v>
      </c>
      <c r="WT85" s="227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58"/>
        <v xml:space="preserve"> </v>
      </c>
      <c r="XA85" s="212" t="str">
        <f>IF(WW85=0," ",VLOOKUP(WW85,PROTOKOL!$A:$E,5,FALSE))</f>
        <v xml:space="preserve"> </v>
      </c>
      <c r="XB85" s="176"/>
      <c r="XC85" s="177" t="str">
        <f t="shared" si="345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59"/>
        <v xml:space="preserve"> </v>
      </c>
      <c r="XJ85" s="176" t="str">
        <f>IF(XF85=0," ",VLOOKUP(XF85,PROTOKOL!$A:$E,5,FALSE))</f>
        <v xml:space="preserve"> </v>
      </c>
      <c r="XK85" s="212" t="str">
        <f t="shared" si="375"/>
        <v xml:space="preserve"> </v>
      </c>
      <c r="XL85" s="176">
        <f t="shared" si="346"/>
        <v>0</v>
      </c>
      <c r="XM85" s="177" t="str">
        <f t="shared" si="347"/>
        <v xml:space="preserve"> </v>
      </c>
    </row>
    <row r="86" spans="1:637" ht="13.8">
      <c r="A86" s="173">
        <v>22</v>
      </c>
      <c r="B86" s="225">
        <v>22</v>
      </c>
      <c r="C86" s="174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5" t="str">
        <f t="shared" si="202"/>
        <v xml:space="preserve"> </v>
      </c>
      <c r="I86" s="212" t="str">
        <f>IF(E86=0," ",VLOOKUP(E86,PROTOKOL!$A:$E,5,FALSE))</f>
        <v xml:space="preserve"> </v>
      </c>
      <c r="J86" s="176"/>
      <c r="K86" s="177" t="str">
        <f t="shared" si="260"/>
        <v xml:space="preserve"> 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03"/>
        <v xml:space="preserve"> </v>
      </c>
      <c r="R86" s="176" t="str">
        <f>IF(N86=0," ",VLOOKUP(N86,PROTOKOL!$A:$E,5,FALSE))</f>
        <v xml:space="preserve"> </v>
      </c>
      <c r="S86" s="212" t="str">
        <f t="shared" si="261"/>
        <v xml:space="preserve"> </v>
      </c>
      <c r="T86" s="176">
        <f t="shared" si="262"/>
        <v>0</v>
      </c>
      <c r="U86" s="177" t="str">
        <f t="shared" si="263"/>
        <v xml:space="preserve"> </v>
      </c>
      <c r="W86" s="173">
        <v>22</v>
      </c>
      <c r="X86" s="225">
        <v>22</v>
      </c>
      <c r="Y86" s="174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5" t="str">
        <f t="shared" si="204"/>
        <v xml:space="preserve"> </v>
      </c>
      <c r="AE86" s="212" t="str">
        <f>IF(AA86=0," ",VLOOKUP(AA86,PROTOKOL!$A:$E,5,FALSE))</f>
        <v xml:space="preserve"> </v>
      </c>
      <c r="AF86" s="176"/>
      <c r="AG86" s="177" t="str">
        <f t="shared" si="264"/>
        <v xml:space="preserve"> 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05"/>
        <v xml:space="preserve"> </v>
      </c>
      <c r="AN86" s="176" t="str">
        <f>IF(AJ86=0," ",VLOOKUP(AJ86,PROTOKOL!$A:$E,5,FALSE))</f>
        <v xml:space="preserve"> </v>
      </c>
      <c r="AO86" s="212" t="str">
        <f t="shared" si="348"/>
        <v xml:space="preserve"> </v>
      </c>
      <c r="AP86" s="176">
        <f t="shared" si="265"/>
        <v>0</v>
      </c>
      <c r="AQ86" s="177" t="str">
        <f t="shared" si="266"/>
        <v xml:space="preserve"> </v>
      </c>
      <c r="AS86" s="173">
        <v>22</v>
      </c>
      <c r="AT86" s="225">
        <v>22</v>
      </c>
      <c r="AU86" s="174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5" t="str">
        <f t="shared" si="206"/>
        <v xml:space="preserve"> </v>
      </c>
      <c r="BA86" s="212" t="str">
        <f>IF(AW86=0," ",VLOOKUP(AW86,PROTOKOL!$A:$E,5,FALSE))</f>
        <v xml:space="preserve"> </v>
      </c>
      <c r="BB86" s="176"/>
      <c r="BC86" s="177" t="str">
        <f t="shared" si="267"/>
        <v xml:space="preserve"> 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07"/>
        <v xml:space="preserve"> </v>
      </c>
      <c r="BJ86" s="176" t="str">
        <f>IF(BF86=0," ",VLOOKUP(BF86,PROTOKOL!$A:$E,5,FALSE))</f>
        <v xml:space="preserve"> </v>
      </c>
      <c r="BK86" s="212" t="str">
        <f t="shared" si="349"/>
        <v xml:space="preserve"> </v>
      </c>
      <c r="BL86" s="176">
        <f t="shared" si="268"/>
        <v>0</v>
      </c>
      <c r="BM86" s="177" t="str">
        <f t="shared" si="269"/>
        <v xml:space="preserve"> </v>
      </c>
      <c r="BO86" s="173">
        <v>22</v>
      </c>
      <c r="BP86" s="225">
        <v>22</v>
      </c>
      <c r="BQ86" s="174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5" t="str">
        <f t="shared" si="208"/>
        <v xml:space="preserve"> </v>
      </c>
      <c r="BW86" s="212" t="str">
        <f>IF(BS86=0," ",VLOOKUP(BS86,PROTOKOL!$A:$E,5,FALSE))</f>
        <v xml:space="preserve"> </v>
      </c>
      <c r="BX86" s="176"/>
      <c r="BY86" s="177" t="str">
        <f t="shared" si="270"/>
        <v xml:space="preserve"> 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09"/>
        <v xml:space="preserve"> </v>
      </c>
      <c r="CF86" s="176" t="str">
        <f>IF(CB86=0," ",VLOOKUP(CB86,PROTOKOL!$A:$E,5,FALSE))</f>
        <v xml:space="preserve"> </v>
      </c>
      <c r="CG86" s="212" t="str">
        <f t="shared" si="350"/>
        <v xml:space="preserve"> </v>
      </c>
      <c r="CH86" s="176">
        <f t="shared" si="271"/>
        <v>0</v>
      </c>
      <c r="CI86" s="177" t="str">
        <f t="shared" si="272"/>
        <v xml:space="preserve"> </v>
      </c>
      <c r="CK86" s="173">
        <v>22</v>
      </c>
      <c r="CL86" s="225">
        <v>22</v>
      </c>
      <c r="CM86" s="174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5" t="str">
        <f t="shared" si="210"/>
        <v xml:space="preserve"> </v>
      </c>
      <c r="CS86" s="212" t="str">
        <f>IF(CO86=0," ",VLOOKUP(CO86,PROTOKOL!$A:$E,5,FALSE))</f>
        <v xml:space="preserve"> </v>
      </c>
      <c r="CT86" s="176"/>
      <c r="CU86" s="177" t="str">
        <f t="shared" si="273"/>
        <v xml:space="preserve"> 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11"/>
        <v xml:space="preserve"> </v>
      </c>
      <c r="DB86" s="176" t="str">
        <f>IF(CX86=0," ",VLOOKUP(CX86,PROTOKOL!$A:$E,5,FALSE))</f>
        <v xml:space="preserve"> </v>
      </c>
      <c r="DC86" s="212" t="str">
        <f t="shared" si="351"/>
        <v xml:space="preserve"> </v>
      </c>
      <c r="DD86" s="176">
        <f t="shared" si="274"/>
        <v>0</v>
      </c>
      <c r="DE86" s="177" t="str">
        <f t="shared" si="275"/>
        <v xml:space="preserve"> </v>
      </c>
      <c r="DG86" s="173">
        <v>22</v>
      </c>
      <c r="DH86" s="225">
        <v>22</v>
      </c>
      <c r="DI86" s="174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5" t="str">
        <f t="shared" si="212"/>
        <v xml:space="preserve"> </v>
      </c>
      <c r="DO86" s="212" t="str">
        <f>IF(DK86=0," ",VLOOKUP(DK86,PROTOKOL!$A:$E,5,FALSE))</f>
        <v xml:space="preserve"> </v>
      </c>
      <c r="DP86" s="176"/>
      <c r="DQ86" s="177" t="str">
        <f t="shared" si="276"/>
        <v xml:space="preserve"> 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13"/>
        <v xml:space="preserve"> </v>
      </c>
      <c r="DX86" s="176" t="str">
        <f>IF(DT86=0," ",VLOOKUP(DT86,PROTOKOL!$A:$E,5,FALSE))</f>
        <v xml:space="preserve"> </v>
      </c>
      <c r="DY86" s="212" t="str">
        <f t="shared" si="352"/>
        <v xml:space="preserve"> </v>
      </c>
      <c r="DZ86" s="176">
        <f t="shared" si="277"/>
        <v>0</v>
      </c>
      <c r="EA86" s="177" t="str">
        <f t="shared" si="278"/>
        <v xml:space="preserve"> </v>
      </c>
      <c r="EC86" s="173">
        <v>22</v>
      </c>
      <c r="ED86" s="225">
        <v>22</v>
      </c>
      <c r="EE86" s="174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5" t="str">
        <f t="shared" si="214"/>
        <v xml:space="preserve"> </v>
      </c>
      <c r="EK86" s="212" t="str">
        <f>IF(EG86=0," ",VLOOKUP(EG86,PROTOKOL!$A:$E,5,FALSE))</f>
        <v xml:space="preserve"> </v>
      </c>
      <c r="EL86" s="176"/>
      <c r="EM86" s="177" t="str">
        <f t="shared" si="279"/>
        <v xml:space="preserve"> 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15"/>
        <v xml:space="preserve"> </v>
      </c>
      <c r="ET86" s="176" t="str">
        <f>IF(EP86=0," ",VLOOKUP(EP86,PROTOKOL!$A:$E,5,FALSE))</f>
        <v xml:space="preserve"> </v>
      </c>
      <c r="EU86" s="212" t="str">
        <f t="shared" si="353"/>
        <v xml:space="preserve"> </v>
      </c>
      <c r="EV86" s="176">
        <f t="shared" si="280"/>
        <v>0</v>
      </c>
      <c r="EW86" s="177" t="str">
        <f t="shared" si="281"/>
        <v xml:space="preserve"> </v>
      </c>
      <c r="EY86" s="173">
        <v>22</v>
      </c>
      <c r="EZ86" s="225">
        <v>22</v>
      </c>
      <c r="FA86" s="174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5" t="str">
        <f t="shared" si="216"/>
        <v xml:space="preserve"> </v>
      </c>
      <c r="FG86" s="212" t="str">
        <f>IF(FC86=0," ",VLOOKUP(FC86,PROTOKOL!$A:$E,5,FALSE))</f>
        <v xml:space="preserve"> </v>
      </c>
      <c r="FH86" s="176"/>
      <c r="FI86" s="177" t="str">
        <f t="shared" si="282"/>
        <v xml:space="preserve"> 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17"/>
        <v xml:space="preserve"> </v>
      </c>
      <c r="FP86" s="176" t="str">
        <f>IF(FL86=0," ",VLOOKUP(FL86,PROTOKOL!$A:$E,5,FALSE))</f>
        <v xml:space="preserve"> </v>
      </c>
      <c r="FQ86" s="212" t="str">
        <f t="shared" si="354"/>
        <v xml:space="preserve"> </v>
      </c>
      <c r="FR86" s="176">
        <f t="shared" si="283"/>
        <v>0</v>
      </c>
      <c r="FS86" s="177" t="str">
        <f t="shared" si="284"/>
        <v xml:space="preserve"> </v>
      </c>
      <c r="FU86" s="173">
        <v>22</v>
      </c>
      <c r="FV86" s="225">
        <v>22</v>
      </c>
      <c r="FW86" s="174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5" t="str">
        <f t="shared" si="218"/>
        <v xml:space="preserve"> </v>
      </c>
      <c r="GC86" s="212" t="str">
        <f>IF(FY86=0," ",VLOOKUP(FY86,PROTOKOL!$A:$E,5,FALSE))</f>
        <v xml:space="preserve"> </v>
      </c>
      <c r="GD86" s="176"/>
      <c r="GE86" s="177" t="str">
        <f t="shared" si="285"/>
        <v xml:space="preserve"> 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19"/>
        <v xml:space="preserve"> </v>
      </c>
      <c r="GL86" s="176" t="str">
        <f>IF(GH86=0," ",VLOOKUP(GH86,PROTOKOL!$A:$E,5,FALSE))</f>
        <v xml:space="preserve"> </v>
      </c>
      <c r="GM86" s="212" t="str">
        <f t="shared" si="355"/>
        <v xml:space="preserve"> </v>
      </c>
      <c r="GN86" s="176">
        <f t="shared" si="286"/>
        <v>0</v>
      </c>
      <c r="GO86" s="177" t="str">
        <f t="shared" si="287"/>
        <v xml:space="preserve"> </v>
      </c>
      <c r="GQ86" s="173">
        <v>22</v>
      </c>
      <c r="GR86" s="225">
        <v>22</v>
      </c>
      <c r="GS86" s="174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5" t="str">
        <f t="shared" si="220"/>
        <v xml:space="preserve"> </v>
      </c>
      <c r="GY86" s="212" t="str">
        <f>IF(GU86=0," ",VLOOKUP(GU86,PROTOKOL!$A:$E,5,FALSE))</f>
        <v xml:space="preserve"> </v>
      </c>
      <c r="GZ86" s="176"/>
      <c r="HA86" s="177" t="str">
        <f t="shared" si="288"/>
        <v xml:space="preserve"> 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21"/>
        <v xml:space="preserve"> </v>
      </c>
      <c r="HH86" s="176" t="str">
        <f>IF(HD86=0," ",VLOOKUP(HD86,PROTOKOL!$A:$E,5,FALSE))</f>
        <v xml:space="preserve"> </v>
      </c>
      <c r="HI86" s="212" t="str">
        <f t="shared" si="356"/>
        <v xml:space="preserve"> </v>
      </c>
      <c r="HJ86" s="176">
        <f t="shared" si="289"/>
        <v>0</v>
      </c>
      <c r="HK86" s="177" t="str">
        <f t="shared" si="290"/>
        <v xml:space="preserve"> </v>
      </c>
      <c r="HM86" s="173">
        <v>22</v>
      </c>
      <c r="HN86" s="225">
        <v>22</v>
      </c>
      <c r="HO86" s="174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5" t="str">
        <f t="shared" si="222"/>
        <v xml:space="preserve"> </v>
      </c>
      <c r="HU86" s="212" t="str">
        <f>IF(HQ86=0," ",VLOOKUP(HQ86,PROTOKOL!$A:$E,5,FALSE))</f>
        <v xml:space="preserve"> </v>
      </c>
      <c r="HV86" s="176"/>
      <c r="HW86" s="177" t="str">
        <f t="shared" si="291"/>
        <v xml:space="preserve"> </v>
      </c>
      <c r="HX86" s="217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5" t="str">
        <f t="shared" si="223"/>
        <v xml:space="preserve"> </v>
      </c>
      <c r="ID86" s="176" t="str">
        <f>IF(HZ86=0," ",VLOOKUP(HZ86,PROTOKOL!$A:$E,5,FALSE))</f>
        <v xml:space="preserve"> </v>
      </c>
      <c r="IE86" s="212" t="str">
        <f t="shared" si="357"/>
        <v xml:space="preserve"> </v>
      </c>
      <c r="IF86" s="176">
        <f t="shared" si="292"/>
        <v>0</v>
      </c>
      <c r="IG86" s="177" t="str">
        <f t="shared" si="293"/>
        <v xml:space="preserve"> </v>
      </c>
      <c r="II86" s="173">
        <v>22</v>
      </c>
      <c r="IJ86" s="225">
        <v>22</v>
      </c>
      <c r="IK86" s="174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24"/>
        <v xml:space="preserve"> </v>
      </c>
      <c r="IQ86" s="212" t="str">
        <f>IF(IM86=0," ",VLOOKUP(IM86,PROTOKOL!$A:$E,5,FALSE))</f>
        <v xml:space="preserve"> </v>
      </c>
      <c r="IR86" s="176"/>
      <c r="IS86" s="177" t="str">
        <f t="shared" si="294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25"/>
        <v xml:space="preserve"> </v>
      </c>
      <c r="IZ86" s="176" t="str">
        <f>IF(IV86=0," ",VLOOKUP(IV86,PROTOKOL!$A:$E,5,FALSE))</f>
        <v xml:space="preserve"> </v>
      </c>
      <c r="JA86" s="212" t="str">
        <f t="shared" si="358"/>
        <v xml:space="preserve"> </v>
      </c>
      <c r="JB86" s="176">
        <f t="shared" si="295"/>
        <v>0</v>
      </c>
      <c r="JC86" s="177" t="str">
        <f t="shared" si="296"/>
        <v xml:space="preserve"> </v>
      </c>
      <c r="JE86" s="173">
        <v>22</v>
      </c>
      <c r="JF86" s="225">
        <v>22</v>
      </c>
      <c r="JG86" s="174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5" t="str">
        <f t="shared" si="226"/>
        <v xml:space="preserve"> </v>
      </c>
      <c r="JM86" s="212" t="str">
        <f>IF(JI86=0," ",VLOOKUP(JI86,PROTOKOL!$A:$E,5,FALSE))</f>
        <v xml:space="preserve"> </v>
      </c>
      <c r="JN86" s="176"/>
      <c r="JO86" s="177" t="str">
        <f t="shared" si="297"/>
        <v xml:space="preserve"> </v>
      </c>
      <c r="JP86" s="217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5" t="str">
        <f t="shared" si="227"/>
        <v xml:space="preserve"> </v>
      </c>
      <c r="JV86" s="176" t="str">
        <f>IF(JR86=0," ",VLOOKUP(JR86,PROTOKOL!$A:$E,5,FALSE))</f>
        <v xml:space="preserve"> </v>
      </c>
      <c r="JW86" s="212" t="str">
        <f t="shared" si="359"/>
        <v xml:space="preserve"> </v>
      </c>
      <c r="JX86" s="176">
        <f t="shared" si="298"/>
        <v>0</v>
      </c>
      <c r="JY86" s="177" t="str">
        <f t="shared" si="299"/>
        <v xml:space="preserve"> </v>
      </c>
      <c r="KA86" s="173">
        <v>22</v>
      </c>
      <c r="KB86" s="225">
        <v>22</v>
      </c>
      <c r="KC86" s="174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5" t="str">
        <f t="shared" si="228"/>
        <v xml:space="preserve"> </v>
      </c>
      <c r="KI86" s="212" t="str">
        <f>IF(KE86=0," ",VLOOKUP(KE86,PROTOKOL!$A:$E,5,FALSE))</f>
        <v xml:space="preserve"> </v>
      </c>
      <c r="KJ86" s="176"/>
      <c r="KK86" s="177" t="str">
        <f t="shared" si="300"/>
        <v xml:space="preserve"> 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29"/>
        <v xml:space="preserve"> </v>
      </c>
      <c r="KR86" s="176" t="str">
        <f>IF(KN86=0," ",VLOOKUP(KN86,PROTOKOL!$A:$E,5,FALSE))</f>
        <v xml:space="preserve"> </v>
      </c>
      <c r="KS86" s="212" t="str">
        <f t="shared" si="360"/>
        <v xml:space="preserve"> </v>
      </c>
      <c r="KT86" s="176">
        <f t="shared" si="301"/>
        <v>0</v>
      </c>
      <c r="KU86" s="177" t="str">
        <f t="shared" si="302"/>
        <v xml:space="preserve"> </v>
      </c>
      <c r="KW86" s="173">
        <v>22</v>
      </c>
      <c r="KX86" s="225">
        <v>22</v>
      </c>
      <c r="KY86" s="174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5" t="str">
        <f t="shared" si="230"/>
        <v xml:space="preserve"> </v>
      </c>
      <c r="LE86" s="212" t="str">
        <f>IF(LA86=0," ",VLOOKUP(LA86,PROTOKOL!$A:$E,5,FALSE))</f>
        <v xml:space="preserve"> </v>
      </c>
      <c r="LF86" s="176"/>
      <c r="LG86" s="177" t="str">
        <f t="shared" si="303"/>
        <v xml:space="preserve"> 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31"/>
        <v xml:space="preserve"> </v>
      </c>
      <c r="LN86" s="176" t="str">
        <f>IF(LJ86=0," ",VLOOKUP(LJ86,PROTOKOL!$A:$E,5,FALSE))</f>
        <v xml:space="preserve"> </v>
      </c>
      <c r="LO86" s="212" t="str">
        <f t="shared" si="361"/>
        <v xml:space="preserve"> </v>
      </c>
      <c r="LP86" s="176">
        <f t="shared" si="304"/>
        <v>0</v>
      </c>
      <c r="LQ86" s="177" t="str">
        <f t="shared" si="305"/>
        <v xml:space="preserve"> </v>
      </c>
      <c r="LS86" s="173">
        <v>22</v>
      </c>
      <c r="LT86" s="225">
        <v>22</v>
      </c>
      <c r="LU86" s="174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5" t="str">
        <f t="shared" si="232"/>
        <v xml:space="preserve"> </v>
      </c>
      <c r="MA86" s="212" t="str">
        <f>IF(LW86=0," ",VLOOKUP(LW86,PROTOKOL!$A:$E,5,FALSE))</f>
        <v xml:space="preserve"> </v>
      </c>
      <c r="MB86" s="176"/>
      <c r="MC86" s="177" t="str">
        <f t="shared" si="306"/>
        <v xml:space="preserve"> 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33"/>
        <v xml:space="preserve"> </v>
      </c>
      <c r="MJ86" s="176" t="str">
        <f>IF(MF86=0," ",VLOOKUP(MF86,PROTOKOL!$A:$E,5,FALSE))</f>
        <v xml:space="preserve"> </v>
      </c>
      <c r="MK86" s="212" t="str">
        <f t="shared" si="362"/>
        <v xml:space="preserve"> </v>
      </c>
      <c r="ML86" s="176">
        <f t="shared" si="307"/>
        <v>0</v>
      </c>
      <c r="MM86" s="177" t="str">
        <f t="shared" si="308"/>
        <v xml:space="preserve"> </v>
      </c>
      <c r="MO86" s="173">
        <v>22</v>
      </c>
      <c r="MP86" s="225">
        <v>22</v>
      </c>
      <c r="MQ86" s="174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5" t="str">
        <f t="shared" si="234"/>
        <v xml:space="preserve"> </v>
      </c>
      <c r="MW86" s="212" t="str">
        <f>IF(MS86=0," ",VLOOKUP(MS86,PROTOKOL!$A:$E,5,FALSE))</f>
        <v xml:space="preserve"> </v>
      </c>
      <c r="MX86" s="176"/>
      <c r="MY86" s="177" t="str">
        <f t="shared" si="309"/>
        <v xml:space="preserve"> </v>
      </c>
      <c r="MZ86" s="217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5" t="str">
        <f t="shared" si="235"/>
        <v xml:space="preserve"> </v>
      </c>
      <c r="NF86" s="176" t="str">
        <f>IF(NB86=0," ",VLOOKUP(NB86,PROTOKOL!$A:$E,5,FALSE))</f>
        <v xml:space="preserve"> </v>
      </c>
      <c r="NG86" s="212" t="str">
        <f t="shared" si="363"/>
        <v xml:space="preserve"> </v>
      </c>
      <c r="NH86" s="176">
        <f t="shared" si="310"/>
        <v>0</v>
      </c>
      <c r="NI86" s="177" t="str">
        <f t="shared" si="311"/>
        <v xml:space="preserve"> </v>
      </c>
      <c r="NK86" s="173">
        <v>22</v>
      </c>
      <c r="NL86" s="225">
        <v>22</v>
      </c>
      <c r="NM86" s="174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5" t="str">
        <f t="shared" si="236"/>
        <v xml:space="preserve"> </v>
      </c>
      <c r="NS86" s="212" t="str">
        <f>IF(NO86=0," ",VLOOKUP(NO86,PROTOKOL!$A:$E,5,FALSE))</f>
        <v xml:space="preserve"> </v>
      </c>
      <c r="NT86" s="176"/>
      <c r="NU86" s="177" t="str">
        <f t="shared" si="312"/>
        <v xml:space="preserve"> 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37"/>
        <v xml:space="preserve"> </v>
      </c>
      <c r="OB86" s="176" t="str">
        <f>IF(NX86=0," ",VLOOKUP(NX86,PROTOKOL!$A:$E,5,FALSE))</f>
        <v xml:space="preserve"> </v>
      </c>
      <c r="OC86" s="212" t="str">
        <f t="shared" si="364"/>
        <v xml:space="preserve"> </v>
      </c>
      <c r="OD86" s="176">
        <f t="shared" si="313"/>
        <v>0</v>
      </c>
      <c r="OE86" s="177" t="str">
        <f t="shared" si="314"/>
        <v xml:space="preserve"> </v>
      </c>
      <c r="OG86" s="173">
        <v>22</v>
      </c>
      <c r="OH86" s="225">
        <v>22</v>
      </c>
      <c r="OI86" s="174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5" t="str">
        <f t="shared" si="238"/>
        <v xml:space="preserve"> </v>
      </c>
      <c r="OO86" s="212" t="str">
        <f>IF(OK86=0," ",VLOOKUP(OK86,PROTOKOL!$A:$E,5,FALSE))</f>
        <v xml:space="preserve"> </v>
      </c>
      <c r="OP86" s="176"/>
      <c r="OQ86" s="177" t="str">
        <f t="shared" si="315"/>
        <v xml:space="preserve"> 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39"/>
        <v xml:space="preserve"> </v>
      </c>
      <c r="OX86" s="176" t="str">
        <f>IF(OT86=0," ",VLOOKUP(OT86,PROTOKOL!$A:$E,5,FALSE))</f>
        <v xml:space="preserve"> </v>
      </c>
      <c r="OY86" s="212" t="str">
        <f t="shared" si="365"/>
        <v xml:space="preserve"> </v>
      </c>
      <c r="OZ86" s="176">
        <f t="shared" si="316"/>
        <v>0</v>
      </c>
      <c r="PA86" s="177" t="str">
        <f t="shared" si="317"/>
        <v xml:space="preserve"> </v>
      </c>
      <c r="PC86" s="173">
        <v>22</v>
      </c>
      <c r="PD86" s="225">
        <v>22</v>
      </c>
      <c r="PE86" s="174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5" t="str">
        <f t="shared" si="240"/>
        <v xml:space="preserve"> </v>
      </c>
      <c r="PK86" s="212" t="str">
        <f>IF(PG86=0," ",VLOOKUP(PG86,PROTOKOL!$A:$E,5,FALSE))</f>
        <v xml:space="preserve"> </v>
      </c>
      <c r="PL86" s="176"/>
      <c r="PM86" s="177" t="str">
        <f t="shared" si="318"/>
        <v xml:space="preserve"> 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1"/>
        <v xml:space="preserve"> </v>
      </c>
      <c r="PT86" s="176" t="str">
        <f>IF(PP86=0," ",VLOOKUP(PP86,PROTOKOL!$A:$E,5,FALSE))</f>
        <v xml:space="preserve"> </v>
      </c>
      <c r="PU86" s="212" t="str">
        <f t="shared" si="366"/>
        <v xml:space="preserve"> </v>
      </c>
      <c r="PV86" s="176">
        <f t="shared" si="319"/>
        <v>0</v>
      </c>
      <c r="PW86" s="177" t="str">
        <f t="shared" si="320"/>
        <v xml:space="preserve"> </v>
      </c>
      <c r="PY86" s="173">
        <v>22</v>
      </c>
      <c r="PZ86" s="225">
        <v>22</v>
      </c>
      <c r="QA86" s="174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5" t="str">
        <f t="shared" si="242"/>
        <v xml:space="preserve"> </v>
      </c>
      <c r="QG86" s="212" t="str">
        <f>IF(QC86=0," ",VLOOKUP(QC86,PROTOKOL!$A:$E,5,FALSE))</f>
        <v xml:space="preserve"> </v>
      </c>
      <c r="QH86" s="176"/>
      <c r="QI86" s="177" t="str">
        <f t="shared" si="321"/>
        <v xml:space="preserve"> 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43"/>
        <v xml:space="preserve"> </v>
      </c>
      <c r="QP86" s="176" t="str">
        <f>IF(QL86=0," ",VLOOKUP(QL86,PROTOKOL!$A:$E,5,FALSE))</f>
        <v xml:space="preserve"> </v>
      </c>
      <c r="QQ86" s="212" t="str">
        <f t="shared" si="367"/>
        <v xml:space="preserve"> </v>
      </c>
      <c r="QR86" s="176">
        <f t="shared" si="322"/>
        <v>0</v>
      </c>
      <c r="QS86" s="177" t="str">
        <f t="shared" si="323"/>
        <v xml:space="preserve"> </v>
      </c>
      <c r="QU86" s="173">
        <v>22</v>
      </c>
      <c r="QV86" s="225">
        <v>22</v>
      </c>
      <c r="QW86" s="174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5" t="str">
        <f t="shared" si="244"/>
        <v xml:space="preserve"> </v>
      </c>
      <c r="RC86" s="212" t="str">
        <f>IF(QY86=0," ",VLOOKUP(QY86,PROTOKOL!$A:$E,5,FALSE))</f>
        <v xml:space="preserve"> </v>
      </c>
      <c r="RD86" s="176"/>
      <c r="RE86" s="177" t="str">
        <f t="shared" si="324"/>
        <v xml:space="preserve"> 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45"/>
        <v xml:space="preserve"> </v>
      </c>
      <c r="RL86" s="176" t="str">
        <f>IF(RH86=0," ",VLOOKUP(RH86,PROTOKOL!$A:$E,5,FALSE))</f>
        <v xml:space="preserve"> </v>
      </c>
      <c r="RM86" s="212" t="str">
        <f t="shared" si="368"/>
        <v xml:space="preserve"> </v>
      </c>
      <c r="RN86" s="176">
        <f t="shared" si="325"/>
        <v>0</v>
      </c>
      <c r="RO86" s="177" t="str">
        <f t="shared" si="326"/>
        <v xml:space="preserve"> </v>
      </c>
      <c r="RQ86" s="173">
        <v>22</v>
      </c>
      <c r="RR86" s="225">
        <v>22</v>
      </c>
      <c r="RS86" s="174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5" t="str">
        <f t="shared" si="246"/>
        <v xml:space="preserve"> </v>
      </c>
      <c r="RY86" s="212" t="str">
        <f>IF(RU86=0," ",VLOOKUP(RU86,PROTOKOL!$A:$E,5,FALSE))</f>
        <v xml:space="preserve"> </v>
      </c>
      <c r="RZ86" s="176"/>
      <c r="SA86" s="177" t="str">
        <f t="shared" si="327"/>
        <v xml:space="preserve"> 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47"/>
        <v xml:space="preserve"> </v>
      </c>
      <c r="SH86" s="176" t="str">
        <f>IF(SD86=0," ",VLOOKUP(SD86,PROTOKOL!$A:$E,5,FALSE))</f>
        <v xml:space="preserve"> </v>
      </c>
      <c r="SI86" s="212" t="str">
        <f t="shared" si="369"/>
        <v xml:space="preserve"> </v>
      </c>
      <c r="SJ86" s="176">
        <f t="shared" si="328"/>
        <v>0</v>
      </c>
      <c r="SK86" s="177" t="str">
        <f t="shared" si="329"/>
        <v xml:space="preserve"> </v>
      </c>
      <c r="SM86" s="173">
        <v>22</v>
      </c>
      <c r="SN86" s="225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48"/>
        <v xml:space="preserve"> </v>
      </c>
      <c r="SU86" s="212" t="str">
        <f>IF(SQ86=0," ",VLOOKUP(SQ86,PROTOKOL!$A:$E,5,FALSE))</f>
        <v xml:space="preserve"> </v>
      </c>
      <c r="SV86" s="176"/>
      <c r="SW86" s="177" t="str">
        <f t="shared" si="330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49"/>
        <v xml:space="preserve"> </v>
      </c>
      <c r="TD86" s="176" t="str">
        <f>IF(SZ86=0," ",VLOOKUP(SZ86,PROTOKOL!$A:$E,5,FALSE))</f>
        <v xml:space="preserve"> </v>
      </c>
      <c r="TE86" s="212" t="str">
        <f t="shared" si="370"/>
        <v xml:space="preserve"> </v>
      </c>
      <c r="TF86" s="176">
        <f t="shared" si="331"/>
        <v>0</v>
      </c>
      <c r="TG86" s="177" t="str">
        <f t="shared" si="332"/>
        <v xml:space="preserve"> </v>
      </c>
      <c r="TI86" s="173">
        <v>22</v>
      </c>
      <c r="TJ86" s="225">
        <v>22</v>
      </c>
      <c r="TK86" s="174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0"/>
        <v xml:space="preserve"> </v>
      </c>
      <c r="TQ86" s="212" t="str">
        <f>IF(TM86=0," ",VLOOKUP(TM86,PROTOKOL!$A:$E,5,FALSE))</f>
        <v xml:space="preserve"> </v>
      </c>
      <c r="TR86" s="176"/>
      <c r="TS86" s="177" t="str">
        <f t="shared" si="333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1"/>
        <v xml:space="preserve"> </v>
      </c>
      <c r="TZ86" s="176" t="str">
        <f>IF(TV86=0," ",VLOOKUP(TV86,PROTOKOL!$A:$E,5,FALSE))</f>
        <v xml:space="preserve"> </v>
      </c>
      <c r="UA86" s="212" t="str">
        <f t="shared" si="371"/>
        <v xml:space="preserve"> </v>
      </c>
      <c r="UB86" s="176">
        <f t="shared" si="334"/>
        <v>0</v>
      </c>
      <c r="UC86" s="177" t="str">
        <f t="shared" si="335"/>
        <v xml:space="preserve"> </v>
      </c>
      <c r="UE86" s="173">
        <v>22</v>
      </c>
      <c r="UF86" s="225">
        <v>22</v>
      </c>
      <c r="UG86" s="174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75" t="str">
        <f t="shared" si="252"/>
        <v xml:space="preserve"> </v>
      </c>
      <c r="UM86" s="212" t="str">
        <f>IF(UI86=0," ",VLOOKUP(UI86,PROTOKOL!$A:$E,5,FALSE))</f>
        <v xml:space="preserve"> </v>
      </c>
      <c r="UN86" s="176"/>
      <c r="UO86" s="177" t="str">
        <f t="shared" si="336"/>
        <v xml:space="preserve"> 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53"/>
        <v xml:space="preserve"> </v>
      </c>
      <c r="UV86" s="176" t="str">
        <f>IF(UR86=0," ",VLOOKUP(UR86,PROTOKOL!$A:$E,5,FALSE))</f>
        <v xml:space="preserve"> </v>
      </c>
      <c r="UW86" s="212" t="str">
        <f t="shared" si="372"/>
        <v xml:space="preserve"> </v>
      </c>
      <c r="UX86" s="176">
        <f t="shared" si="337"/>
        <v>0</v>
      </c>
      <c r="UY86" s="177" t="str">
        <f t="shared" si="338"/>
        <v xml:space="preserve"> </v>
      </c>
      <c r="VA86" s="173">
        <v>22</v>
      </c>
      <c r="VB86" s="225">
        <v>22</v>
      </c>
      <c r="VC86" s="174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75" t="str">
        <f t="shared" si="254"/>
        <v xml:space="preserve"> </v>
      </c>
      <c r="VI86" s="212" t="str">
        <f>IF(VE86=0," ",VLOOKUP(VE86,PROTOKOL!$A:$E,5,FALSE))</f>
        <v xml:space="preserve"> </v>
      </c>
      <c r="VJ86" s="176"/>
      <c r="VK86" s="177" t="str">
        <f t="shared" si="339"/>
        <v xml:space="preserve"> 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55"/>
        <v xml:space="preserve"> </v>
      </c>
      <c r="VR86" s="176" t="str">
        <f>IF(VN86=0," ",VLOOKUP(VN86,PROTOKOL!$A:$E,5,FALSE))</f>
        <v xml:space="preserve"> </v>
      </c>
      <c r="VS86" s="212" t="str">
        <f t="shared" si="373"/>
        <v xml:space="preserve"> </v>
      </c>
      <c r="VT86" s="176">
        <f t="shared" si="340"/>
        <v>0</v>
      </c>
      <c r="VU86" s="177" t="str">
        <f t="shared" si="341"/>
        <v xml:space="preserve"> </v>
      </c>
      <c r="VW86" s="173">
        <v>22</v>
      </c>
      <c r="VX86" s="225">
        <v>22</v>
      </c>
      <c r="VY86" s="174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75" t="str">
        <f t="shared" si="256"/>
        <v xml:space="preserve"> </v>
      </c>
      <c r="WE86" s="212" t="str">
        <f>IF(WA86=0," ",VLOOKUP(WA86,PROTOKOL!$A:$E,5,FALSE))</f>
        <v xml:space="preserve"> </v>
      </c>
      <c r="WF86" s="176"/>
      <c r="WG86" s="177" t="str">
        <f t="shared" si="342"/>
        <v xml:space="preserve"> 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57"/>
        <v xml:space="preserve"> </v>
      </c>
      <c r="WN86" s="176" t="str">
        <f>IF(WJ86=0," ",VLOOKUP(WJ86,PROTOKOL!$A:$E,5,FALSE))</f>
        <v xml:space="preserve"> </v>
      </c>
      <c r="WO86" s="212" t="str">
        <f t="shared" si="374"/>
        <v xml:space="preserve"> </v>
      </c>
      <c r="WP86" s="176">
        <f t="shared" si="343"/>
        <v>0</v>
      </c>
      <c r="WQ86" s="177" t="str">
        <f t="shared" si="344"/>
        <v xml:space="preserve"> </v>
      </c>
      <c r="WS86" s="173">
        <v>22</v>
      </c>
      <c r="WT86" s="225">
        <v>22</v>
      </c>
      <c r="WU86" s="174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58"/>
        <v xml:space="preserve"> </v>
      </c>
      <c r="XA86" s="212" t="str">
        <f>IF(WW86=0," ",VLOOKUP(WW86,PROTOKOL!$A:$E,5,FALSE))</f>
        <v xml:space="preserve"> </v>
      </c>
      <c r="XB86" s="176"/>
      <c r="XC86" s="177" t="str">
        <f t="shared" si="345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59"/>
        <v xml:space="preserve"> </v>
      </c>
      <c r="XJ86" s="176" t="str">
        <f>IF(XF86=0," ",VLOOKUP(XF86,PROTOKOL!$A:$E,5,FALSE))</f>
        <v xml:space="preserve"> </v>
      </c>
      <c r="XK86" s="212" t="str">
        <f t="shared" si="375"/>
        <v xml:space="preserve"> </v>
      </c>
      <c r="XL86" s="176">
        <f t="shared" si="346"/>
        <v>0</v>
      </c>
      <c r="XM86" s="177" t="str">
        <f t="shared" si="347"/>
        <v xml:space="preserve"> </v>
      </c>
    </row>
    <row r="87" spans="1:637" ht="13.8">
      <c r="A87" s="173">
        <v>22</v>
      </c>
      <c r="B87" s="226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2"/>
        <v xml:space="preserve"> </v>
      </c>
      <c r="I87" s="212" t="str">
        <f>IF(E87=0," ",VLOOKUP(E87,PROTOKOL!$A:$E,5,FALSE))</f>
        <v xml:space="preserve"> </v>
      </c>
      <c r="J87" s="176"/>
      <c r="K87" s="177" t="str">
        <f t="shared" si="260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03"/>
        <v xml:space="preserve"> </v>
      </c>
      <c r="R87" s="176" t="str">
        <f>IF(N87=0," ",VLOOKUP(N87,PROTOKOL!$A:$E,5,FALSE))</f>
        <v xml:space="preserve"> </v>
      </c>
      <c r="S87" s="212" t="str">
        <f t="shared" si="261"/>
        <v xml:space="preserve"> </v>
      </c>
      <c r="T87" s="176">
        <f t="shared" si="262"/>
        <v>0</v>
      </c>
      <c r="U87" s="177" t="str">
        <f t="shared" si="263"/>
        <v xml:space="preserve"> </v>
      </c>
      <c r="W87" s="173">
        <v>22</v>
      </c>
      <c r="X87" s="226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04"/>
        <v xml:space="preserve"> </v>
      </c>
      <c r="AE87" s="212" t="str">
        <f>IF(AA87=0," ",VLOOKUP(AA87,PROTOKOL!$A:$E,5,FALSE))</f>
        <v xml:space="preserve"> </v>
      </c>
      <c r="AF87" s="176"/>
      <c r="AG87" s="177" t="str">
        <f t="shared" si="264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05"/>
        <v xml:space="preserve"> </v>
      </c>
      <c r="AN87" s="176" t="str">
        <f>IF(AJ87=0," ",VLOOKUP(AJ87,PROTOKOL!$A:$E,5,FALSE))</f>
        <v xml:space="preserve"> </v>
      </c>
      <c r="AO87" s="212" t="str">
        <f t="shared" si="348"/>
        <v xml:space="preserve"> </v>
      </c>
      <c r="AP87" s="176">
        <f t="shared" si="265"/>
        <v>0</v>
      </c>
      <c r="AQ87" s="177" t="str">
        <f t="shared" si="266"/>
        <v xml:space="preserve"> </v>
      </c>
      <c r="AS87" s="173">
        <v>22</v>
      </c>
      <c r="AT87" s="226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06"/>
        <v xml:space="preserve"> </v>
      </c>
      <c r="BA87" s="212" t="str">
        <f>IF(AW87=0," ",VLOOKUP(AW87,PROTOKOL!$A:$E,5,FALSE))</f>
        <v xml:space="preserve"> </v>
      </c>
      <c r="BB87" s="176"/>
      <c r="BC87" s="177" t="str">
        <f t="shared" si="267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07"/>
        <v xml:space="preserve"> </v>
      </c>
      <c r="BJ87" s="176" t="str">
        <f>IF(BF87=0," ",VLOOKUP(BF87,PROTOKOL!$A:$E,5,FALSE))</f>
        <v xml:space="preserve"> </v>
      </c>
      <c r="BK87" s="212" t="str">
        <f t="shared" si="349"/>
        <v xml:space="preserve"> </v>
      </c>
      <c r="BL87" s="176">
        <f t="shared" si="268"/>
        <v>0</v>
      </c>
      <c r="BM87" s="177" t="str">
        <f t="shared" si="269"/>
        <v xml:space="preserve"> </v>
      </c>
      <c r="BO87" s="173">
        <v>22</v>
      </c>
      <c r="BP87" s="226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08"/>
        <v xml:space="preserve"> </v>
      </c>
      <c r="BW87" s="212" t="str">
        <f>IF(BS87=0," ",VLOOKUP(BS87,PROTOKOL!$A:$E,5,FALSE))</f>
        <v xml:space="preserve"> </v>
      </c>
      <c r="BX87" s="176"/>
      <c r="BY87" s="177" t="str">
        <f t="shared" si="270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09"/>
        <v xml:space="preserve"> </v>
      </c>
      <c r="CF87" s="176" t="str">
        <f>IF(CB87=0," ",VLOOKUP(CB87,PROTOKOL!$A:$E,5,FALSE))</f>
        <v xml:space="preserve"> </v>
      </c>
      <c r="CG87" s="212" t="str">
        <f t="shared" si="350"/>
        <v xml:space="preserve"> </v>
      </c>
      <c r="CH87" s="176">
        <f t="shared" si="271"/>
        <v>0</v>
      </c>
      <c r="CI87" s="177" t="str">
        <f t="shared" si="272"/>
        <v xml:space="preserve"> </v>
      </c>
      <c r="CK87" s="173">
        <v>22</v>
      </c>
      <c r="CL87" s="226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0"/>
        <v xml:space="preserve"> </v>
      </c>
      <c r="CS87" s="212" t="str">
        <f>IF(CO87=0," ",VLOOKUP(CO87,PROTOKOL!$A:$E,5,FALSE))</f>
        <v xml:space="preserve"> </v>
      </c>
      <c r="CT87" s="176"/>
      <c r="CU87" s="177" t="str">
        <f t="shared" si="273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1"/>
        <v xml:space="preserve"> </v>
      </c>
      <c r="DB87" s="176" t="str">
        <f>IF(CX87=0," ",VLOOKUP(CX87,PROTOKOL!$A:$E,5,FALSE))</f>
        <v xml:space="preserve"> </v>
      </c>
      <c r="DC87" s="212" t="str">
        <f t="shared" si="351"/>
        <v xml:space="preserve"> </v>
      </c>
      <c r="DD87" s="176">
        <f t="shared" si="274"/>
        <v>0</v>
      </c>
      <c r="DE87" s="177" t="str">
        <f t="shared" si="275"/>
        <v xml:space="preserve"> </v>
      </c>
      <c r="DG87" s="173">
        <v>22</v>
      </c>
      <c r="DH87" s="226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2"/>
        <v xml:space="preserve"> </v>
      </c>
      <c r="DO87" s="212" t="str">
        <f>IF(DK87=0," ",VLOOKUP(DK87,PROTOKOL!$A:$E,5,FALSE))</f>
        <v xml:space="preserve"> </v>
      </c>
      <c r="DP87" s="176"/>
      <c r="DQ87" s="177" t="str">
        <f t="shared" si="276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13"/>
        <v xml:space="preserve"> </v>
      </c>
      <c r="DX87" s="176" t="str">
        <f>IF(DT87=0," ",VLOOKUP(DT87,PROTOKOL!$A:$E,5,FALSE))</f>
        <v xml:space="preserve"> </v>
      </c>
      <c r="DY87" s="212" t="str">
        <f t="shared" si="352"/>
        <v xml:space="preserve"> </v>
      </c>
      <c r="DZ87" s="176">
        <f t="shared" si="277"/>
        <v>0</v>
      </c>
      <c r="EA87" s="177" t="str">
        <f t="shared" si="278"/>
        <v xml:space="preserve"> </v>
      </c>
      <c r="EC87" s="173">
        <v>22</v>
      </c>
      <c r="ED87" s="226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14"/>
        <v xml:space="preserve"> </v>
      </c>
      <c r="EK87" s="212" t="str">
        <f>IF(EG87=0," ",VLOOKUP(EG87,PROTOKOL!$A:$E,5,FALSE))</f>
        <v xml:space="preserve"> </v>
      </c>
      <c r="EL87" s="176"/>
      <c r="EM87" s="177" t="str">
        <f t="shared" si="279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15"/>
        <v xml:space="preserve"> </v>
      </c>
      <c r="ET87" s="176" t="str">
        <f>IF(EP87=0," ",VLOOKUP(EP87,PROTOKOL!$A:$E,5,FALSE))</f>
        <v xml:space="preserve"> </v>
      </c>
      <c r="EU87" s="212" t="str">
        <f t="shared" si="353"/>
        <v xml:space="preserve"> </v>
      </c>
      <c r="EV87" s="176">
        <f t="shared" si="280"/>
        <v>0</v>
      </c>
      <c r="EW87" s="177" t="str">
        <f t="shared" si="281"/>
        <v xml:space="preserve"> </v>
      </c>
      <c r="EY87" s="173">
        <v>22</v>
      </c>
      <c r="EZ87" s="226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16"/>
        <v xml:space="preserve"> </v>
      </c>
      <c r="FG87" s="212" t="str">
        <f>IF(FC87=0," ",VLOOKUP(FC87,PROTOKOL!$A:$E,5,FALSE))</f>
        <v xml:space="preserve"> </v>
      </c>
      <c r="FH87" s="176"/>
      <c r="FI87" s="177" t="str">
        <f t="shared" si="282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17"/>
        <v xml:space="preserve"> </v>
      </c>
      <c r="FP87" s="176" t="str">
        <f>IF(FL87=0," ",VLOOKUP(FL87,PROTOKOL!$A:$E,5,FALSE))</f>
        <v xml:space="preserve"> </v>
      </c>
      <c r="FQ87" s="212" t="str">
        <f t="shared" si="354"/>
        <v xml:space="preserve"> </v>
      </c>
      <c r="FR87" s="176">
        <f t="shared" si="283"/>
        <v>0</v>
      </c>
      <c r="FS87" s="177" t="str">
        <f t="shared" si="284"/>
        <v xml:space="preserve"> </v>
      </c>
      <c r="FU87" s="173">
        <v>22</v>
      </c>
      <c r="FV87" s="226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18"/>
        <v xml:space="preserve"> </v>
      </c>
      <c r="GC87" s="212" t="str">
        <f>IF(FY87=0," ",VLOOKUP(FY87,PROTOKOL!$A:$E,5,FALSE))</f>
        <v xml:space="preserve"> </v>
      </c>
      <c r="GD87" s="176"/>
      <c r="GE87" s="177" t="str">
        <f t="shared" si="285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19"/>
        <v xml:space="preserve"> </v>
      </c>
      <c r="GL87" s="176" t="str">
        <f>IF(GH87=0," ",VLOOKUP(GH87,PROTOKOL!$A:$E,5,FALSE))</f>
        <v xml:space="preserve"> </v>
      </c>
      <c r="GM87" s="212" t="str">
        <f t="shared" si="355"/>
        <v xml:space="preserve"> </v>
      </c>
      <c r="GN87" s="176">
        <f t="shared" si="286"/>
        <v>0</v>
      </c>
      <c r="GO87" s="177" t="str">
        <f t="shared" si="287"/>
        <v xml:space="preserve"> </v>
      </c>
      <c r="GQ87" s="173">
        <v>22</v>
      </c>
      <c r="GR87" s="226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0"/>
        <v xml:space="preserve"> </v>
      </c>
      <c r="GY87" s="212" t="str">
        <f>IF(GU87=0," ",VLOOKUP(GU87,PROTOKOL!$A:$E,5,FALSE))</f>
        <v xml:space="preserve"> </v>
      </c>
      <c r="GZ87" s="176"/>
      <c r="HA87" s="177" t="str">
        <f t="shared" si="288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1"/>
        <v xml:space="preserve"> </v>
      </c>
      <c r="HH87" s="176" t="str">
        <f>IF(HD87=0," ",VLOOKUP(HD87,PROTOKOL!$A:$E,5,FALSE))</f>
        <v xml:space="preserve"> </v>
      </c>
      <c r="HI87" s="212" t="str">
        <f t="shared" si="356"/>
        <v xml:space="preserve"> </v>
      </c>
      <c r="HJ87" s="176">
        <f t="shared" si="289"/>
        <v>0</v>
      </c>
      <c r="HK87" s="177" t="str">
        <f t="shared" si="290"/>
        <v xml:space="preserve"> </v>
      </c>
      <c r="HM87" s="173">
        <v>22</v>
      </c>
      <c r="HN87" s="226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22"/>
        <v xml:space="preserve"> </v>
      </c>
      <c r="HU87" s="212" t="str">
        <f>IF(HQ87=0," ",VLOOKUP(HQ87,PROTOKOL!$A:$E,5,FALSE))</f>
        <v xml:space="preserve"> </v>
      </c>
      <c r="HV87" s="176"/>
      <c r="HW87" s="177" t="str">
        <f t="shared" si="291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23"/>
        <v xml:space="preserve"> </v>
      </c>
      <c r="ID87" s="176" t="str">
        <f>IF(HZ87=0," ",VLOOKUP(HZ87,PROTOKOL!$A:$E,5,FALSE))</f>
        <v xml:space="preserve"> </v>
      </c>
      <c r="IE87" s="212" t="str">
        <f t="shared" si="357"/>
        <v xml:space="preserve"> </v>
      </c>
      <c r="IF87" s="176">
        <f t="shared" si="292"/>
        <v>0</v>
      </c>
      <c r="IG87" s="177" t="str">
        <f t="shared" si="293"/>
        <v xml:space="preserve"> </v>
      </c>
      <c r="II87" s="173">
        <v>22</v>
      </c>
      <c r="IJ87" s="226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24"/>
        <v xml:space="preserve"> </v>
      </c>
      <c r="IQ87" s="212" t="str">
        <f>IF(IM87=0," ",VLOOKUP(IM87,PROTOKOL!$A:$E,5,FALSE))</f>
        <v xml:space="preserve"> </v>
      </c>
      <c r="IR87" s="176"/>
      <c r="IS87" s="177" t="str">
        <f t="shared" si="294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25"/>
        <v xml:space="preserve"> </v>
      </c>
      <c r="IZ87" s="176" t="str">
        <f>IF(IV87=0," ",VLOOKUP(IV87,PROTOKOL!$A:$E,5,FALSE))</f>
        <v xml:space="preserve"> </v>
      </c>
      <c r="JA87" s="212" t="str">
        <f t="shared" si="358"/>
        <v xml:space="preserve"> </v>
      </c>
      <c r="JB87" s="176">
        <f t="shared" si="295"/>
        <v>0</v>
      </c>
      <c r="JC87" s="177" t="str">
        <f t="shared" si="296"/>
        <v xml:space="preserve"> </v>
      </c>
      <c r="JE87" s="173">
        <v>22</v>
      </c>
      <c r="JF87" s="226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26"/>
        <v xml:space="preserve"> </v>
      </c>
      <c r="JM87" s="212" t="str">
        <f>IF(JI87=0," ",VLOOKUP(JI87,PROTOKOL!$A:$E,5,FALSE))</f>
        <v xml:space="preserve"> </v>
      </c>
      <c r="JN87" s="176"/>
      <c r="JO87" s="177" t="str">
        <f t="shared" si="297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27"/>
        <v xml:space="preserve"> </v>
      </c>
      <c r="JV87" s="176" t="str">
        <f>IF(JR87=0," ",VLOOKUP(JR87,PROTOKOL!$A:$E,5,FALSE))</f>
        <v xml:space="preserve"> </v>
      </c>
      <c r="JW87" s="212" t="str">
        <f t="shared" si="359"/>
        <v xml:space="preserve"> </v>
      </c>
      <c r="JX87" s="176">
        <f t="shared" si="298"/>
        <v>0</v>
      </c>
      <c r="JY87" s="177" t="str">
        <f t="shared" si="299"/>
        <v xml:space="preserve"> </v>
      </c>
      <c r="KA87" s="173">
        <v>22</v>
      </c>
      <c r="KB87" s="226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28"/>
        <v xml:space="preserve"> </v>
      </c>
      <c r="KI87" s="212" t="str">
        <f>IF(KE87=0," ",VLOOKUP(KE87,PROTOKOL!$A:$E,5,FALSE))</f>
        <v xml:space="preserve"> </v>
      </c>
      <c r="KJ87" s="176"/>
      <c r="KK87" s="177" t="str">
        <f t="shared" si="300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29"/>
        <v xml:space="preserve"> </v>
      </c>
      <c r="KR87" s="176" t="str">
        <f>IF(KN87=0," ",VLOOKUP(KN87,PROTOKOL!$A:$E,5,FALSE))</f>
        <v xml:space="preserve"> </v>
      </c>
      <c r="KS87" s="212" t="str">
        <f t="shared" si="360"/>
        <v xml:space="preserve"> </v>
      </c>
      <c r="KT87" s="176">
        <f t="shared" si="301"/>
        <v>0</v>
      </c>
      <c r="KU87" s="177" t="str">
        <f t="shared" si="302"/>
        <v xml:space="preserve"> </v>
      </c>
      <c r="KW87" s="173">
        <v>22</v>
      </c>
      <c r="KX87" s="226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0"/>
        <v xml:space="preserve"> </v>
      </c>
      <c r="LE87" s="212" t="str">
        <f>IF(LA87=0," ",VLOOKUP(LA87,PROTOKOL!$A:$E,5,FALSE))</f>
        <v xml:space="preserve"> </v>
      </c>
      <c r="LF87" s="176"/>
      <c r="LG87" s="177" t="str">
        <f t="shared" si="303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1"/>
        <v xml:space="preserve"> </v>
      </c>
      <c r="LN87" s="176" t="str">
        <f>IF(LJ87=0," ",VLOOKUP(LJ87,PROTOKOL!$A:$E,5,FALSE))</f>
        <v xml:space="preserve"> </v>
      </c>
      <c r="LO87" s="212" t="str">
        <f t="shared" si="361"/>
        <v xml:space="preserve"> </v>
      </c>
      <c r="LP87" s="176">
        <f t="shared" si="304"/>
        <v>0</v>
      </c>
      <c r="LQ87" s="177" t="str">
        <f t="shared" si="305"/>
        <v xml:space="preserve"> </v>
      </c>
      <c r="LS87" s="173">
        <v>22</v>
      </c>
      <c r="LT87" s="226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2"/>
        <v xml:space="preserve"> </v>
      </c>
      <c r="MA87" s="212" t="str">
        <f>IF(LW87=0," ",VLOOKUP(LW87,PROTOKOL!$A:$E,5,FALSE))</f>
        <v xml:space="preserve"> </v>
      </c>
      <c r="MB87" s="176"/>
      <c r="MC87" s="177" t="str">
        <f t="shared" si="306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33"/>
        <v xml:space="preserve"> </v>
      </c>
      <c r="MJ87" s="176" t="str">
        <f>IF(MF87=0," ",VLOOKUP(MF87,PROTOKOL!$A:$E,5,FALSE))</f>
        <v xml:space="preserve"> </v>
      </c>
      <c r="MK87" s="212" t="str">
        <f t="shared" si="362"/>
        <v xml:space="preserve"> </v>
      </c>
      <c r="ML87" s="176">
        <f t="shared" si="307"/>
        <v>0</v>
      </c>
      <c r="MM87" s="177" t="str">
        <f t="shared" si="308"/>
        <v xml:space="preserve"> </v>
      </c>
      <c r="MO87" s="173">
        <v>22</v>
      </c>
      <c r="MP87" s="226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34"/>
        <v xml:space="preserve"> </v>
      </c>
      <c r="MW87" s="212" t="str">
        <f>IF(MS87=0," ",VLOOKUP(MS87,PROTOKOL!$A:$E,5,FALSE))</f>
        <v xml:space="preserve"> </v>
      </c>
      <c r="MX87" s="176"/>
      <c r="MY87" s="177" t="str">
        <f t="shared" si="309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35"/>
        <v xml:space="preserve"> </v>
      </c>
      <c r="NF87" s="176" t="str">
        <f>IF(NB87=0," ",VLOOKUP(NB87,PROTOKOL!$A:$E,5,FALSE))</f>
        <v xml:space="preserve"> </v>
      </c>
      <c r="NG87" s="212" t="str">
        <f t="shared" si="363"/>
        <v xml:space="preserve"> </v>
      </c>
      <c r="NH87" s="176">
        <f t="shared" si="310"/>
        <v>0</v>
      </c>
      <c r="NI87" s="177" t="str">
        <f t="shared" si="311"/>
        <v xml:space="preserve"> </v>
      </c>
      <c r="NK87" s="173">
        <v>22</v>
      </c>
      <c r="NL87" s="226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36"/>
        <v xml:space="preserve"> </v>
      </c>
      <c r="NS87" s="212" t="str">
        <f>IF(NO87=0," ",VLOOKUP(NO87,PROTOKOL!$A:$E,5,FALSE))</f>
        <v xml:space="preserve"> </v>
      </c>
      <c r="NT87" s="176"/>
      <c r="NU87" s="177" t="str">
        <f t="shared" si="312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37"/>
        <v xml:space="preserve"> </v>
      </c>
      <c r="OB87" s="176" t="str">
        <f>IF(NX87=0," ",VLOOKUP(NX87,PROTOKOL!$A:$E,5,FALSE))</f>
        <v xml:space="preserve"> </v>
      </c>
      <c r="OC87" s="212" t="str">
        <f t="shared" si="364"/>
        <v xml:space="preserve"> </v>
      </c>
      <c r="OD87" s="176">
        <f t="shared" si="313"/>
        <v>0</v>
      </c>
      <c r="OE87" s="177" t="str">
        <f t="shared" si="314"/>
        <v xml:space="preserve"> </v>
      </c>
      <c r="OG87" s="173">
        <v>22</v>
      </c>
      <c r="OH87" s="226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38"/>
        <v xml:space="preserve"> </v>
      </c>
      <c r="OO87" s="212" t="str">
        <f>IF(OK87=0," ",VLOOKUP(OK87,PROTOKOL!$A:$E,5,FALSE))</f>
        <v xml:space="preserve"> </v>
      </c>
      <c r="OP87" s="176"/>
      <c r="OQ87" s="177" t="str">
        <f t="shared" si="315"/>
        <v xml:space="preserve"> 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39"/>
        <v xml:space="preserve"> </v>
      </c>
      <c r="OX87" s="176" t="str">
        <f>IF(OT87=0," ",VLOOKUP(OT87,PROTOKOL!$A:$E,5,FALSE))</f>
        <v xml:space="preserve"> </v>
      </c>
      <c r="OY87" s="212" t="str">
        <f t="shared" si="365"/>
        <v xml:space="preserve"> </v>
      </c>
      <c r="OZ87" s="176">
        <f t="shared" si="316"/>
        <v>0</v>
      </c>
      <c r="PA87" s="177" t="str">
        <f t="shared" si="317"/>
        <v xml:space="preserve"> </v>
      </c>
      <c r="PC87" s="173">
        <v>22</v>
      </c>
      <c r="PD87" s="226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0"/>
        <v xml:space="preserve"> </v>
      </c>
      <c r="PK87" s="212" t="str">
        <f>IF(PG87=0," ",VLOOKUP(PG87,PROTOKOL!$A:$E,5,FALSE))</f>
        <v xml:space="preserve"> </v>
      </c>
      <c r="PL87" s="176"/>
      <c r="PM87" s="177" t="str">
        <f t="shared" si="318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1"/>
        <v xml:space="preserve"> </v>
      </c>
      <c r="PT87" s="176" t="str">
        <f>IF(PP87=0," ",VLOOKUP(PP87,PROTOKOL!$A:$E,5,FALSE))</f>
        <v xml:space="preserve"> </v>
      </c>
      <c r="PU87" s="212" t="str">
        <f t="shared" si="366"/>
        <v xml:space="preserve"> </v>
      </c>
      <c r="PV87" s="176">
        <f t="shared" si="319"/>
        <v>0</v>
      </c>
      <c r="PW87" s="177" t="str">
        <f t="shared" si="320"/>
        <v xml:space="preserve"> </v>
      </c>
      <c r="PY87" s="173">
        <v>22</v>
      </c>
      <c r="PZ87" s="226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2"/>
        <v xml:space="preserve"> </v>
      </c>
      <c r="QG87" s="212" t="str">
        <f>IF(QC87=0," ",VLOOKUP(QC87,PROTOKOL!$A:$E,5,FALSE))</f>
        <v xml:space="preserve"> </v>
      </c>
      <c r="QH87" s="176"/>
      <c r="QI87" s="177" t="str">
        <f t="shared" si="321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43"/>
        <v xml:space="preserve"> </v>
      </c>
      <c r="QP87" s="176" t="str">
        <f>IF(QL87=0," ",VLOOKUP(QL87,PROTOKOL!$A:$E,5,FALSE))</f>
        <v xml:space="preserve"> </v>
      </c>
      <c r="QQ87" s="212" t="str">
        <f t="shared" si="367"/>
        <v xml:space="preserve"> </v>
      </c>
      <c r="QR87" s="176">
        <f t="shared" si="322"/>
        <v>0</v>
      </c>
      <c r="QS87" s="177" t="str">
        <f t="shared" si="323"/>
        <v xml:space="preserve"> </v>
      </c>
      <c r="QU87" s="173">
        <v>22</v>
      </c>
      <c r="QV87" s="226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44"/>
        <v xml:space="preserve"> </v>
      </c>
      <c r="RC87" s="212" t="str">
        <f>IF(QY87=0," ",VLOOKUP(QY87,PROTOKOL!$A:$E,5,FALSE))</f>
        <v xml:space="preserve"> </v>
      </c>
      <c r="RD87" s="176"/>
      <c r="RE87" s="177" t="str">
        <f t="shared" si="324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45"/>
        <v xml:space="preserve"> </v>
      </c>
      <c r="RL87" s="176" t="str">
        <f>IF(RH87=0," ",VLOOKUP(RH87,PROTOKOL!$A:$E,5,FALSE))</f>
        <v xml:space="preserve"> </v>
      </c>
      <c r="RM87" s="212" t="str">
        <f t="shared" si="368"/>
        <v xml:space="preserve"> </v>
      </c>
      <c r="RN87" s="176">
        <f t="shared" si="325"/>
        <v>0</v>
      </c>
      <c r="RO87" s="177" t="str">
        <f t="shared" si="326"/>
        <v xml:space="preserve"> </v>
      </c>
      <c r="RQ87" s="173">
        <v>22</v>
      </c>
      <c r="RR87" s="226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46"/>
        <v xml:space="preserve"> </v>
      </c>
      <c r="RY87" s="212" t="str">
        <f>IF(RU87=0," ",VLOOKUP(RU87,PROTOKOL!$A:$E,5,FALSE))</f>
        <v xml:space="preserve"> </v>
      </c>
      <c r="RZ87" s="176"/>
      <c r="SA87" s="177" t="str">
        <f t="shared" si="327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47"/>
        <v xml:space="preserve"> </v>
      </c>
      <c r="SH87" s="176" t="str">
        <f>IF(SD87=0," ",VLOOKUP(SD87,PROTOKOL!$A:$E,5,FALSE))</f>
        <v xml:space="preserve"> </v>
      </c>
      <c r="SI87" s="212" t="str">
        <f t="shared" si="369"/>
        <v xml:space="preserve"> </v>
      </c>
      <c r="SJ87" s="176">
        <f t="shared" si="328"/>
        <v>0</v>
      </c>
      <c r="SK87" s="177" t="str">
        <f t="shared" si="329"/>
        <v xml:space="preserve"> </v>
      </c>
      <c r="SM87" s="173">
        <v>22</v>
      </c>
      <c r="SN87" s="226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48"/>
        <v xml:space="preserve"> </v>
      </c>
      <c r="SU87" s="212" t="str">
        <f>IF(SQ87=0," ",VLOOKUP(SQ87,PROTOKOL!$A:$E,5,FALSE))</f>
        <v xml:space="preserve"> </v>
      </c>
      <c r="SV87" s="176"/>
      <c r="SW87" s="177" t="str">
        <f t="shared" si="330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49"/>
        <v xml:space="preserve"> </v>
      </c>
      <c r="TD87" s="176" t="str">
        <f>IF(SZ87=0," ",VLOOKUP(SZ87,PROTOKOL!$A:$E,5,FALSE))</f>
        <v xml:space="preserve"> </v>
      </c>
      <c r="TE87" s="212" t="str">
        <f t="shared" si="370"/>
        <v xml:space="preserve"> </v>
      </c>
      <c r="TF87" s="176">
        <f t="shared" si="331"/>
        <v>0</v>
      </c>
      <c r="TG87" s="177" t="str">
        <f t="shared" si="332"/>
        <v xml:space="preserve"> </v>
      </c>
      <c r="TI87" s="173">
        <v>22</v>
      </c>
      <c r="TJ87" s="226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0"/>
        <v xml:space="preserve"> </v>
      </c>
      <c r="TQ87" s="212" t="str">
        <f>IF(TM87=0," ",VLOOKUP(TM87,PROTOKOL!$A:$E,5,FALSE))</f>
        <v xml:space="preserve"> </v>
      </c>
      <c r="TR87" s="176"/>
      <c r="TS87" s="177" t="str">
        <f t="shared" si="333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1"/>
        <v xml:space="preserve"> </v>
      </c>
      <c r="TZ87" s="176" t="str">
        <f>IF(TV87=0," ",VLOOKUP(TV87,PROTOKOL!$A:$E,5,FALSE))</f>
        <v xml:space="preserve"> </v>
      </c>
      <c r="UA87" s="212" t="str">
        <f t="shared" si="371"/>
        <v xml:space="preserve"> </v>
      </c>
      <c r="UB87" s="176">
        <f t="shared" si="334"/>
        <v>0</v>
      </c>
      <c r="UC87" s="177" t="str">
        <f t="shared" si="335"/>
        <v xml:space="preserve"> </v>
      </c>
      <c r="UE87" s="173">
        <v>22</v>
      </c>
      <c r="UF87" s="226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2"/>
        <v xml:space="preserve"> </v>
      </c>
      <c r="UM87" s="212" t="str">
        <f>IF(UI87=0," ",VLOOKUP(UI87,PROTOKOL!$A:$E,5,FALSE))</f>
        <v xml:space="preserve"> </v>
      </c>
      <c r="UN87" s="176"/>
      <c r="UO87" s="177" t="str">
        <f t="shared" si="336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53"/>
        <v xml:space="preserve"> </v>
      </c>
      <c r="UV87" s="176" t="str">
        <f>IF(UR87=0," ",VLOOKUP(UR87,PROTOKOL!$A:$E,5,FALSE))</f>
        <v xml:space="preserve"> </v>
      </c>
      <c r="UW87" s="212" t="str">
        <f t="shared" si="372"/>
        <v xml:space="preserve"> </v>
      </c>
      <c r="UX87" s="176">
        <f t="shared" si="337"/>
        <v>0</v>
      </c>
      <c r="UY87" s="177" t="str">
        <f t="shared" si="338"/>
        <v xml:space="preserve"> </v>
      </c>
      <c r="VA87" s="173">
        <v>22</v>
      </c>
      <c r="VB87" s="226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54"/>
        <v xml:space="preserve"> </v>
      </c>
      <c r="VI87" s="212" t="str">
        <f>IF(VE87=0," ",VLOOKUP(VE87,PROTOKOL!$A:$E,5,FALSE))</f>
        <v xml:space="preserve"> </v>
      </c>
      <c r="VJ87" s="176"/>
      <c r="VK87" s="177" t="str">
        <f t="shared" si="339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55"/>
        <v xml:space="preserve"> </v>
      </c>
      <c r="VR87" s="176" t="str">
        <f>IF(VN87=0," ",VLOOKUP(VN87,PROTOKOL!$A:$E,5,FALSE))</f>
        <v xml:space="preserve"> </v>
      </c>
      <c r="VS87" s="212" t="str">
        <f t="shared" si="373"/>
        <v xml:space="preserve"> </v>
      </c>
      <c r="VT87" s="176">
        <f t="shared" si="340"/>
        <v>0</v>
      </c>
      <c r="VU87" s="177" t="str">
        <f t="shared" si="341"/>
        <v xml:space="preserve"> </v>
      </c>
      <c r="VW87" s="173">
        <v>22</v>
      </c>
      <c r="VX87" s="226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56"/>
        <v xml:space="preserve"> </v>
      </c>
      <c r="WE87" s="212" t="str">
        <f>IF(WA87=0," ",VLOOKUP(WA87,PROTOKOL!$A:$E,5,FALSE))</f>
        <v xml:space="preserve"> </v>
      </c>
      <c r="WF87" s="176"/>
      <c r="WG87" s="177" t="str">
        <f t="shared" si="342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57"/>
        <v xml:space="preserve"> </v>
      </c>
      <c r="WN87" s="176" t="str">
        <f>IF(WJ87=0," ",VLOOKUP(WJ87,PROTOKOL!$A:$E,5,FALSE))</f>
        <v xml:space="preserve"> </v>
      </c>
      <c r="WO87" s="212" t="str">
        <f t="shared" si="374"/>
        <v xml:space="preserve"> </v>
      </c>
      <c r="WP87" s="176">
        <f t="shared" si="343"/>
        <v>0</v>
      </c>
      <c r="WQ87" s="177" t="str">
        <f t="shared" si="344"/>
        <v xml:space="preserve"> </v>
      </c>
      <c r="WS87" s="173">
        <v>22</v>
      </c>
      <c r="WT87" s="226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58"/>
        <v xml:space="preserve"> </v>
      </c>
      <c r="XA87" s="212" t="str">
        <f>IF(WW87=0," ",VLOOKUP(WW87,PROTOKOL!$A:$E,5,FALSE))</f>
        <v xml:space="preserve"> </v>
      </c>
      <c r="XB87" s="176"/>
      <c r="XC87" s="177" t="str">
        <f t="shared" si="345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59"/>
        <v xml:space="preserve"> </v>
      </c>
      <c r="XJ87" s="176" t="str">
        <f>IF(XF87=0," ",VLOOKUP(XF87,PROTOKOL!$A:$E,5,FALSE))</f>
        <v xml:space="preserve"> </v>
      </c>
      <c r="XK87" s="212" t="str">
        <f t="shared" si="375"/>
        <v xml:space="preserve"> </v>
      </c>
      <c r="XL87" s="176">
        <f t="shared" si="346"/>
        <v>0</v>
      </c>
      <c r="XM87" s="177" t="str">
        <f t="shared" si="347"/>
        <v xml:space="preserve"> </v>
      </c>
    </row>
    <row r="88" spans="1:637" ht="13.8">
      <c r="A88" s="173">
        <v>22</v>
      </c>
      <c r="B88" s="227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2"/>
        <v xml:space="preserve"> </v>
      </c>
      <c r="I88" s="212" t="str">
        <f>IF(E88=0," ",VLOOKUP(E88,PROTOKOL!$A:$E,5,FALSE))</f>
        <v xml:space="preserve"> </v>
      </c>
      <c r="J88" s="176"/>
      <c r="K88" s="177" t="str">
        <f t="shared" si="260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03"/>
        <v xml:space="preserve"> </v>
      </c>
      <c r="R88" s="176" t="str">
        <f>IF(N88=0," ",VLOOKUP(N88,PROTOKOL!$A:$E,5,FALSE))</f>
        <v xml:space="preserve"> </v>
      </c>
      <c r="S88" s="212" t="str">
        <f t="shared" si="261"/>
        <v xml:space="preserve"> </v>
      </c>
      <c r="T88" s="176">
        <f t="shared" si="262"/>
        <v>0</v>
      </c>
      <c r="U88" s="177" t="str">
        <f t="shared" si="263"/>
        <v xml:space="preserve"> </v>
      </c>
      <c r="W88" s="173">
        <v>22</v>
      </c>
      <c r="X88" s="227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04"/>
        <v xml:space="preserve"> </v>
      </c>
      <c r="AE88" s="212" t="str">
        <f>IF(AA88=0," ",VLOOKUP(AA88,PROTOKOL!$A:$E,5,FALSE))</f>
        <v xml:space="preserve"> </v>
      </c>
      <c r="AF88" s="176"/>
      <c r="AG88" s="177" t="str">
        <f t="shared" si="264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05"/>
        <v xml:space="preserve"> </v>
      </c>
      <c r="AN88" s="176" t="str">
        <f>IF(AJ88=0," ",VLOOKUP(AJ88,PROTOKOL!$A:$E,5,FALSE))</f>
        <v xml:space="preserve"> </v>
      </c>
      <c r="AO88" s="212" t="str">
        <f t="shared" si="348"/>
        <v xml:space="preserve"> </v>
      </c>
      <c r="AP88" s="176">
        <f t="shared" si="265"/>
        <v>0</v>
      </c>
      <c r="AQ88" s="177" t="str">
        <f t="shared" si="266"/>
        <v xml:space="preserve"> </v>
      </c>
      <c r="AS88" s="173">
        <v>22</v>
      </c>
      <c r="AT88" s="227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06"/>
        <v xml:space="preserve"> </v>
      </c>
      <c r="BA88" s="212" t="str">
        <f>IF(AW88=0," ",VLOOKUP(AW88,PROTOKOL!$A:$E,5,FALSE))</f>
        <v xml:space="preserve"> </v>
      </c>
      <c r="BB88" s="176"/>
      <c r="BC88" s="177" t="str">
        <f t="shared" si="267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07"/>
        <v xml:space="preserve"> </v>
      </c>
      <c r="BJ88" s="176" t="str">
        <f>IF(BF88=0," ",VLOOKUP(BF88,PROTOKOL!$A:$E,5,FALSE))</f>
        <v xml:space="preserve"> </v>
      </c>
      <c r="BK88" s="212" t="str">
        <f t="shared" si="349"/>
        <v xml:space="preserve"> </v>
      </c>
      <c r="BL88" s="176">
        <f t="shared" si="268"/>
        <v>0</v>
      </c>
      <c r="BM88" s="177" t="str">
        <f t="shared" si="269"/>
        <v xml:space="preserve"> </v>
      </c>
      <c r="BO88" s="173">
        <v>22</v>
      </c>
      <c r="BP88" s="227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08"/>
        <v xml:space="preserve"> </v>
      </c>
      <c r="BW88" s="212" t="str">
        <f>IF(BS88=0," ",VLOOKUP(BS88,PROTOKOL!$A:$E,5,FALSE))</f>
        <v xml:space="preserve"> </v>
      </c>
      <c r="BX88" s="176"/>
      <c r="BY88" s="177" t="str">
        <f t="shared" si="270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09"/>
        <v xml:space="preserve"> </v>
      </c>
      <c r="CF88" s="176" t="str">
        <f>IF(CB88=0," ",VLOOKUP(CB88,PROTOKOL!$A:$E,5,FALSE))</f>
        <v xml:space="preserve"> </v>
      </c>
      <c r="CG88" s="212" t="str">
        <f t="shared" si="350"/>
        <v xml:space="preserve"> </v>
      </c>
      <c r="CH88" s="176">
        <f t="shared" si="271"/>
        <v>0</v>
      </c>
      <c r="CI88" s="177" t="str">
        <f t="shared" si="272"/>
        <v xml:space="preserve"> </v>
      </c>
      <c r="CK88" s="173">
        <v>22</v>
      </c>
      <c r="CL88" s="227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0"/>
        <v xml:space="preserve"> </v>
      </c>
      <c r="CS88" s="212" t="str">
        <f>IF(CO88=0," ",VLOOKUP(CO88,PROTOKOL!$A:$E,5,FALSE))</f>
        <v xml:space="preserve"> </v>
      </c>
      <c r="CT88" s="176"/>
      <c r="CU88" s="177" t="str">
        <f t="shared" si="273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1"/>
        <v xml:space="preserve"> </v>
      </c>
      <c r="DB88" s="176" t="str">
        <f>IF(CX88=0," ",VLOOKUP(CX88,PROTOKOL!$A:$E,5,FALSE))</f>
        <v xml:space="preserve"> </v>
      </c>
      <c r="DC88" s="212" t="str">
        <f t="shared" si="351"/>
        <v xml:space="preserve"> </v>
      </c>
      <c r="DD88" s="176">
        <f t="shared" si="274"/>
        <v>0</v>
      </c>
      <c r="DE88" s="177" t="str">
        <f t="shared" si="275"/>
        <v xml:space="preserve"> </v>
      </c>
      <c r="DG88" s="173">
        <v>22</v>
      </c>
      <c r="DH88" s="227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2"/>
        <v xml:space="preserve"> </v>
      </c>
      <c r="DO88" s="212" t="str">
        <f>IF(DK88=0," ",VLOOKUP(DK88,PROTOKOL!$A:$E,5,FALSE))</f>
        <v xml:space="preserve"> </v>
      </c>
      <c r="DP88" s="176"/>
      <c r="DQ88" s="177" t="str">
        <f t="shared" si="276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13"/>
        <v xml:space="preserve"> </v>
      </c>
      <c r="DX88" s="176" t="str">
        <f>IF(DT88=0," ",VLOOKUP(DT88,PROTOKOL!$A:$E,5,FALSE))</f>
        <v xml:space="preserve"> </v>
      </c>
      <c r="DY88" s="212" t="str">
        <f t="shared" si="352"/>
        <v xml:space="preserve"> </v>
      </c>
      <c r="DZ88" s="176">
        <f t="shared" si="277"/>
        <v>0</v>
      </c>
      <c r="EA88" s="177" t="str">
        <f t="shared" si="278"/>
        <v xml:space="preserve"> </v>
      </c>
      <c r="EC88" s="173">
        <v>22</v>
      </c>
      <c r="ED88" s="227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14"/>
        <v xml:space="preserve"> </v>
      </c>
      <c r="EK88" s="212" t="str">
        <f>IF(EG88=0," ",VLOOKUP(EG88,PROTOKOL!$A:$E,5,FALSE))</f>
        <v xml:space="preserve"> </v>
      </c>
      <c r="EL88" s="176"/>
      <c r="EM88" s="177" t="str">
        <f t="shared" si="279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15"/>
        <v xml:space="preserve"> </v>
      </c>
      <c r="ET88" s="176" t="str">
        <f>IF(EP88=0," ",VLOOKUP(EP88,PROTOKOL!$A:$E,5,FALSE))</f>
        <v xml:space="preserve"> </v>
      </c>
      <c r="EU88" s="212" t="str">
        <f t="shared" si="353"/>
        <v xml:space="preserve"> </v>
      </c>
      <c r="EV88" s="176">
        <f t="shared" si="280"/>
        <v>0</v>
      </c>
      <c r="EW88" s="177" t="str">
        <f t="shared" si="281"/>
        <v xml:space="preserve"> </v>
      </c>
      <c r="EY88" s="173">
        <v>22</v>
      </c>
      <c r="EZ88" s="227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16"/>
        <v xml:space="preserve"> </v>
      </c>
      <c r="FG88" s="212" t="str">
        <f>IF(FC88=0," ",VLOOKUP(FC88,PROTOKOL!$A:$E,5,FALSE))</f>
        <v xml:space="preserve"> </v>
      </c>
      <c r="FH88" s="176"/>
      <c r="FI88" s="177" t="str">
        <f t="shared" si="282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17"/>
        <v xml:space="preserve"> </v>
      </c>
      <c r="FP88" s="176" t="str">
        <f>IF(FL88=0," ",VLOOKUP(FL88,PROTOKOL!$A:$E,5,FALSE))</f>
        <v xml:space="preserve"> </v>
      </c>
      <c r="FQ88" s="212" t="str">
        <f t="shared" si="354"/>
        <v xml:space="preserve"> </v>
      </c>
      <c r="FR88" s="176">
        <f t="shared" si="283"/>
        <v>0</v>
      </c>
      <c r="FS88" s="177" t="str">
        <f t="shared" si="284"/>
        <v xml:space="preserve"> </v>
      </c>
      <c r="FU88" s="173">
        <v>22</v>
      </c>
      <c r="FV88" s="227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18"/>
        <v xml:space="preserve"> </v>
      </c>
      <c r="GC88" s="212" t="str">
        <f>IF(FY88=0," ",VLOOKUP(FY88,PROTOKOL!$A:$E,5,FALSE))</f>
        <v xml:space="preserve"> </v>
      </c>
      <c r="GD88" s="176"/>
      <c r="GE88" s="177" t="str">
        <f t="shared" si="285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19"/>
        <v xml:space="preserve"> </v>
      </c>
      <c r="GL88" s="176" t="str">
        <f>IF(GH88=0," ",VLOOKUP(GH88,PROTOKOL!$A:$E,5,FALSE))</f>
        <v xml:space="preserve"> </v>
      </c>
      <c r="GM88" s="212" t="str">
        <f t="shared" si="355"/>
        <v xml:space="preserve"> </v>
      </c>
      <c r="GN88" s="176">
        <f t="shared" si="286"/>
        <v>0</v>
      </c>
      <c r="GO88" s="177" t="str">
        <f t="shared" si="287"/>
        <v xml:space="preserve"> </v>
      </c>
      <c r="GQ88" s="173">
        <v>22</v>
      </c>
      <c r="GR88" s="227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0"/>
        <v xml:space="preserve"> </v>
      </c>
      <c r="GY88" s="212" t="str">
        <f>IF(GU88=0," ",VLOOKUP(GU88,PROTOKOL!$A:$E,5,FALSE))</f>
        <v xml:space="preserve"> </v>
      </c>
      <c r="GZ88" s="176"/>
      <c r="HA88" s="177" t="str">
        <f t="shared" si="288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1"/>
        <v xml:space="preserve"> </v>
      </c>
      <c r="HH88" s="176" t="str">
        <f>IF(HD88=0," ",VLOOKUP(HD88,PROTOKOL!$A:$E,5,FALSE))</f>
        <v xml:space="preserve"> </v>
      </c>
      <c r="HI88" s="212" t="str">
        <f t="shared" si="356"/>
        <v xml:space="preserve"> </v>
      </c>
      <c r="HJ88" s="176">
        <f t="shared" si="289"/>
        <v>0</v>
      </c>
      <c r="HK88" s="177" t="str">
        <f t="shared" si="290"/>
        <v xml:space="preserve"> </v>
      </c>
      <c r="HM88" s="173">
        <v>22</v>
      </c>
      <c r="HN88" s="227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2"/>
        <v xml:space="preserve"> </v>
      </c>
      <c r="HU88" s="212" t="str">
        <f>IF(HQ88=0," ",VLOOKUP(HQ88,PROTOKOL!$A:$E,5,FALSE))</f>
        <v xml:space="preserve"> </v>
      </c>
      <c r="HV88" s="176"/>
      <c r="HW88" s="177" t="str">
        <f t="shared" si="291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23"/>
        <v xml:space="preserve"> </v>
      </c>
      <c r="ID88" s="176" t="str">
        <f>IF(HZ88=0," ",VLOOKUP(HZ88,PROTOKOL!$A:$E,5,FALSE))</f>
        <v xml:space="preserve"> </v>
      </c>
      <c r="IE88" s="212" t="str">
        <f t="shared" si="357"/>
        <v xml:space="preserve"> </v>
      </c>
      <c r="IF88" s="176">
        <f t="shared" si="292"/>
        <v>0</v>
      </c>
      <c r="IG88" s="177" t="str">
        <f t="shared" si="293"/>
        <v xml:space="preserve"> </v>
      </c>
      <c r="II88" s="173">
        <v>22</v>
      </c>
      <c r="IJ88" s="227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24"/>
        <v xml:space="preserve"> </v>
      </c>
      <c r="IQ88" s="212" t="str">
        <f>IF(IM88=0," ",VLOOKUP(IM88,PROTOKOL!$A:$E,5,FALSE))</f>
        <v xml:space="preserve"> </v>
      </c>
      <c r="IR88" s="176"/>
      <c r="IS88" s="177" t="str">
        <f t="shared" si="294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25"/>
        <v xml:space="preserve"> </v>
      </c>
      <c r="IZ88" s="176" t="str">
        <f>IF(IV88=0," ",VLOOKUP(IV88,PROTOKOL!$A:$E,5,FALSE))</f>
        <v xml:space="preserve"> </v>
      </c>
      <c r="JA88" s="212" t="str">
        <f t="shared" si="358"/>
        <v xml:space="preserve"> </v>
      </c>
      <c r="JB88" s="176">
        <f t="shared" si="295"/>
        <v>0</v>
      </c>
      <c r="JC88" s="177" t="str">
        <f t="shared" si="296"/>
        <v xml:space="preserve"> </v>
      </c>
      <c r="JE88" s="173">
        <v>22</v>
      </c>
      <c r="JF88" s="227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26"/>
        <v xml:space="preserve"> </v>
      </c>
      <c r="JM88" s="212" t="str">
        <f>IF(JI88=0," ",VLOOKUP(JI88,PROTOKOL!$A:$E,5,FALSE))</f>
        <v xml:space="preserve"> </v>
      </c>
      <c r="JN88" s="176"/>
      <c r="JO88" s="177" t="str">
        <f t="shared" si="297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27"/>
        <v xml:space="preserve"> </v>
      </c>
      <c r="JV88" s="176" t="str">
        <f>IF(JR88=0," ",VLOOKUP(JR88,PROTOKOL!$A:$E,5,FALSE))</f>
        <v xml:space="preserve"> </v>
      </c>
      <c r="JW88" s="212" t="str">
        <f t="shared" si="359"/>
        <v xml:space="preserve"> </v>
      </c>
      <c r="JX88" s="176">
        <f t="shared" si="298"/>
        <v>0</v>
      </c>
      <c r="JY88" s="177" t="str">
        <f t="shared" si="299"/>
        <v xml:space="preserve"> </v>
      </c>
      <c r="KA88" s="173">
        <v>22</v>
      </c>
      <c r="KB88" s="227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28"/>
        <v xml:space="preserve"> </v>
      </c>
      <c r="KI88" s="212" t="str">
        <f>IF(KE88=0," ",VLOOKUP(KE88,PROTOKOL!$A:$E,5,FALSE))</f>
        <v xml:space="preserve"> </v>
      </c>
      <c r="KJ88" s="176"/>
      <c r="KK88" s="177" t="str">
        <f t="shared" si="300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29"/>
        <v xml:space="preserve"> </v>
      </c>
      <c r="KR88" s="176" t="str">
        <f>IF(KN88=0," ",VLOOKUP(KN88,PROTOKOL!$A:$E,5,FALSE))</f>
        <v xml:space="preserve"> </v>
      </c>
      <c r="KS88" s="212" t="str">
        <f t="shared" si="360"/>
        <v xml:space="preserve"> </v>
      </c>
      <c r="KT88" s="176">
        <f t="shared" si="301"/>
        <v>0</v>
      </c>
      <c r="KU88" s="177" t="str">
        <f t="shared" si="302"/>
        <v xml:space="preserve"> </v>
      </c>
      <c r="KW88" s="173">
        <v>22</v>
      </c>
      <c r="KX88" s="227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0"/>
        <v xml:space="preserve"> </v>
      </c>
      <c r="LE88" s="212" t="str">
        <f>IF(LA88=0," ",VLOOKUP(LA88,PROTOKOL!$A:$E,5,FALSE))</f>
        <v xml:space="preserve"> </v>
      </c>
      <c r="LF88" s="176"/>
      <c r="LG88" s="177" t="str">
        <f t="shared" si="303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1"/>
        <v xml:space="preserve"> </v>
      </c>
      <c r="LN88" s="176" t="str">
        <f>IF(LJ88=0," ",VLOOKUP(LJ88,PROTOKOL!$A:$E,5,FALSE))</f>
        <v xml:space="preserve"> </v>
      </c>
      <c r="LO88" s="212" t="str">
        <f t="shared" si="361"/>
        <v xml:space="preserve"> </v>
      </c>
      <c r="LP88" s="176">
        <f t="shared" si="304"/>
        <v>0</v>
      </c>
      <c r="LQ88" s="177" t="str">
        <f t="shared" si="305"/>
        <v xml:space="preserve"> </v>
      </c>
      <c r="LS88" s="173">
        <v>22</v>
      </c>
      <c r="LT88" s="227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2"/>
        <v xml:space="preserve"> </v>
      </c>
      <c r="MA88" s="212" t="str">
        <f>IF(LW88=0," ",VLOOKUP(LW88,PROTOKOL!$A:$E,5,FALSE))</f>
        <v xml:space="preserve"> </v>
      </c>
      <c r="MB88" s="176"/>
      <c r="MC88" s="177" t="str">
        <f t="shared" si="306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33"/>
        <v xml:space="preserve"> </v>
      </c>
      <c r="MJ88" s="176" t="str">
        <f>IF(MF88=0," ",VLOOKUP(MF88,PROTOKOL!$A:$E,5,FALSE))</f>
        <v xml:space="preserve"> </v>
      </c>
      <c r="MK88" s="212" t="str">
        <f t="shared" si="362"/>
        <v xml:space="preserve"> </v>
      </c>
      <c r="ML88" s="176">
        <f t="shared" si="307"/>
        <v>0</v>
      </c>
      <c r="MM88" s="177" t="str">
        <f t="shared" si="308"/>
        <v xml:space="preserve"> </v>
      </c>
      <c r="MO88" s="173">
        <v>22</v>
      </c>
      <c r="MP88" s="227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34"/>
        <v xml:space="preserve"> </v>
      </c>
      <c r="MW88" s="212" t="str">
        <f>IF(MS88=0," ",VLOOKUP(MS88,PROTOKOL!$A:$E,5,FALSE))</f>
        <v xml:space="preserve"> </v>
      </c>
      <c r="MX88" s="176"/>
      <c r="MY88" s="177" t="str">
        <f t="shared" si="309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35"/>
        <v xml:space="preserve"> </v>
      </c>
      <c r="NF88" s="176" t="str">
        <f>IF(NB88=0," ",VLOOKUP(NB88,PROTOKOL!$A:$E,5,FALSE))</f>
        <v xml:space="preserve"> </v>
      </c>
      <c r="NG88" s="212" t="str">
        <f t="shared" si="363"/>
        <v xml:space="preserve"> </v>
      </c>
      <c r="NH88" s="176">
        <f t="shared" si="310"/>
        <v>0</v>
      </c>
      <c r="NI88" s="177" t="str">
        <f t="shared" si="311"/>
        <v xml:space="preserve"> </v>
      </c>
      <c r="NK88" s="173">
        <v>22</v>
      </c>
      <c r="NL88" s="227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36"/>
        <v xml:space="preserve"> </v>
      </c>
      <c r="NS88" s="212" t="str">
        <f>IF(NO88=0," ",VLOOKUP(NO88,PROTOKOL!$A:$E,5,FALSE))</f>
        <v xml:space="preserve"> </v>
      </c>
      <c r="NT88" s="176"/>
      <c r="NU88" s="177" t="str">
        <f t="shared" si="312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37"/>
        <v xml:space="preserve"> </v>
      </c>
      <c r="OB88" s="176" t="str">
        <f>IF(NX88=0," ",VLOOKUP(NX88,PROTOKOL!$A:$E,5,FALSE))</f>
        <v xml:space="preserve"> </v>
      </c>
      <c r="OC88" s="212" t="str">
        <f t="shared" si="364"/>
        <v xml:space="preserve"> </v>
      </c>
      <c r="OD88" s="176">
        <f t="shared" si="313"/>
        <v>0</v>
      </c>
      <c r="OE88" s="177" t="str">
        <f t="shared" si="314"/>
        <v xml:space="preserve"> </v>
      </c>
      <c r="OG88" s="173">
        <v>22</v>
      </c>
      <c r="OH88" s="227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38"/>
        <v xml:space="preserve"> </v>
      </c>
      <c r="OO88" s="212" t="str">
        <f>IF(OK88=0," ",VLOOKUP(OK88,PROTOKOL!$A:$E,5,FALSE))</f>
        <v xml:space="preserve"> </v>
      </c>
      <c r="OP88" s="176"/>
      <c r="OQ88" s="177" t="str">
        <f t="shared" si="315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39"/>
        <v xml:space="preserve"> </v>
      </c>
      <c r="OX88" s="176" t="str">
        <f>IF(OT88=0," ",VLOOKUP(OT88,PROTOKOL!$A:$E,5,FALSE))</f>
        <v xml:space="preserve"> </v>
      </c>
      <c r="OY88" s="212" t="str">
        <f t="shared" si="365"/>
        <v xml:space="preserve"> </v>
      </c>
      <c r="OZ88" s="176">
        <f t="shared" si="316"/>
        <v>0</v>
      </c>
      <c r="PA88" s="177" t="str">
        <f t="shared" si="317"/>
        <v xml:space="preserve"> </v>
      </c>
      <c r="PC88" s="173">
        <v>22</v>
      </c>
      <c r="PD88" s="227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0"/>
        <v xml:space="preserve"> </v>
      </c>
      <c r="PK88" s="212" t="str">
        <f>IF(PG88=0," ",VLOOKUP(PG88,PROTOKOL!$A:$E,5,FALSE))</f>
        <v xml:space="preserve"> </v>
      </c>
      <c r="PL88" s="176"/>
      <c r="PM88" s="177" t="str">
        <f t="shared" si="318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1"/>
        <v xml:space="preserve"> </v>
      </c>
      <c r="PT88" s="176" t="str">
        <f>IF(PP88=0," ",VLOOKUP(PP88,PROTOKOL!$A:$E,5,FALSE))</f>
        <v xml:space="preserve"> </v>
      </c>
      <c r="PU88" s="212" t="str">
        <f t="shared" si="366"/>
        <v xml:space="preserve"> </v>
      </c>
      <c r="PV88" s="176">
        <f t="shared" si="319"/>
        <v>0</v>
      </c>
      <c r="PW88" s="177" t="str">
        <f t="shared" si="320"/>
        <v xml:space="preserve"> </v>
      </c>
      <c r="PY88" s="173">
        <v>22</v>
      </c>
      <c r="PZ88" s="227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2"/>
        <v xml:space="preserve"> </v>
      </c>
      <c r="QG88" s="212" t="str">
        <f>IF(QC88=0," ",VLOOKUP(QC88,PROTOKOL!$A:$E,5,FALSE))</f>
        <v xml:space="preserve"> </v>
      </c>
      <c r="QH88" s="176"/>
      <c r="QI88" s="177" t="str">
        <f t="shared" si="321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43"/>
        <v xml:space="preserve"> </v>
      </c>
      <c r="QP88" s="176" t="str">
        <f>IF(QL88=0," ",VLOOKUP(QL88,PROTOKOL!$A:$E,5,FALSE))</f>
        <v xml:space="preserve"> </v>
      </c>
      <c r="QQ88" s="212" t="str">
        <f t="shared" si="367"/>
        <v xml:space="preserve"> </v>
      </c>
      <c r="QR88" s="176">
        <f t="shared" si="322"/>
        <v>0</v>
      </c>
      <c r="QS88" s="177" t="str">
        <f t="shared" si="323"/>
        <v xml:space="preserve"> </v>
      </c>
      <c r="QU88" s="173">
        <v>22</v>
      </c>
      <c r="QV88" s="227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44"/>
        <v xml:space="preserve"> </v>
      </c>
      <c r="RC88" s="212" t="str">
        <f>IF(QY88=0," ",VLOOKUP(QY88,PROTOKOL!$A:$E,5,FALSE))</f>
        <v xml:space="preserve"> </v>
      </c>
      <c r="RD88" s="176"/>
      <c r="RE88" s="177" t="str">
        <f t="shared" si="324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45"/>
        <v xml:space="preserve"> </v>
      </c>
      <c r="RL88" s="176" t="str">
        <f>IF(RH88=0," ",VLOOKUP(RH88,PROTOKOL!$A:$E,5,FALSE))</f>
        <v xml:space="preserve"> </v>
      </c>
      <c r="RM88" s="212" t="str">
        <f t="shared" si="368"/>
        <v xml:space="preserve"> </v>
      </c>
      <c r="RN88" s="176">
        <f t="shared" si="325"/>
        <v>0</v>
      </c>
      <c r="RO88" s="177" t="str">
        <f t="shared" si="326"/>
        <v xml:space="preserve"> </v>
      </c>
      <c r="RQ88" s="173">
        <v>22</v>
      </c>
      <c r="RR88" s="227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46"/>
        <v xml:space="preserve"> </v>
      </c>
      <c r="RY88" s="212" t="str">
        <f>IF(RU88=0," ",VLOOKUP(RU88,PROTOKOL!$A:$E,5,FALSE))</f>
        <v xml:space="preserve"> </v>
      </c>
      <c r="RZ88" s="176"/>
      <c r="SA88" s="177" t="str">
        <f t="shared" si="327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47"/>
        <v xml:space="preserve"> </v>
      </c>
      <c r="SH88" s="176" t="str">
        <f>IF(SD88=0," ",VLOOKUP(SD88,PROTOKOL!$A:$E,5,FALSE))</f>
        <v xml:space="preserve"> </v>
      </c>
      <c r="SI88" s="212" t="str">
        <f t="shared" si="369"/>
        <v xml:space="preserve"> </v>
      </c>
      <c r="SJ88" s="176">
        <f t="shared" si="328"/>
        <v>0</v>
      </c>
      <c r="SK88" s="177" t="str">
        <f t="shared" si="329"/>
        <v xml:space="preserve"> </v>
      </c>
      <c r="SM88" s="173">
        <v>22</v>
      </c>
      <c r="SN88" s="227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48"/>
        <v xml:space="preserve"> </v>
      </c>
      <c r="SU88" s="212" t="str">
        <f>IF(SQ88=0," ",VLOOKUP(SQ88,PROTOKOL!$A:$E,5,FALSE))</f>
        <v xml:space="preserve"> </v>
      </c>
      <c r="SV88" s="176"/>
      <c r="SW88" s="177" t="str">
        <f t="shared" si="330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49"/>
        <v xml:space="preserve"> </v>
      </c>
      <c r="TD88" s="176" t="str">
        <f>IF(SZ88=0," ",VLOOKUP(SZ88,PROTOKOL!$A:$E,5,FALSE))</f>
        <v xml:space="preserve"> </v>
      </c>
      <c r="TE88" s="212" t="str">
        <f t="shared" si="370"/>
        <v xml:space="preserve"> </v>
      </c>
      <c r="TF88" s="176">
        <f t="shared" si="331"/>
        <v>0</v>
      </c>
      <c r="TG88" s="177" t="str">
        <f t="shared" si="332"/>
        <v xml:space="preserve"> </v>
      </c>
      <c r="TI88" s="173">
        <v>22</v>
      </c>
      <c r="TJ88" s="227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0"/>
        <v xml:space="preserve"> </v>
      </c>
      <c r="TQ88" s="212" t="str">
        <f>IF(TM88=0," ",VLOOKUP(TM88,PROTOKOL!$A:$E,5,FALSE))</f>
        <v xml:space="preserve"> </v>
      </c>
      <c r="TR88" s="176"/>
      <c r="TS88" s="177" t="str">
        <f t="shared" si="333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1"/>
        <v xml:space="preserve"> </v>
      </c>
      <c r="TZ88" s="176" t="str">
        <f>IF(TV88=0," ",VLOOKUP(TV88,PROTOKOL!$A:$E,5,FALSE))</f>
        <v xml:space="preserve"> </v>
      </c>
      <c r="UA88" s="212" t="str">
        <f t="shared" si="371"/>
        <v xml:space="preserve"> </v>
      </c>
      <c r="UB88" s="176">
        <f t="shared" si="334"/>
        <v>0</v>
      </c>
      <c r="UC88" s="177" t="str">
        <f t="shared" si="335"/>
        <v xml:space="preserve"> </v>
      </c>
      <c r="UE88" s="173">
        <v>22</v>
      </c>
      <c r="UF88" s="227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2"/>
        <v xml:space="preserve"> </v>
      </c>
      <c r="UM88" s="212" t="str">
        <f>IF(UI88=0," ",VLOOKUP(UI88,PROTOKOL!$A:$E,5,FALSE))</f>
        <v xml:space="preserve"> </v>
      </c>
      <c r="UN88" s="176"/>
      <c r="UO88" s="177" t="str">
        <f t="shared" si="336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53"/>
        <v xml:space="preserve"> </v>
      </c>
      <c r="UV88" s="176" t="str">
        <f>IF(UR88=0," ",VLOOKUP(UR88,PROTOKOL!$A:$E,5,FALSE))</f>
        <v xml:space="preserve"> </v>
      </c>
      <c r="UW88" s="212" t="str">
        <f t="shared" si="372"/>
        <v xml:space="preserve"> </v>
      </c>
      <c r="UX88" s="176">
        <f t="shared" si="337"/>
        <v>0</v>
      </c>
      <c r="UY88" s="177" t="str">
        <f t="shared" si="338"/>
        <v xml:space="preserve"> </v>
      </c>
      <c r="VA88" s="173">
        <v>22</v>
      </c>
      <c r="VB88" s="227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54"/>
        <v xml:space="preserve"> </v>
      </c>
      <c r="VI88" s="212" t="str">
        <f>IF(VE88=0," ",VLOOKUP(VE88,PROTOKOL!$A:$E,5,FALSE))</f>
        <v xml:space="preserve"> </v>
      </c>
      <c r="VJ88" s="176"/>
      <c r="VK88" s="177" t="str">
        <f t="shared" si="339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55"/>
        <v xml:space="preserve"> </v>
      </c>
      <c r="VR88" s="176" t="str">
        <f>IF(VN88=0," ",VLOOKUP(VN88,PROTOKOL!$A:$E,5,FALSE))</f>
        <v xml:space="preserve"> </v>
      </c>
      <c r="VS88" s="212" t="str">
        <f t="shared" si="373"/>
        <v xml:space="preserve"> </v>
      </c>
      <c r="VT88" s="176">
        <f t="shared" si="340"/>
        <v>0</v>
      </c>
      <c r="VU88" s="177" t="str">
        <f t="shared" si="341"/>
        <v xml:space="preserve"> </v>
      </c>
      <c r="VW88" s="173">
        <v>22</v>
      </c>
      <c r="VX88" s="227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56"/>
        <v xml:space="preserve"> </v>
      </c>
      <c r="WE88" s="212" t="str">
        <f>IF(WA88=0," ",VLOOKUP(WA88,PROTOKOL!$A:$E,5,FALSE))</f>
        <v xml:space="preserve"> </v>
      </c>
      <c r="WF88" s="176"/>
      <c r="WG88" s="177" t="str">
        <f t="shared" si="342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57"/>
        <v xml:space="preserve"> </v>
      </c>
      <c r="WN88" s="176" t="str">
        <f>IF(WJ88=0," ",VLOOKUP(WJ88,PROTOKOL!$A:$E,5,FALSE))</f>
        <v xml:space="preserve"> </v>
      </c>
      <c r="WO88" s="212" t="str">
        <f t="shared" si="374"/>
        <v xml:space="preserve"> </v>
      </c>
      <c r="WP88" s="176">
        <f t="shared" si="343"/>
        <v>0</v>
      </c>
      <c r="WQ88" s="177" t="str">
        <f t="shared" si="344"/>
        <v xml:space="preserve"> </v>
      </c>
      <c r="WS88" s="173">
        <v>22</v>
      </c>
      <c r="WT88" s="227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58"/>
        <v xml:space="preserve"> </v>
      </c>
      <c r="XA88" s="212" t="str">
        <f>IF(WW88=0," ",VLOOKUP(WW88,PROTOKOL!$A:$E,5,FALSE))</f>
        <v xml:space="preserve"> </v>
      </c>
      <c r="XB88" s="176"/>
      <c r="XC88" s="177" t="str">
        <f t="shared" si="345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59"/>
        <v xml:space="preserve"> </v>
      </c>
      <c r="XJ88" s="176" t="str">
        <f>IF(XF88=0," ",VLOOKUP(XF88,PROTOKOL!$A:$E,5,FALSE))</f>
        <v xml:space="preserve"> </v>
      </c>
      <c r="XK88" s="212" t="str">
        <f t="shared" si="375"/>
        <v xml:space="preserve"> </v>
      </c>
      <c r="XL88" s="176">
        <f t="shared" si="346"/>
        <v>0</v>
      </c>
      <c r="XM88" s="177" t="str">
        <f t="shared" si="347"/>
        <v xml:space="preserve"> </v>
      </c>
    </row>
    <row r="89" spans="1:637" ht="13.8">
      <c r="A89" s="173">
        <v>23</v>
      </c>
      <c r="B89" s="225">
        <v>23</v>
      </c>
      <c r="C89" s="174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5" t="str">
        <f t="shared" si="202"/>
        <v xml:space="preserve"> </v>
      </c>
      <c r="I89" s="212" t="str">
        <f>IF(E89=0," ",VLOOKUP(E89,PROTOKOL!$A:$E,5,FALSE))</f>
        <v xml:space="preserve"> </v>
      </c>
      <c r="J89" s="176"/>
      <c r="K89" s="177" t="str">
        <f t="shared" si="260"/>
        <v xml:space="preserve"> 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03"/>
        <v xml:space="preserve"> </v>
      </c>
      <c r="R89" s="176" t="str">
        <f>IF(N89=0," ",VLOOKUP(N89,PROTOKOL!$A:$E,5,FALSE))</f>
        <v xml:space="preserve"> </v>
      </c>
      <c r="S89" s="212" t="str">
        <f t="shared" si="261"/>
        <v xml:space="preserve"> </v>
      </c>
      <c r="T89" s="176">
        <f t="shared" si="262"/>
        <v>0</v>
      </c>
      <c r="U89" s="177" t="str">
        <f t="shared" si="263"/>
        <v xml:space="preserve"> </v>
      </c>
      <c r="W89" s="173">
        <v>23</v>
      </c>
      <c r="X89" s="225">
        <v>23</v>
      </c>
      <c r="Y89" s="174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5" t="str">
        <f t="shared" si="204"/>
        <v xml:space="preserve"> </v>
      </c>
      <c r="AE89" s="212" t="str">
        <f>IF(AA89=0," ",VLOOKUP(AA89,PROTOKOL!$A:$E,5,FALSE))</f>
        <v xml:space="preserve"> </v>
      </c>
      <c r="AF89" s="176"/>
      <c r="AG89" s="177" t="str">
        <f t="shared" si="264"/>
        <v xml:space="preserve"> 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05"/>
        <v xml:space="preserve"> </v>
      </c>
      <c r="AN89" s="176" t="str">
        <f>IF(AJ89=0," ",VLOOKUP(AJ89,PROTOKOL!$A:$E,5,FALSE))</f>
        <v xml:space="preserve"> </v>
      </c>
      <c r="AO89" s="212" t="str">
        <f t="shared" si="348"/>
        <v xml:space="preserve"> </v>
      </c>
      <c r="AP89" s="176">
        <f t="shared" si="265"/>
        <v>0</v>
      </c>
      <c r="AQ89" s="177" t="str">
        <f t="shared" si="266"/>
        <v xml:space="preserve"> </v>
      </c>
      <c r="AS89" s="173">
        <v>23</v>
      </c>
      <c r="AT89" s="225">
        <v>23</v>
      </c>
      <c r="AU89" s="174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5" t="str">
        <f t="shared" si="206"/>
        <v xml:space="preserve"> </v>
      </c>
      <c r="BA89" s="212" t="str">
        <f>IF(AW89=0," ",VLOOKUP(AW89,PROTOKOL!$A:$E,5,FALSE))</f>
        <v xml:space="preserve"> </v>
      </c>
      <c r="BB89" s="176"/>
      <c r="BC89" s="177" t="str">
        <f t="shared" si="267"/>
        <v xml:space="preserve"> 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07"/>
        <v xml:space="preserve"> </v>
      </c>
      <c r="BJ89" s="176" t="str">
        <f>IF(BF89=0," ",VLOOKUP(BF89,PROTOKOL!$A:$E,5,FALSE))</f>
        <v xml:space="preserve"> </v>
      </c>
      <c r="BK89" s="212" t="str">
        <f t="shared" si="349"/>
        <v xml:space="preserve"> </v>
      </c>
      <c r="BL89" s="176">
        <f t="shared" si="268"/>
        <v>0</v>
      </c>
      <c r="BM89" s="177" t="str">
        <f t="shared" si="269"/>
        <v xml:space="preserve"> </v>
      </c>
      <c r="BO89" s="173">
        <v>23</v>
      </c>
      <c r="BP89" s="225">
        <v>23</v>
      </c>
      <c r="BQ89" s="174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5" t="str">
        <f t="shared" si="208"/>
        <v xml:space="preserve"> </v>
      </c>
      <c r="BW89" s="212" t="str">
        <f>IF(BS89=0," ",VLOOKUP(BS89,PROTOKOL!$A:$E,5,FALSE))</f>
        <v xml:space="preserve"> </v>
      </c>
      <c r="BX89" s="176"/>
      <c r="BY89" s="177" t="str">
        <f t="shared" si="270"/>
        <v xml:space="preserve"> 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09"/>
        <v xml:space="preserve"> </v>
      </c>
      <c r="CF89" s="176" t="str">
        <f>IF(CB89=0," ",VLOOKUP(CB89,PROTOKOL!$A:$E,5,FALSE))</f>
        <v xml:space="preserve"> </v>
      </c>
      <c r="CG89" s="212" t="str">
        <f t="shared" si="350"/>
        <v xml:space="preserve"> </v>
      </c>
      <c r="CH89" s="176">
        <f t="shared" si="271"/>
        <v>0</v>
      </c>
      <c r="CI89" s="177" t="str">
        <f t="shared" si="272"/>
        <v xml:space="preserve"> </v>
      </c>
      <c r="CK89" s="173">
        <v>23</v>
      </c>
      <c r="CL89" s="225">
        <v>23</v>
      </c>
      <c r="CM89" s="174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5" t="str">
        <f t="shared" si="210"/>
        <v xml:space="preserve"> </v>
      </c>
      <c r="CS89" s="212" t="str">
        <f>IF(CO89=0," ",VLOOKUP(CO89,PROTOKOL!$A:$E,5,FALSE))</f>
        <v xml:space="preserve"> </v>
      </c>
      <c r="CT89" s="176"/>
      <c r="CU89" s="177" t="str">
        <f t="shared" si="273"/>
        <v xml:space="preserve"> 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11"/>
        <v xml:space="preserve"> </v>
      </c>
      <c r="DB89" s="176" t="str">
        <f>IF(CX89=0," ",VLOOKUP(CX89,PROTOKOL!$A:$E,5,FALSE))</f>
        <v xml:space="preserve"> </v>
      </c>
      <c r="DC89" s="212" t="str">
        <f t="shared" si="351"/>
        <v xml:space="preserve"> </v>
      </c>
      <c r="DD89" s="176">
        <f t="shared" si="274"/>
        <v>0</v>
      </c>
      <c r="DE89" s="177" t="str">
        <f t="shared" si="275"/>
        <v xml:space="preserve"> </v>
      </c>
      <c r="DG89" s="173">
        <v>23</v>
      </c>
      <c r="DH89" s="225">
        <v>23</v>
      </c>
      <c r="DI89" s="174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5" t="str">
        <f t="shared" si="212"/>
        <v xml:space="preserve"> </v>
      </c>
      <c r="DO89" s="212" t="str">
        <f>IF(DK89=0," ",VLOOKUP(DK89,PROTOKOL!$A:$E,5,FALSE))</f>
        <v xml:space="preserve"> </v>
      </c>
      <c r="DP89" s="176"/>
      <c r="DQ89" s="177" t="str">
        <f t="shared" si="276"/>
        <v xml:space="preserve"> 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13"/>
        <v xml:space="preserve"> </v>
      </c>
      <c r="DX89" s="176" t="str">
        <f>IF(DT89=0," ",VLOOKUP(DT89,PROTOKOL!$A:$E,5,FALSE))</f>
        <v xml:space="preserve"> </v>
      </c>
      <c r="DY89" s="212" t="str">
        <f t="shared" si="352"/>
        <v xml:space="preserve"> </v>
      </c>
      <c r="DZ89" s="176">
        <f t="shared" si="277"/>
        <v>0</v>
      </c>
      <c r="EA89" s="177" t="str">
        <f t="shared" si="278"/>
        <v xml:space="preserve"> </v>
      </c>
      <c r="EC89" s="173">
        <v>23</v>
      </c>
      <c r="ED89" s="225">
        <v>23</v>
      </c>
      <c r="EE89" s="174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14"/>
        <v xml:space="preserve"> </v>
      </c>
      <c r="EK89" s="212" t="str">
        <f>IF(EG89=0," ",VLOOKUP(EG89,PROTOKOL!$A:$E,5,FALSE))</f>
        <v xml:space="preserve"> </v>
      </c>
      <c r="EL89" s="176"/>
      <c r="EM89" s="177" t="str">
        <f t="shared" si="279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15"/>
        <v xml:space="preserve"> </v>
      </c>
      <c r="ET89" s="176" t="str">
        <f>IF(EP89=0," ",VLOOKUP(EP89,PROTOKOL!$A:$E,5,FALSE))</f>
        <v xml:space="preserve"> </v>
      </c>
      <c r="EU89" s="212" t="str">
        <f t="shared" si="353"/>
        <v xml:space="preserve"> </v>
      </c>
      <c r="EV89" s="176">
        <f t="shared" si="280"/>
        <v>0</v>
      </c>
      <c r="EW89" s="177" t="str">
        <f t="shared" si="281"/>
        <v xml:space="preserve"> </v>
      </c>
      <c r="EY89" s="173">
        <v>23</v>
      </c>
      <c r="EZ89" s="225">
        <v>23</v>
      </c>
      <c r="FA89" s="174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5" t="str">
        <f t="shared" si="216"/>
        <v xml:space="preserve"> </v>
      </c>
      <c r="FG89" s="212" t="str">
        <f>IF(FC89=0," ",VLOOKUP(FC89,PROTOKOL!$A:$E,5,FALSE))</f>
        <v xml:space="preserve"> </v>
      </c>
      <c r="FH89" s="176"/>
      <c r="FI89" s="177" t="str">
        <f t="shared" si="282"/>
        <v xml:space="preserve"> 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17"/>
        <v xml:space="preserve"> </v>
      </c>
      <c r="FP89" s="176" t="str">
        <f>IF(FL89=0," ",VLOOKUP(FL89,PROTOKOL!$A:$E,5,FALSE))</f>
        <v xml:space="preserve"> </v>
      </c>
      <c r="FQ89" s="212" t="str">
        <f t="shared" si="354"/>
        <v xml:space="preserve"> </v>
      </c>
      <c r="FR89" s="176">
        <f t="shared" si="283"/>
        <v>0</v>
      </c>
      <c r="FS89" s="177" t="str">
        <f t="shared" si="284"/>
        <v xml:space="preserve"> </v>
      </c>
      <c r="FU89" s="173">
        <v>23</v>
      </c>
      <c r="FV89" s="225">
        <v>23</v>
      </c>
      <c r="FW89" s="174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5" t="str">
        <f t="shared" si="218"/>
        <v xml:space="preserve"> </v>
      </c>
      <c r="GC89" s="212" t="str">
        <f>IF(FY89=0," ",VLOOKUP(FY89,PROTOKOL!$A:$E,5,FALSE))</f>
        <v xml:space="preserve"> </v>
      </c>
      <c r="GD89" s="176"/>
      <c r="GE89" s="177" t="str">
        <f t="shared" si="285"/>
        <v xml:space="preserve"> 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19"/>
        <v xml:space="preserve"> </v>
      </c>
      <c r="GL89" s="176" t="str">
        <f>IF(GH89=0," ",VLOOKUP(GH89,PROTOKOL!$A:$E,5,FALSE))</f>
        <v xml:space="preserve"> </v>
      </c>
      <c r="GM89" s="212" t="str">
        <f t="shared" si="355"/>
        <v xml:space="preserve"> </v>
      </c>
      <c r="GN89" s="176">
        <f t="shared" si="286"/>
        <v>0</v>
      </c>
      <c r="GO89" s="177" t="str">
        <f t="shared" si="287"/>
        <v xml:space="preserve"> </v>
      </c>
      <c r="GQ89" s="173">
        <v>23</v>
      </c>
      <c r="GR89" s="225">
        <v>23</v>
      </c>
      <c r="GS89" s="174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5" t="str">
        <f t="shared" si="220"/>
        <v xml:space="preserve"> </v>
      </c>
      <c r="GY89" s="212" t="str">
        <f>IF(GU89=0," ",VLOOKUP(GU89,PROTOKOL!$A:$E,5,FALSE))</f>
        <v xml:space="preserve"> </v>
      </c>
      <c r="GZ89" s="176"/>
      <c r="HA89" s="177" t="str">
        <f t="shared" si="288"/>
        <v xml:space="preserve"> 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21"/>
        <v xml:space="preserve"> </v>
      </c>
      <c r="HH89" s="176" t="str">
        <f>IF(HD89=0," ",VLOOKUP(HD89,PROTOKOL!$A:$E,5,FALSE))</f>
        <v xml:space="preserve"> </v>
      </c>
      <c r="HI89" s="212" t="str">
        <f t="shared" si="356"/>
        <v xml:space="preserve"> </v>
      </c>
      <c r="HJ89" s="176">
        <f t="shared" si="289"/>
        <v>0</v>
      </c>
      <c r="HK89" s="177" t="str">
        <f t="shared" si="290"/>
        <v xml:space="preserve"> </v>
      </c>
      <c r="HM89" s="173">
        <v>23</v>
      </c>
      <c r="HN89" s="225">
        <v>23</v>
      </c>
      <c r="HO89" s="174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5" t="str">
        <f t="shared" si="222"/>
        <v xml:space="preserve"> </v>
      </c>
      <c r="HU89" s="212" t="str">
        <f>IF(HQ89=0," ",VLOOKUP(HQ89,PROTOKOL!$A:$E,5,FALSE))</f>
        <v xml:space="preserve"> </v>
      </c>
      <c r="HV89" s="176"/>
      <c r="HW89" s="177" t="str">
        <f t="shared" si="291"/>
        <v xml:space="preserve"> 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23"/>
        <v xml:space="preserve"> </v>
      </c>
      <c r="ID89" s="176" t="str">
        <f>IF(HZ89=0," ",VLOOKUP(HZ89,PROTOKOL!$A:$E,5,FALSE))</f>
        <v xml:space="preserve"> </v>
      </c>
      <c r="IE89" s="212" t="str">
        <f t="shared" si="357"/>
        <v xml:space="preserve"> </v>
      </c>
      <c r="IF89" s="176">
        <f t="shared" si="292"/>
        <v>0</v>
      </c>
      <c r="IG89" s="177" t="str">
        <f t="shared" si="293"/>
        <v xml:space="preserve"> </v>
      </c>
      <c r="II89" s="173">
        <v>23</v>
      </c>
      <c r="IJ89" s="225">
        <v>23</v>
      </c>
      <c r="IK89" s="174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5" t="str">
        <f t="shared" si="224"/>
        <v xml:space="preserve"> </v>
      </c>
      <c r="IQ89" s="212" t="str">
        <f>IF(IM89=0," ",VLOOKUP(IM89,PROTOKOL!$A:$E,5,FALSE))</f>
        <v xml:space="preserve"> </v>
      </c>
      <c r="IR89" s="176"/>
      <c r="IS89" s="177" t="str">
        <f t="shared" si="294"/>
        <v xml:space="preserve"> 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25"/>
        <v xml:space="preserve"> </v>
      </c>
      <c r="IZ89" s="176" t="str">
        <f>IF(IV89=0," ",VLOOKUP(IV89,PROTOKOL!$A:$E,5,FALSE))</f>
        <v xml:space="preserve"> </v>
      </c>
      <c r="JA89" s="212" t="str">
        <f t="shared" si="358"/>
        <v xml:space="preserve"> </v>
      </c>
      <c r="JB89" s="176">
        <f t="shared" si="295"/>
        <v>0</v>
      </c>
      <c r="JC89" s="177" t="str">
        <f t="shared" si="296"/>
        <v xml:space="preserve"> </v>
      </c>
      <c r="JE89" s="173">
        <v>23</v>
      </c>
      <c r="JF89" s="225">
        <v>23</v>
      </c>
      <c r="JG89" s="174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5" t="str">
        <f t="shared" si="226"/>
        <v xml:space="preserve"> </v>
      </c>
      <c r="JM89" s="212" t="str">
        <f>IF(JI89=0," ",VLOOKUP(JI89,PROTOKOL!$A:$E,5,FALSE))</f>
        <v xml:space="preserve"> </v>
      </c>
      <c r="JN89" s="176"/>
      <c r="JO89" s="177" t="str">
        <f t="shared" si="297"/>
        <v xml:space="preserve"> 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27"/>
        <v xml:space="preserve"> </v>
      </c>
      <c r="JV89" s="176" t="str">
        <f>IF(JR89=0," ",VLOOKUP(JR89,PROTOKOL!$A:$E,5,FALSE))</f>
        <v xml:space="preserve"> </v>
      </c>
      <c r="JW89" s="212" t="str">
        <f t="shared" si="359"/>
        <v xml:space="preserve"> </v>
      </c>
      <c r="JX89" s="176">
        <f t="shared" si="298"/>
        <v>0</v>
      </c>
      <c r="JY89" s="177" t="str">
        <f t="shared" si="299"/>
        <v xml:space="preserve"> </v>
      </c>
      <c r="KA89" s="173">
        <v>23</v>
      </c>
      <c r="KB89" s="225">
        <v>23</v>
      </c>
      <c r="KC89" s="174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5" t="str">
        <f t="shared" si="228"/>
        <v xml:space="preserve"> </v>
      </c>
      <c r="KI89" s="212" t="str">
        <f>IF(KE89=0," ",VLOOKUP(KE89,PROTOKOL!$A:$E,5,FALSE))</f>
        <v xml:space="preserve"> </v>
      </c>
      <c r="KJ89" s="176"/>
      <c r="KK89" s="177" t="str">
        <f t="shared" si="300"/>
        <v xml:space="preserve"> 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29"/>
        <v xml:space="preserve"> </v>
      </c>
      <c r="KR89" s="176" t="str">
        <f>IF(KN89=0," ",VLOOKUP(KN89,PROTOKOL!$A:$E,5,FALSE))</f>
        <v xml:space="preserve"> </v>
      </c>
      <c r="KS89" s="212" t="str">
        <f t="shared" si="360"/>
        <v xml:space="preserve"> </v>
      </c>
      <c r="KT89" s="176">
        <f t="shared" si="301"/>
        <v>0</v>
      </c>
      <c r="KU89" s="177" t="str">
        <f t="shared" si="302"/>
        <v xml:space="preserve"> </v>
      </c>
      <c r="KW89" s="173">
        <v>23</v>
      </c>
      <c r="KX89" s="225">
        <v>23</v>
      </c>
      <c r="KY89" s="174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5" t="str">
        <f t="shared" si="230"/>
        <v xml:space="preserve"> </v>
      </c>
      <c r="LE89" s="212" t="str">
        <f>IF(LA89=0," ",VLOOKUP(LA89,PROTOKOL!$A:$E,5,FALSE))</f>
        <v xml:space="preserve"> </v>
      </c>
      <c r="LF89" s="176"/>
      <c r="LG89" s="177" t="str">
        <f t="shared" si="303"/>
        <v xml:space="preserve"> </v>
      </c>
      <c r="LH89" s="217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5" t="str">
        <f t="shared" si="231"/>
        <v xml:space="preserve"> </v>
      </c>
      <c r="LN89" s="176" t="str">
        <f>IF(LJ89=0," ",VLOOKUP(LJ89,PROTOKOL!$A:$E,5,FALSE))</f>
        <v xml:space="preserve"> </v>
      </c>
      <c r="LO89" s="212" t="str">
        <f t="shared" si="361"/>
        <v xml:space="preserve"> </v>
      </c>
      <c r="LP89" s="176">
        <f t="shared" si="304"/>
        <v>0</v>
      </c>
      <c r="LQ89" s="177" t="str">
        <f t="shared" si="305"/>
        <v xml:space="preserve"> </v>
      </c>
      <c r="LS89" s="173">
        <v>23</v>
      </c>
      <c r="LT89" s="225">
        <v>23</v>
      </c>
      <c r="LU89" s="174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5" t="str">
        <f t="shared" si="232"/>
        <v xml:space="preserve"> </v>
      </c>
      <c r="MA89" s="212" t="str">
        <f>IF(LW89=0," ",VLOOKUP(LW89,PROTOKOL!$A:$E,5,FALSE))</f>
        <v xml:space="preserve"> </v>
      </c>
      <c r="MB89" s="176"/>
      <c r="MC89" s="177" t="str">
        <f t="shared" si="306"/>
        <v xml:space="preserve"> 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33"/>
        <v xml:space="preserve"> </v>
      </c>
      <c r="MJ89" s="176" t="str">
        <f>IF(MF89=0," ",VLOOKUP(MF89,PROTOKOL!$A:$E,5,FALSE))</f>
        <v xml:space="preserve"> </v>
      </c>
      <c r="MK89" s="212" t="str">
        <f t="shared" si="362"/>
        <v xml:space="preserve"> </v>
      </c>
      <c r="ML89" s="176">
        <f t="shared" si="307"/>
        <v>0</v>
      </c>
      <c r="MM89" s="177" t="str">
        <f t="shared" si="308"/>
        <v xml:space="preserve"> </v>
      </c>
      <c r="MO89" s="173">
        <v>23</v>
      </c>
      <c r="MP89" s="225">
        <v>23</v>
      </c>
      <c r="MQ89" s="174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5" t="str">
        <f t="shared" si="234"/>
        <v xml:space="preserve"> </v>
      </c>
      <c r="MW89" s="212" t="str">
        <f>IF(MS89=0," ",VLOOKUP(MS89,PROTOKOL!$A:$E,5,FALSE))</f>
        <v xml:space="preserve"> </v>
      </c>
      <c r="MX89" s="176"/>
      <c r="MY89" s="177" t="str">
        <f t="shared" si="309"/>
        <v xml:space="preserve"> 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35"/>
        <v xml:space="preserve"> </v>
      </c>
      <c r="NF89" s="176" t="str">
        <f>IF(NB89=0," ",VLOOKUP(NB89,PROTOKOL!$A:$E,5,FALSE))</f>
        <v xml:space="preserve"> </v>
      </c>
      <c r="NG89" s="212" t="str">
        <f t="shared" si="363"/>
        <v xml:space="preserve"> </v>
      </c>
      <c r="NH89" s="176">
        <f t="shared" si="310"/>
        <v>0</v>
      </c>
      <c r="NI89" s="177" t="str">
        <f t="shared" si="311"/>
        <v xml:space="preserve"> </v>
      </c>
      <c r="NK89" s="173">
        <v>23</v>
      </c>
      <c r="NL89" s="225">
        <v>23</v>
      </c>
      <c r="NM89" s="174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5" t="str">
        <f t="shared" si="236"/>
        <v xml:space="preserve"> </v>
      </c>
      <c r="NS89" s="212" t="str">
        <f>IF(NO89=0," ",VLOOKUP(NO89,PROTOKOL!$A:$E,5,FALSE))</f>
        <v xml:space="preserve"> </v>
      </c>
      <c r="NT89" s="176"/>
      <c r="NU89" s="177" t="str">
        <f t="shared" si="312"/>
        <v xml:space="preserve"> 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37"/>
        <v xml:space="preserve"> </v>
      </c>
      <c r="OB89" s="176" t="str">
        <f>IF(NX89=0," ",VLOOKUP(NX89,PROTOKOL!$A:$E,5,FALSE))</f>
        <v xml:space="preserve"> </v>
      </c>
      <c r="OC89" s="212" t="str">
        <f t="shared" si="364"/>
        <v xml:space="preserve"> </v>
      </c>
      <c r="OD89" s="176">
        <f t="shared" si="313"/>
        <v>0</v>
      </c>
      <c r="OE89" s="177" t="str">
        <f t="shared" si="314"/>
        <v xml:space="preserve"> </v>
      </c>
      <c r="OG89" s="173">
        <v>23</v>
      </c>
      <c r="OH89" s="225">
        <v>23</v>
      </c>
      <c r="OI89" s="174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5" t="str">
        <f t="shared" si="238"/>
        <v xml:space="preserve"> </v>
      </c>
      <c r="OO89" s="212" t="str">
        <f>IF(OK89=0," ",VLOOKUP(OK89,PROTOKOL!$A:$E,5,FALSE))</f>
        <v xml:space="preserve"> </v>
      </c>
      <c r="OP89" s="176"/>
      <c r="OQ89" s="177" t="str">
        <f t="shared" si="315"/>
        <v xml:space="preserve"> 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39"/>
        <v xml:space="preserve"> </v>
      </c>
      <c r="OX89" s="176" t="str">
        <f>IF(OT89=0," ",VLOOKUP(OT89,PROTOKOL!$A:$E,5,FALSE))</f>
        <v xml:space="preserve"> </v>
      </c>
      <c r="OY89" s="212" t="str">
        <f t="shared" si="365"/>
        <v xml:space="preserve"> </v>
      </c>
      <c r="OZ89" s="176">
        <f t="shared" si="316"/>
        <v>0</v>
      </c>
      <c r="PA89" s="177" t="str">
        <f t="shared" si="317"/>
        <v xml:space="preserve"> </v>
      </c>
      <c r="PC89" s="173">
        <v>23</v>
      </c>
      <c r="PD89" s="225">
        <v>23</v>
      </c>
      <c r="PE89" s="174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5" t="str">
        <f t="shared" si="240"/>
        <v xml:space="preserve"> </v>
      </c>
      <c r="PK89" s="212" t="str">
        <f>IF(PG89=0," ",VLOOKUP(PG89,PROTOKOL!$A:$E,5,FALSE))</f>
        <v xml:space="preserve"> </v>
      </c>
      <c r="PL89" s="176"/>
      <c r="PM89" s="177" t="str">
        <f t="shared" si="318"/>
        <v xml:space="preserve"> 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41"/>
        <v xml:space="preserve"> </v>
      </c>
      <c r="PT89" s="176" t="str">
        <f>IF(PP89=0," ",VLOOKUP(PP89,PROTOKOL!$A:$E,5,FALSE))</f>
        <v xml:space="preserve"> </v>
      </c>
      <c r="PU89" s="212" t="str">
        <f t="shared" si="366"/>
        <v xml:space="preserve"> </v>
      </c>
      <c r="PV89" s="176">
        <f t="shared" si="319"/>
        <v>0</v>
      </c>
      <c r="PW89" s="177" t="str">
        <f t="shared" si="320"/>
        <v xml:space="preserve"> </v>
      </c>
      <c r="PY89" s="173">
        <v>23</v>
      </c>
      <c r="PZ89" s="225">
        <v>23</v>
      </c>
      <c r="QA89" s="174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5" t="str">
        <f t="shared" si="242"/>
        <v xml:space="preserve"> </v>
      </c>
      <c r="QG89" s="212" t="str">
        <f>IF(QC89=0," ",VLOOKUP(QC89,PROTOKOL!$A:$E,5,FALSE))</f>
        <v xml:space="preserve"> </v>
      </c>
      <c r="QH89" s="176"/>
      <c r="QI89" s="177" t="str">
        <f t="shared" si="321"/>
        <v xml:space="preserve"> 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43"/>
        <v xml:space="preserve"> </v>
      </c>
      <c r="QP89" s="176" t="str">
        <f>IF(QL89=0," ",VLOOKUP(QL89,PROTOKOL!$A:$E,5,FALSE))</f>
        <v xml:space="preserve"> </v>
      </c>
      <c r="QQ89" s="212" t="str">
        <f t="shared" si="367"/>
        <v xml:space="preserve"> </v>
      </c>
      <c r="QR89" s="176">
        <f t="shared" si="322"/>
        <v>0</v>
      </c>
      <c r="QS89" s="177" t="str">
        <f t="shared" si="323"/>
        <v xml:space="preserve"> </v>
      </c>
      <c r="QU89" s="173">
        <v>23</v>
      </c>
      <c r="QV89" s="225">
        <v>23</v>
      </c>
      <c r="QW89" s="174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5" t="str">
        <f t="shared" si="244"/>
        <v xml:space="preserve"> </v>
      </c>
      <c r="RC89" s="212" t="str">
        <f>IF(QY89=0," ",VLOOKUP(QY89,PROTOKOL!$A:$E,5,FALSE))</f>
        <v xml:space="preserve"> </v>
      </c>
      <c r="RD89" s="176"/>
      <c r="RE89" s="177" t="str">
        <f t="shared" si="324"/>
        <v xml:space="preserve"> 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45"/>
        <v xml:space="preserve"> </v>
      </c>
      <c r="RL89" s="176" t="str">
        <f>IF(RH89=0," ",VLOOKUP(RH89,PROTOKOL!$A:$E,5,FALSE))</f>
        <v xml:space="preserve"> </v>
      </c>
      <c r="RM89" s="212" t="str">
        <f t="shared" si="368"/>
        <v xml:space="preserve"> </v>
      </c>
      <c r="RN89" s="176">
        <f t="shared" si="325"/>
        <v>0</v>
      </c>
      <c r="RO89" s="177" t="str">
        <f t="shared" si="326"/>
        <v xml:space="preserve"> </v>
      </c>
      <c r="RQ89" s="173">
        <v>23</v>
      </c>
      <c r="RR89" s="225">
        <v>23</v>
      </c>
      <c r="RS89" s="174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5" t="str">
        <f t="shared" si="246"/>
        <v xml:space="preserve"> </v>
      </c>
      <c r="RY89" s="212" t="str">
        <f>IF(RU89=0," ",VLOOKUP(RU89,PROTOKOL!$A:$E,5,FALSE))</f>
        <v xml:space="preserve"> </v>
      </c>
      <c r="RZ89" s="176"/>
      <c r="SA89" s="177" t="str">
        <f t="shared" si="327"/>
        <v xml:space="preserve"> 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47"/>
        <v xml:space="preserve"> </v>
      </c>
      <c r="SH89" s="176" t="str">
        <f>IF(SD89=0," ",VLOOKUP(SD89,PROTOKOL!$A:$E,5,FALSE))</f>
        <v xml:space="preserve"> </v>
      </c>
      <c r="SI89" s="212" t="str">
        <f t="shared" si="369"/>
        <v xml:space="preserve"> </v>
      </c>
      <c r="SJ89" s="176">
        <f t="shared" si="328"/>
        <v>0</v>
      </c>
      <c r="SK89" s="177" t="str">
        <f t="shared" si="329"/>
        <v xml:space="preserve"> </v>
      </c>
      <c r="SM89" s="173">
        <v>23</v>
      </c>
      <c r="SN89" s="225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48"/>
        <v xml:space="preserve"> </v>
      </c>
      <c r="SU89" s="212" t="str">
        <f>IF(SQ89=0," ",VLOOKUP(SQ89,PROTOKOL!$A:$E,5,FALSE))</f>
        <v xml:space="preserve"> </v>
      </c>
      <c r="SV89" s="176"/>
      <c r="SW89" s="177" t="str">
        <f t="shared" si="330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49"/>
        <v xml:space="preserve"> </v>
      </c>
      <c r="TD89" s="176" t="str">
        <f>IF(SZ89=0," ",VLOOKUP(SZ89,PROTOKOL!$A:$E,5,FALSE))</f>
        <v xml:space="preserve"> </v>
      </c>
      <c r="TE89" s="212" t="str">
        <f t="shared" si="370"/>
        <v xml:space="preserve"> </v>
      </c>
      <c r="TF89" s="176">
        <f t="shared" si="331"/>
        <v>0</v>
      </c>
      <c r="TG89" s="177" t="str">
        <f t="shared" si="332"/>
        <v xml:space="preserve"> </v>
      </c>
      <c r="TI89" s="173">
        <v>23</v>
      </c>
      <c r="TJ89" s="225">
        <v>23</v>
      </c>
      <c r="TK89" s="174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0"/>
        <v xml:space="preserve"> </v>
      </c>
      <c r="TQ89" s="212" t="str">
        <f>IF(TM89=0," ",VLOOKUP(TM89,PROTOKOL!$A:$E,5,FALSE))</f>
        <v xml:space="preserve"> </v>
      </c>
      <c r="TR89" s="176"/>
      <c r="TS89" s="177" t="str">
        <f t="shared" si="333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1"/>
        <v xml:space="preserve"> </v>
      </c>
      <c r="TZ89" s="176" t="str">
        <f>IF(TV89=0," ",VLOOKUP(TV89,PROTOKOL!$A:$E,5,FALSE))</f>
        <v xml:space="preserve"> </v>
      </c>
      <c r="UA89" s="212" t="str">
        <f t="shared" si="371"/>
        <v xml:space="preserve"> </v>
      </c>
      <c r="UB89" s="176">
        <f t="shared" si="334"/>
        <v>0</v>
      </c>
      <c r="UC89" s="177" t="str">
        <f t="shared" si="335"/>
        <v xml:space="preserve"> </v>
      </c>
      <c r="UE89" s="173">
        <v>23</v>
      </c>
      <c r="UF89" s="225">
        <v>23</v>
      </c>
      <c r="UG89" s="174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75" t="str">
        <f t="shared" si="252"/>
        <v xml:space="preserve"> </v>
      </c>
      <c r="UM89" s="212" t="str">
        <f>IF(UI89=0," ",VLOOKUP(UI89,PROTOKOL!$A:$E,5,FALSE))</f>
        <v xml:space="preserve"> </v>
      </c>
      <c r="UN89" s="176"/>
      <c r="UO89" s="177" t="str">
        <f t="shared" si="336"/>
        <v xml:space="preserve"> 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53"/>
        <v xml:space="preserve"> </v>
      </c>
      <c r="UV89" s="176" t="str">
        <f>IF(UR89=0," ",VLOOKUP(UR89,PROTOKOL!$A:$E,5,FALSE))</f>
        <v xml:space="preserve"> </v>
      </c>
      <c r="UW89" s="212" t="str">
        <f t="shared" si="372"/>
        <v xml:space="preserve"> </v>
      </c>
      <c r="UX89" s="176">
        <f t="shared" si="337"/>
        <v>0</v>
      </c>
      <c r="UY89" s="177" t="str">
        <f t="shared" si="338"/>
        <v xml:space="preserve"> </v>
      </c>
      <c r="VA89" s="173">
        <v>23</v>
      </c>
      <c r="VB89" s="225">
        <v>23</v>
      </c>
      <c r="VC89" s="174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75" t="str">
        <f t="shared" si="254"/>
        <v xml:space="preserve"> </v>
      </c>
      <c r="VI89" s="212" t="str">
        <f>IF(VE89=0," ",VLOOKUP(VE89,PROTOKOL!$A:$E,5,FALSE))</f>
        <v xml:space="preserve"> </v>
      </c>
      <c r="VJ89" s="176"/>
      <c r="VK89" s="177" t="str">
        <f t="shared" si="339"/>
        <v xml:space="preserve"> 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55"/>
        <v xml:space="preserve"> </v>
      </c>
      <c r="VR89" s="176" t="str">
        <f>IF(VN89=0," ",VLOOKUP(VN89,PROTOKOL!$A:$E,5,FALSE))</f>
        <v xml:space="preserve"> </v>
      </c>
      <c r="VS89" s="212" t="str">
        <f t="shared" si="373"/>
        <v xml:space="preserve"> </v>
      </c>
      <c r="VT89" s="176">
        <f t="shared" si="340"/>
        <v>0</v>
      </c>
      <c r="VU89" s="177" t="str">
        <f t="shared" si="341"/>
        <v xml:space="preserve"> </v>
      </c>
      <c r="VW89" s="173">
        <v>23</v>
      </c>
      <c r="VX89" s="225">
        <v>23</v>
      </c>
      <c r="VY89" s="174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75" t="str">
        <f t="shared" si="256"/>
        <v xml:space="preserve"> </v>
      </c>
      <c r="WE89" s="212" t="str">
        <f>IF(WA89=0," ",VLOOKUP(WA89,PROTOKOL!$A:$E,5,FALSE))</f>
        <v xml:space="preserve"> </v>
      </c>
      <c r="WF89" s="176"/>
      <c r="WG89" s="177" t="str">
        <f t="shared" si="342"/>
        <v xml:space="preserve"> </v>
      </c>
      <c r="WH89" s="217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75" t="str">
        <f t="shared" si="257"/>
        <v xml:space="preserve"> </v>
      </c>
      <c r="WN89" s="176" t="str">
        <f>IF(WJ89=0," ",VLOOKUP(WJ89,PROTOKOL!$A:$E,5,FALSE))</f>
        <v xml:space="preserve"> </v>
      </c>
      <c r="WO89" s="212" t="str">
        <f t="shared" si="374"/>
        <v xml:space="preserve"> </v>
      </c>
      <c r="WP89" s="176">
        <f t="shared" si="343"/>
        <v>0</v>
      </c>
      <c r="WQ89" s="177" t="str">
        <f t="shared" si="344"/>
        <v xml:space="preserve"> </v>
      </c>
      <c r="WS89" s="173">
        <v>23</v>
      </c>
      <c r="WT89" s="225">
        <v>23</v>
      </c>
      <c r="WU89" s="174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75" t="str">
        <f t="shared" si="258"/>
        <v xml:space="preserve"> </v>
      </c>
      <c r="XA89" s="212" t="str">
        <f>IF(WW89=0," ",VLOOKUP(WW89,PROTOKOL!$A:$E,5,FALSE))</f>
        <v xml:space="preserve"> </v>
      </c>
      <c r="XB89" s="176"/>
      <c r="XC89" s="177" t="str">
        <f t="shared" si="345"/>
        <v xml:space="preserve"> 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59"/>
        <v xml:space="preserve"> </v>
      </c>
      <c r="XJ89" s="176" t="str">
        <f>IF(XF89=0," ",VLOOKUP(XF89,PROTOKOL!$A:$E,5,FALSE))</f>
        <v xml:space="preserve"> </v>
      </c>
      <c r="XK89" s="212" t="str">
        <f t="shared" si="375"/>
        <v xml:space="preserve"> </v>
      </c>
      <c r="XL89" s="176">
        <f t="shared" si="346"/>
        <v>0</v>
      </c>
      <c r="XM89" s="177" t="str">
        <f t="shared" si="347"/>
        <v xml:space="preserve"> </v>
      </c>
    </row>
    <row r="90" spans="1:637" ht="13.8">
      <c r="A90" s="173">
        <v>23</v>
      </c>
      <c r="B90" s="226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2"/>
        <v xml:space="preserve"> </v>
      </c>
      <c r="I90" s="212" t="str">
        <f>IF(E90=0," ",VLOOKUP(E90,PROTOKOL!$A:$E,5,FALSE))</f>
        <v xml:space="preserve"> </v>
      </c>
      <c r="J90" s="176"/>
      <c r="K90" s="177" t="str">
        <f t="shared" si="260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03"/>
        <v xml:space="preserve"> </v>
      </c>
      <c r="R90" s="176" t="str">
        <f>IF(N90=0," ",VLOOKUP(N90,PROTOKOL!$A:$E,5,FALSE))</f>
        <v xml:space="preserve"> </v>
      </c>
      <c r="S90" s="212" t="str">
        <f t="shared" si="261"/>
        <v xml:space="preserve"> </v>
      </c>
      <c r="T90" s="176">
        <f t="shared" si="262"/>
        <v>0</v>
      </c>
      <c r="U90" s="177" t="str">
        <f t="shared" si="263"/>
        <v xml:space="preserve"> </v>
      </c>
      <c r="W90" s="173">
        <v>23</v>
      </c>
      <c r="X90" s="226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04"/>
        <v xml:space="preserve"> </v>
      </c>
      <c r="AE90" s="212" t="str">
        <f>IF(AA90=0," ",VLOOKUP(AA90,PROTOKOL!$A:$E,5,FALSE))</f>
        <v xml:space="preserve"> </v>
      </c>
      <c r="AF90" s="176"/>
      <c r="AG90" s="177" t="str">
        <f t="shared" si="264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05"/>
        <v xml:space="preserve"> </v>
      </c>
      <c r="AN90" s="176" t="str">
        <f>IF(AJ90=0," ",VLOOKUP(AJ90,PROTOKOL!$A:$E,5,FALSE))</f>
        <v xml:space="preserve"> </v>
      </c>
      <c r="AO90" s="212" t="str">
        <f t="shared" si="348"/>
        <v xml:space="preserve"> </v>
      </c>
      <c r="AP90" s="176">
        <f t="shared" si="265"/>
        <v>0</v>
      </c>
      <c r="AQ90" s="177" t="str">
        <f t="shared" si="266"/>
        <v xml:space="preserve"> </v>
      </c>
      <c r="AS90" s="173">
        <v>23</v>
      </c>
      <c r="AT90" s="226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06"/>
        <v xml:space="preserve"> </v>
      </c>
      <c r="BA90" s="212" t="str">
        <f>IF(AW90=0," ",VLOOKUP(AW90,PROTOKOL!$A:$E,5,FALSE))</f>
        <v xml:space="preserve"> </v>
      </c>
      <c r="BB90" s="176"/>
      <c r="BC90" s="177" t="str">
        <f t="shared" si="267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07"/>
        <v xml:space="preserve"> </v>
      </c>
      <c r="BJ90" s="176" t="str">
        <f>IF(BF90=0," ",VLOOKUP(BF90,PROTOKOL!$A:$E,5,FALSE))</f>
        <v xml:space="preserve"> </v>
      </c>
      <c r="BK90" s="212" t="str">
        <f t="shared" si="349"/>
        <v xml:space="preserve"> </v>
      </c>
      <c r="BL90" s="176">
        <f t="shared" si="268"/>
        <v>0</v>
      </c>
      <c r="BM90" s="177" t="str">
        <f t="shared" si="269"/>
        <v xml:space="preserve"> </v>
      </c>
      <c r="BO90" s="173">
        <v>23</v>
      </c>
      <c r="BP90" s="226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08"/>
        <v xml:space="preserve"> </v>
      </c>
      <c r="BW90" s="212" t="str">
        <f>IF(BS90=0," ",VLOOKUP(BS90,PROTOKOL!$A:$E,5,FALSE))</f>
        <v xml:space="preserve"> </v>
      </c>
      <c r="BX90" s="176"/>
      <c r="BY90" s="177" t="str">
        <f t="shared" si="270"/>
        <v xml:space="preserve"> 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09"/>
        <v xml:space="preserve"> </v>
      </c>
      <c r="CF90" s="176" t="str">
        <f>IF(CB90=0," ",VLOOKUP(CB90,PROTOKOL!$A:$E,5,FALSE))</f>
        <v xml:space="preserve"> </v>
      </c>
      <c r="CG90" s="212" t="str">
        <f t="shared" si="350"/>
        <v xml:space="preserve"> </v>
      </c>
      <c r="CH90" s="176">
        <f t="shared" si="271"/>
        <v>0</v>
      </c>
      <c r="CI90" s="177" t="str">
        <f t="shared" si="272"/>
        <v xml:space="preserve"> </v>
      </c>
      <c r="CK90" s="173">
        <v>23</v>
      </c>
      <c r="CL90" s="226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0"/>
        <v xml:space="preserve"> </v>
      </c>
      <c r="CS90" s="212" t="str">
        <f>IF(CO90=0," ",VLOOKUP(CO90,PROTOKOL!$A:$E,5,FALSE))</f>
        <v xml:space="preserve"> </v>
      </c>
      <c r="CT90" s="176"/>
      <c r="CU90" s="177" t="str">
        <f t="shared" si="273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1"/>
        <v xml:space="preserve"> </v>
      </c>
      <c r="DB90" s="176" t="str">
        <f>IF(CX90=0," ",VLOOKUP(CX90,PROTOKOL!$A:$E,5,FALSE))</f>
        <v xml:space="preserve"> </v>
      </c>
      <c r="DC90" s="212" t="str">
        <f t="shared" si="351"/>
        <v xml:space="preserve"> </v>
      </c>
      <c r="DD90" s="176">
        <f t="shared" si="274"/>
        <v>0</v>
      </c>
      <c r="DE90" s="177" t="str">
        <f t="shared" si="275"/>
        <v xml:space="preserve"> </v>
      </c>
      <c r="DG90" s="173">
        <v>23</v>
      </c>
      <c r="DH90" s="226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2"/>
        <v xml:space="preserve"> </v>
      </c>
      <c r="DO90" s="212" t="str">
        <f>IF(DK90=0," ",VLOOKUP(DK90,PROTOKOL!$A:$E,5,FALSE))</f>
        <v xml:space="preserve"> </v>
      </c>
      <c r="DP90" s="176"/>
      <c r="DQ90" s="177" t="str">
        <f t="shared" si="276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13"/>
        <v xml:space="preserve"> </v>
      </c>
      <c r="DX90" s="176" t="str">
        <f>IF(DT90=0," ",VLOOKUP(DT90,PROTOKOL!$A:$E,5,FALSE))</f>
        <v xml:space="preserve"> </v>
      </c>
      <c r="DY90" s="212" t="str">
        <f t="shared" si="352"/>
        <v xml:space="preserve"> </v>
      </c>
      <c r="DZ90" s="176">
        <f t="shared" si="277"/>
        <v>0</v>
      </c>
      <c r="EA90" s="177" t="str">
        <f t="shared" si="278"/>
        <v xml:space="preserve"> </v>
      </c>
      <c r="EC90" s="173">
        <v>23</v>
      </c>
      <c r="ED90" s="226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14"/>
        <v xml:space="preserve"> </v>
      </c>
      <c r="EK90" s="212" t="str">
        <f>IF(EG90=0," ",VLOOKUP(EG90,PROTOKOL!$A:$E,5,FALSE))</f>
        <v xml:space="preserve"> </v>
      </c>
      <c r="EL90" s="176"/>
      <c r="EM90" s="177" t="str">
        <f t="shared" si="279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15"/>
        <v xml:space="preserve"> </v>
      </c>
      <c r="ET90" s="176" t="str">
        <f>IF(EP90=0," ",VLOOKUP(EP90,PROTOKOL!$A:$E,5,FALSE))</f>
        <v xml:space="preserve"> </v>
      </c>
      <c r="EU90" s="212" t="str">
        <f t="shared" si="353"/>
        <v xml:space="preserve"> </v>
      </c>
      <c r="EV90" s="176">
        <f t="shared" si="280"/>
        <v>0</v>
      </c>
      <c r="EW90" s="177" t="str">
        <f t="shared" si="281"/>
        <v xml:space="preserve"> </v>
      </c>
      <c r="EY90" s="173">
        <v>23</v>
      </c>
      <c r="EZ90" s="226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16"/>
        <v xml:space="preserve"> </v>
      </c>
      <c r="FG90" s="212" t="str">
        <f>IF(FC90=0," ",VLOOKUP(FC90,PROTOKOL!$A:$E,5,FALSE))</f>
        <v xml:space="preserve"> </v>
      </c>
      <c r="FH90" s="176"/>
      <c r="FI90" s="177" t="str">
        <f t="shared" si="282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17"/>
        <v xml:space="preserve"> </v>
      </c>
      <c r="FP90" s="176" t="str">
        <f>IF(FL90=0," ",VLOOKUP(FL90,PROTOKOL!$A:$E,5,FALSE))</f>
        <v xml:space="preserve"> </v>
      </c>
      <c r="FQ90" s="212" t="str">
        <f t="shared" si="354"/>
        <v xml:space="preserve"> </v>
      </c>
      <c r="FR90" s="176">
        <f t="shared" si="283"/>
        <v>0</v>
      </c>
      <c r="FS90" s="177" t="str">
        <f t="shared" si="284"/>
        <v xml:space="preserve"> </v>
      </c>
      <c r="FU90" s="173">
        <v>23</v>
      </c>
      <c r="FV90" s="226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18"/>
        <v xml:space="preserve"> </v>
      </c>
      <c r="GC90" s="212" t="str">
        <f>IF(FY90=0," ",VLOOKUP(FY90,PROTOKOL!$A:$E,5,FALSE))</f>
        <v xml:space="preserve"> </v>
      </c>
      <c r="GD90" s="176"/>
      <c r="GE90" s="177" t="str">
        <f t="shared" si="285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19"/>
        <v xml:space="preserve"> </v>
      </c>
      <c r="GL90" s="176" t="str">
        <f>IF(GH90=0," ",VLOOKUP(GH90,PROTOKOL!$A:$E,5,FALSE))</f>
        <v xml:space="preserve"> </v>
      </c>
      <c r="GM90" s="212" t="str">
        <f t="shared" si="355"/>
        <v xml:space="preserve"> </v>
      </c>
      <c r="GN90" s="176">
        <f t="shared" si="286"/>
        <v>0</v>
      </c>
      <c r="GO90" s="177" t="str">
        <f t="shared" si="287"/>
        <v xml:space="preserve"> </v>
      </c>
      <c r="GQ90" s="173">
        <v>23</v>
      </c>
      <c r="GR90" s="226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0"/>
        <v xml:space="preserve"> </v>
      </c>
      <c r="GY90" s="212" t="str">
        <f>IF(GU90=0," ",VLOOKUP(GU90,PROTOKOL!$A:$E,5,FALSE))</f>
        <v xml:space="preserve"> </v>
      </c>
      <c r="GZ90" s="176"/>
      <c r="HA90" s="177" t="str">
        <f t="shared" si="288"/>
        <v xml:space="preserve"> 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21"/>
        <v xml:space="preserve"> </v>
      </c>
      <c r="HH90" s="176" t="str">
        <f>IF(HD90=0," ",VLOOKUP(HD90,PROTOKOL!$A:$E,5,FALSE))</f>
        <v xml:space="preserve"> </v>
      </c>
      <c r="HI90" s="212" t="str">
        <f t="shared" si="356"/>
        <v xml:space="preserve"> </v>
      </c>
      <c r="HJ90" s="176">
        <f t="shared" si="289"/>
        <v>0</v>
      </c>
      <c r="HK90" s="177" t="str">
        <f t="shared" si="290"/>
        <v xml:space="preserve"> </v>
      </c>
      <c r="HM90" s="173">
        <v>23</v>
      </c>
      <c r="HN90" s="226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22"/>
        <v xml:space="preserve"> </v>
      </c>
      <c r="HU90" s="212" t="str">
        <f>IF(HQ90=0," ",VLOOKUP(HQ90,PROTOKOL!$A:$E,5,FALSE))</f>
        <v xml:space="preserve"> </v>
      </c>
      <c r="HV90" s="176"/>
      <c r="HW90" s="177" t="str">
        <f t="shared" si="291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23"/>
        <v xml:space="preserve"> </v>
      </c>
      <c r="ID90" s="176" t="str">
        <f>IF(HZ90=0," ",VLOOKUP(HZ90,PROTOKOL!$A:$E,5,FALSE))</f>
        <v xml:space="preserve"> </v>
      </c>
      <c r="IE90" s="212" t="str">
        <f t="shared" si="357"/>
        <v xml:space="preserve"> </v>
      </c>
      <c r="IF90" s="176">
        <f t="shared" si="292"/>
        <v>0</v>
      </c>
      <c r="IG90" s="177" t="str">
        <f t="shared" si="293"/>
        <v xml:space="preserve"> </v>
      </c>
      <c r="II90" s="173">
        <v>23</v>
      </c>
      <c r="IJ90" s="226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24"/>
        <v xml:space="preserve"> </v>
      </c>
      <c r="IQ90" s="212" t="str">
        <f>IF(IM90=0," ",VLOOKUP(IM90,PROTOKOL!$A:$E,5,FALSE))</f>
        <v xml:space="preserve"> </v>
      </c>
      <c r="IR90" s="176"/>
      <c r="IS90" s="177" t="str">
        <f t="shared" si="294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25"/>
        <v xml:space="preserve"> </v>
      </c>
      <c r="IZ90" s="176" t="str">
        <f>IF(IV90=0," ",VLOOKUP(IV90,PROTOKOL!$A:$E,5,FALSE))</f>
        <v xml:space="preserve"> </v>
      </c>
      <c r="JA90" s="212" t="str">
        <f t="shared" si="358"/>
        <v xml:space="preserve"> </v>
      </c>
      <c r="JB90" s="176">
        <f t="shared" si="295"/>
        <v>0</v>
      </c>
      <c r="JC90" s="177" t="str">
        <f t="shared" si="296"/>
        <v xml:space="preserve"> </v>
      </c>
      <c r="JE90" s="173">
        <v>23</v>
      </c>
      <c r="JF90" s="226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26"/>
        <v xml:space="preserve"> </v>
      </c>
      <c r="JM90" s="212" t="str">
        <f>IF(JI90=0," ",VLOOKUP(JI90,PROTOKOL!$A:$E,5,FALSE))</f>
        <v xml:space="preserve"> </v>
      </c>
      <c r="JN90" s="176"/>
      <c r="JO90" s="177" t="str">
        <f t="shared" si="297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27"/>
        <v xml:space="preserve"> </v>
      </c>
      <c r="JV90" s="176" t="str">
        <f>IF(JR90=0," ",VLOOKUP(JR90,PROTOKOL!$A:$E,5,FALSE))</f>
        <v xml:space="preserve"> </v>
      </c>
      <c r="JW90" s="212" t="str">
        <f t="shared" si="359"/>
        <v xml:space="preserve"> </v>
      </c>
      <c r="JX90" s="176">
        <f t="shared" si="298"/>
        <v>0</v>
      </c>
      <c r="JY90" s="177" t="str">
        <f t="shared" si="299"/>
        <v xml:space="preserve"> </v>
      </c>
      <c r="KA90" s="173">
        <v>23</v>
      </c>
      <c r="KB90" s="226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28"/>
        <v xml:space="preserve"> </v>
      </c>
      <c r="KI90" s="212" t="str">
        <f>IF(KE90=0," ",VLOOKUP(KE90,PROTOKOL!$A:$E,5,FALSE))</f>
        <v xml:space="preserve"> </v>
      </c>
      <c r="KJ90" s="176"/>
      <c r="KK90" s="177" t="str">
        <f t="shared" si="300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29"/>
        <v xml:space="preserve"> </v>
      </c>
      <c r="KR90" s="176" t="str">
        <f>IF(KN90=0," ",VLOOKUP(KN90,PROTOKOL!$A:$E,5,FALSE))</f>
        <v xml:space="preserve"> </v>
      </c>
      <c r="KS90" s="212" t="str">
        <f t="shared" si="360"/>
        <v xml:space="preserve"> </v>
      </c>
      <c r="KT90" s="176">
        <f t="shared" si="301"/>
        <v>0</v>
      </c>
      <c r="KU90" s="177" t="str">
        <f t="shared" si="302"/>
        <v xml:space="preserve"> </v>
      </c>
      <c r="KW90" s="173">
        <v>23</v>
      </c>
      <c r="KX90" s="226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0"/>
        <v xml:space="preserve"> </v>
      </c>
      <c r="LE90" s="212" t="str">
        <f>IF(LA90=0," ",VLOOKUP(LA90,PROTOKOL!$A:$E,5,FALSE))</f>
        <v xml:space="preserve"> </v>
      </c>
      <c r="LF90" s="176"/>
      <c r="LG90" s="177" t="str">
        <f t="shared" si="303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1"/>
        <v xml:space="preserve"> </v>
      </c>
      <c r="LN90" s="176" t="str">
        <f>IF(LJ90=0," ",VLOOKUP(LJ90,PROTOKOL!$A:$E,5,FALSE))</f>
        <v xml:space="preserve"> </v>
      </c>
      <c r="LO90" s="212" t="str">
        <f t="shared" si="361"/>
        <v xml:space="preserve"> </v>
      </c>
      <c r="LP90" s="176">
        <f t="shared" si="304"/>
        <v>0</v>
      </c>
      <c r="LQ90" s="177" t="str">
        <f t="shared" si="305"/>
        <v xml:space="preserve"> </v>
      </c>
      <c r="LS90" s="173">
        <v>23</v>
      </c>
      <c r="LT90" s="226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2"/>
        <v xml:space="preserve"> </v>
      </c>
      <c r="MA90" s="212" t="str">
        <f>IF(LW90=0," ",VLOOKUP(LW90,PROTOKOL!$A:$E,5,FALSE))</f>
        <v xml:space="preserve"> </v>
      </c>
      <c r="MB90" s="176"/>
      <c r="MC90" s="177" t="str">
        <f t="shared" si="306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33"/>
        <v xml:space="preserve"> </v>
      </c>
      <c r="MJ90" s="176" t="str">
        <f>IF(MF90=0," ",VLOOKUP(MF90,PROTOKOL!$A:$E,5,FALSE))</f>
        <v xml:space="preserve"> </v>
      </c>
      <c r="MK90" s="212" t="str">
        <f t="shared" si="362"/>
        <v xml:space="preserve"> </v>
      </c>
      <c r="ML90" s="176">
        <f t="shared" si="307"/>
        <v>0</v>
      </c>
      <c r="MM90" s="177" t="str">
        <f t="shared" si="308"/>
        <v xml:space="preserve"> </v>
      </c>
      <c r="MO90" s="173">
        <v>23</v>
      </c>
      <c r="MP90" s="226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34"/>
        <v xml:space="preserve"> </v>
      </c>
      <c r="MW90" s="212" t="str">
        <f>IF(MS90=0," ",VLOOKUP(MS90,PROTOKOL!$A:$E,5,FALSE))</f>
        <v xml:space="preserve"> </v>
      </c>
      <c r="MX90" s="176"/>
      <c r="MY90" s="177" t="str">
        <f t="shared" si="309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35"/>
        <v xml:space="preserve"> </v>
      </c>
      <c r="NF90" s="176" t="str">
        <f>IF(NB90=0," ",VLOOKUP(NB90,PROTOKOL!$A:$E,5,FALSE))</f>
        <v xml:space="preserve"> </v>
      </c>
      <c r="NG90" s="212" t="str">
        <f t="shared" si="363"/>
        <v xml:space="preserve"> </v>
      </c>
      <c r="NH90" s="176">
        <f t="shared" si="310"/>
        <v>0</v>
      </c>
      <c r="NI90" s="177" t="str">
        <f t="shared" si="311"/>
        <v xml:space="preserve"> </v>
      </c>
      <c r="NK90" s="173">
        <v>23</v>
      </c>
      <c r="NL90" s="226"/>
      <c r="NM90" s="174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5" t="str">
        <f t="shared" si="236"/>
        <v xml:space="preserve"> </v>
      </c>
      <c r="NS90" s="212" t="str">
        <f>IF(NO90=0," ",VLOOKUP(NO90,PROTOKOL!$A:$E,5,FALSE))</f>
        <v xml:space="preserve"> </v>
      </c>
      <c r="NT90" s="176"/>
      <c r="NU90" s="177" t="str">
        <f t="shared" si="312"/>
        <v xml:space="preserve"> 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37"/>
        <v xml:space="preserve"> </v>
      </c>
      <c r="OB90" s="176" t="str">
        <f>IF(NX90=0," ",VLOOKUP(NX90,PROTOKOL!$A:$E,5,FALSE))</f>
        <v xml:space="preserve"> </v>
      </c>
      <c r="OC90" s="212" t="str">
        <f t="shared" si="364"/>
        <v xml:space="preserve"> </v>
      </c>
      <c r="OD90" s="176">
        <f t="shared" si="313"/>
        <v>0</v>
      </c>
      <c r="OE90" s="177" t="str">
        <f t="shared" si="314"/>
        <v xml:space="preserve"> </v>
      </c>
      <c r="OG90" s="173">
        <v>23</v>
      </c>
      <c r="OH90" s="226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38"/>
        <v xml:space="preserve"> </v>
      </c>
      <c r="OO90" s="212" t="str">
        <f>IF(OK90=0," ",VLOOKUP(OK90,PROTOKOL!$A:$E,5,FALSE))</f>
        <v xml:space="preserve"> </v>
      </c>
      <c r="OP90" s="176"/>
      <c r="OQ90" s="177" t="str">
        <f t="shared" si="315"/>
        <v xml:space="preserve"> 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39"/>
        <v xml:space="preserve"> </v>
      </c>
      <c r="OX90" s="176" t="str">
        <f>IF(OT90=0," ",VLOOKUP(OT90,PROTOKOL!$A:$E,5,FALSE))</f>
        <v xml:space="preserve"> </v>
      </c>
      <c r="OY90" s="212" t="str">
        <f t="shared" si="365"/>
        <v xml:space="preserve"> </v>
      </c>
      <c r="OZ90" s="176">
        <f t="shared" si="316"/>
        <v>0</v>
      </c>
      <c r="PA90" s="177" t="str">
        <f t="shared" si="317"/>
        <v xml:space="preserve"> </v>
      </c>
      <c r="PC90" s="173">
        <v>23</v>
      </c>
      <c r="PD90" s="226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0"/>
        <v xml:space="preserve"> </v>
      </c>
      <c r="PK90" s="212" t="str">
        <f>IF(PG90=0," ",VLOOKUP(PG90,PROTOKOL!$A:$E,5,FALSE))</f>
        <v xml:space="preserve"> </v>
      </c>
      <c r="PL90" s="176"/>
      <c r="PM90" s="177" t="str">
        <f t="shared" si="318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1"/>
        <v xml:space="preserve"> </v>
      </c>
      <c r="PT90" s="176" t="str">
        <f>IF(PP90=0," ",VLOOKUP(PP90,PROTOKOL!$A:$E,5,FALSE))</f>
        <v xml:space="preserve"> </v>
      </c>
      <c r="PU90" s="212" t="str">
        <f t="shared" si="366"/>
        <v xml:space="preserve"> </v>
      </c>
      <c r="PV90" s="176">
        <f t="shared" si="319"/>
        <v>0</v>
      </c>
      <c r="PW90" s="177" t="str">
        <f t="shared" si="320"/>
        <v xml:space="preserve"> </v>
      </c>
      <c r="PY90" s="173">
        <v>23</v>
      </c>
      <c r="PZ90" s="226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42"/>
        <v xml:space="preserve"> </v>
      </c>
      <c r="QG90" s="212" t="str">
        <f>IF(QC90=0," ",VLOOKUP(QC90,PROTOKOL!$A:$E,5,FALSE))</f>
        <v xml:space="preserve"> </v>
      </c>
      <c r="QH90" s="176"/>
      <c r="QI90" s="177" t="str">
        <f t="shared" si="321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43"/>
        <v xml:space="preserve"> </v>
      </c>
      <c r="QP90" s="176" t="str">
        <f>IF(QL90=0," ",VLOOKUP(QL90,PROTOKOL!$A:$E,5,FALSE))</f>
        <v xml:space="preserve"> </v>
      </c>
      <c r="QQ90" s="212" t="str">
        <f t="shared" si="367"/>
        <v xml:space="preserve"> </v>
      </c>
      <c r="QR90" s="176">
        <f t="shared" si="322"/>
        <v>0</v>
      </c>
      <c r="QS90" s="177" t="str">
        <f t="shared" si="323"/>
        <v xml:space="preserve"> </v>
      </c>
      <c r="QU90" s="173">
        <v>23</v>
      </c>
      <c r="QV90" s="226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44"/>
        <v xml:space="preserve"> </v>
      </c>
      <c r="RC90" s="212" t="str">
        <f>IF(QY90=0," ",VLOOKUP(QY90,PROTOKOL!$A:$E,5,FALSE))</f>
        <v xml:space="preserve"> </v>
      </c>
      <c r="RD90" s="176"/>
      <c r="RE90" s="177" t="str">
        <f t="shared" si="324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45"/>
        <v xml:space="preserve"> </v>
      </c>
      <c r="RL90" s="176" t="str">
        <f>IF(RH90=0," ",VLOOKUP(RH90,PROTOKOL!$A:$E,5,FALSE))</f>
        <v xml:space="preserve"> </v>
      </c>
      <c r="RM90" s="212" t="str">
        <f t="shared" si="368"/>
        <v xml:space="preserve"> </v>
      </c>
      <c r="RN90" s="176">
        <f t="shared" si="325"/>
        <v>0</v>
      </c>
      <c r="RO90" s="177" t="str">
        <f t="shared" si="326"/>
        <v xml:space="preserve"> </v>
      </c>
      <c r="RQ90" s="173">
        <v>23</v>
      </c>
      <c r="RR90" s="226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46"/>
        <v xml:space="preserve"> </v>
      </c>
      <c r="RY90" s="212" t="str">
        <f>IF(RU90=0," ",VLOOKUP(RU90,PROTOKOL!$A:$E,5,FALSE))</f>
        <v xml:space="preserve"> </v>
      </c>
      <c r="RZ90" s="176"/>
      <c r="SA90" s="177" t="str">
        <f t="shared" si="327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47"/>
        <v xml:space="preserve"> </v>
      </c>
      <c r="SH90" s="176" t="str">
        <f>IF(SD90=0," ",VLOOKUP(SD90,PROTOKOL!$A:$E,5,FALSE))</f>
        <v xml:space="preserve"> </v>
      </c>
      <c r="SI90" s="212" t="str">
        <f t="shared" si="369"/>
        <v xml:space="preserve"> </v>
      </c>
      <c r="SJ90" s="176">
        <f t="shared" si="328"/>
        <v>0</v>
      </c>
      <c r="SK90" s="177" t="str">
        <f t="shared" si="329"/>
        <v xml:space="preserve"> </v>
      </c>
      <c r="SM90" s="173">
        <v>23</v>
      </c>
      <c r="SN90" s="226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48"/>
        <v xml:space="preserve"> </v>
      </c>
      <c r="SU90" s="212" t="str">
        <f>IF(SQ90=0," ",VLOOKUP(SQ90,PROTOKOL!$A:$E,5,FALSE))</f>
        <v xml:space="preserve"> </v>
      </c>
      <c r="SV90" s="176"/>
      <c r="SW90" s="177" t="str">
        <f t="shared" si="330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49"/>
        <v xml:space="preserve"> </v>
      </c>
      <c r="TD90" s="176" t="str">
        <f>IF(SZ90=0," ",VLOOKUP(SZ90,PROTOKOL!$A:$E,5,FALSE))</f>
        <v xml:space="preserve"> </v>
      </c>
      <c r="TE90" s="212" t="str">
        <f t="shared" si="370"/>
        <v xml:space="preserve"> </v>
      </c>
      <c r="TF90" s="176">
        <f t="shared" si="331"/>
        <v>0</v>
      </c>
      <c r="TG90" s="177" t="str">
        <f t="shared" si="332"/>
        <v xml:space="preserve"> </v>
      </c>
      <c r="TI90" s="173">
        <v>23</v>
      </c>
      <c r="TJ90" s="226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0"/>
        <v xml:space="preserve"> </v>
      </c>
      <c r="TQ90" s="212" t="str">
        <f>IF(TM90=0," ",VLOOKUP(TM90,PROTOKOL!$A:$E,5,FALSE))</f>
        <v xml:space="preserve"> </v>
      </c>
      <c r="TR90" s="176"/>
      <c r="TS90" s="177" t="str">
        <f t="shared" si="333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1"/>
        <v xml:space="preserve"> </v>
      </c>
      <c r="TZ90" s="176" t="str">
        <f>IF(TV90=0," ",VLOOKUP(TV90,PROTOKOL!$A:$E,5,FALSE))</f>
        <v xml:space="preserve"> </v>
      </c>
      <c r="UA90" s="212" t="str">
        <f t="shared" si="371"/>
        <v xml:space="preserve"> </v>
      </c>
      <c r="UB90" s="176">
        <f t="shared" si="334"/>
        <v>0</v>
      </c>
      <c r="UC90" s="177" t="str">
        <f t="shared" si="335"/>
        <v xml:space="preserve"> </v>
      </c>
      <c r="UE90" s="173">
        <v>23</v>
      </c>
      <c r="UF90" s="226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2"/>
        <v xml:space="preserve"> </v>
      </c>
      <c r="UM90" s="212" t="str">
        <f>IF(UI90=0," ",VLOOKUP(UI90,PROTOKOL!$A:$E,5,FALSE))</f>
        <v xml:space="preserve"> </v>
      </c>
      <c r="UN90" s="176"/>
      <c r="UO90" s="177" t="str">
        <f t="shared" si="336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53"/>
        <v xml:space="preserve"> </v>
      </c>
      <c r="UV90" s="176" t="str">
        <f>IF(UR90=0," ",VLOOKUP(UR90,PROTOKOL!$A:$E,5,FALSE))</f>
        <v xml:space="preserve"> </v>
      </c>
      <c r="UW90" s="212" t="str">
        <f t="shared" si="372"/>
        <v xml:space="preserve"> </v>
      </c>
      <c r="UX90" s="176">
        <f t="shared" si="337"/>
        <v>0</v>
      </c>
      <c r="UY90" s="177" t="str">
        <f t="shared" si="338"/>
        <v xml:space="preserve"> </v>
      </c>
      <c r="VA90" s="173">
        <v>23</v>
      </c>
      <c r="VB90" s="226"/>
      <c r="VC90" s="174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75" t="str">
        <f t="shared" si="254"/>
        <v xml:space="preserve"> </v>
      </c>
      <c r="VI90" s="212" t="str">
        <f>IF(VE90=0," ",VLOOKUP(VE90,PROTOKOL!$A:$E,5,FALSE))</f>
        <v xml:space="preserve"> </v>
      </c>
      <c r="VJ90" s="176"/>
      <c r="VK90" s="177" t="str">
        <f t="shared" si="339"/>
        <v xml:space="preserve"> 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55"/>
        <v xml:space="preserve"> </v>
      </c>
      <c r="VR90" s="176" t="str">
        <f>IF(VN90=0," ",VLOOKUP(VN90,PROTOKOL!$A:$E,5,FALSE))</f>
        <v xml:space="preserve"> </v>
      </c>
      <c r="VS90" s="212" t="str">
        <f t="shared" si="373"/>
        <v xml:space="preserve"> </v>
      </c>
      <c r="VT90" s="176">
        <f t="shared" si="340"/>
        <v>0</v>
      </c>
      <c r="VU90" s="177" t="str">
        <f t="shared" si="341"/>
        <v xml:space="preserve"> </v>
      </c>
      <c r="VW90" s="173">
        <v>23</v>
      </c>
      <c r="VX90" s="226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56"/>
        <v xml:space="preserve"> </v>
      </c>
      <c r="WE90" s="212" t="str">
        <f>IF(WA90=0," ",VLOOKUP(WA90,PROTOKOL!$A:$E,5,FALSE))</f>
        <v xml:space="preserve"> </v>
      </c>
      <c r="WF90" s="176"/>
      <c r="WG90" s="177" t="str">
        <f t="shared" si="342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57"/>
        <v xml:space="preserve"> </v>
      </c>
      <c r="WN90" s="176" t="str">
        <f>IF(WJ90=0," ",VLOOKUP(WJ90,PROTOKOL!$A:$E,5,FALSE))</f>
        <v xml:space="preserve"> </v>
      </c>
      <c r="WO90" s="212" t="str">
        <f t="shared" si="374"/>
        <v xml:space="preserve"> </v>
      </c>
      <c r="WP90" s="176">
        <f t="shared" si="343"/>
        <v>0</v>
      </c>
      <c r="WQ90" s="177" t="str">
        <f t="shared" si="344"/>
        <v xml:space="preserve"> </v>
      </c>
      <c r="WS90" s="173">
        <v>23</v>
      </c>
      <c r="WT90" s="226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58"/>
        <v xml:space="preserve"> </v>
      </c>
      <c r="XA90" s="212" t="str">
        <f>IF(WW90=0," ",VLOOKUP(WW90,PROTOKOL!$A:$E,5,FALSE))</f>
        <v xml:space="preserve"> </v>
      </c>
      <c r="XB90" s="176"/>
      <c r="XC90" s="177" t="str">
        <f t="shared" si="345"/>
        <v xml:space="preserve"> 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59"/>
        <v xml:space="preserve"> </v>
      </c>
      <c r="XJ90" s="176" t="str">
        <f>IF(XF90=0," ",VLOOKUP(XF90,PROTOKOL!$A:$E,5,FALSE))</f>
        <v xml:space="preserve"> </v>
      </c>
      <c r="XK90" s="212" t="str">
        <f t="shared" si="375"/>
        <v xml:space="preserve"> </v>
      </c>
      <c r="XL90" s="176">
        <f t="shared" si="346"/>
        <v>0</v>
      </c>
      <c r="XM90" s="177" t="str">
        <f t="shared" si="347"/>
        <v xml:space="preserve"> </v>
      </c>
    </row>
    <row r="91" spans="1:637" ht="13.8">
      <c r="A91" s="173">
        <v>23</v>
      </c>
      <c r="B91" s="227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2"/>
        <v xml:space="preserve"> </v>
      </c>
      <c r="I91" s="212" t="str">
        <f>IF(E91=0," ",VLOOKUP(E91,PROTOKOL!$A:$E,5,FALSE))</f>
        <v xml:space="preserve"> </v>
      </c>
      <c r="J91" s="176"/>
      <c r="K91" s="177" t="str">
        <f t="shared" si="260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03"/>
        <v xml:space="preserve"> </v>
      </c>
      <c r="R91" s="176" t="str">
        <f>IF(N91=0," ",VLOOKUP(N91,PROTOKOL!$A:$E,5,FALSE))</f>
        <v xml:space="preserve"> </v>
      </c>
      <c r="S91" s="212" t="str">
        <f t="shared" si="261"/>
        <v xml:space="preserve"> </v>
      </c>
      <c r="T91" s="176">
        <f t="shared" si="262"/>
        <v>0</v>
      </c>
      <c r="U91" s="177" t="str">
        <f t="shared" si="263"/>
        <v xml:space="preserve"> </v>
      </c>
      <c r="W91" s="173">
        <v>23</v>
      </c>
      <c r="X91" s="227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04"/>
        <v xml:space="preserve"> </v>
      </c>
      <c r="AE91" s="212" t="str">
        <f>IF(AA91=0," ",VLOOKUP(AA91,PROTOKOL!$A:$E,5,FALSE))</f>
        <v xml:space="preserve"> </v>
      </c>
      <c r="AF91" s="176"/>
      <c r="AG91" s="177" t="str">
        <f t="shared" si="264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05"/>
        <v xml:space="preserve"> </v>
      </c>
      <c r="AN91" s="176" t="str">
        <f>IF(AJ91=0," ",VLOOKUP(AJ91,PROTOKOL!$A:$E,5,FALSE))</f>
        <v xml:space="preserve"> </v>
      </c>
      <c r="AO91" s="212" t="str">
        <f t="shared" si="348"/>
        <v xml:space="preserve"> </v>
      </c>
      <c r="AP91" s="176">
        <f t="shared" si="265"/>
        <v>0</v>
      </c>
      <c r="AQ91" s="177" t="str">
        <f t="shared" si="266"/>
        <v xml:space="preserve"> </v>
      </c>
      <c r="AS91" s="173">
        <v>23</v>
      </c>
      <c r="AT91" s="227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06"/>
        <v xml:space="preserve"> </v>
      </c>
      <c r="BA91" s="212" t="str">
        <f>IF(AW91=0," ",VLOOKUP(AW91,PROTOKOL!$A:$E,5,FALSE))</f>
        <v xml:space="preserve"> </v>
      </c>
      <c r="BB91" s="176"/>
      <c r="BC91" s="177" t="str">
        <f t="shared" si="267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07"/>
        <v xml:space="preserve"> </v>
      </c>
      <c r="BJ91" s="176" t="str">
        <f>IF(BF91=0," ",VLOOKUP(BF91,PROTOKOL!$A:$E,5,FALSE))</f>
        <v xml:space="preserve"> </v>
      </c>
      <c r="BK91" s="212" t="str">
        <f t="shared" si="349"/>
        <v xml:space="preserve"> </v>
      </c>
      <c r="BL91" s="176">
        <f t="shared" si="268"/>
        <v>0</v>
      </c>
      <c r="BM91" s="177" t="str">
        <f t="shared" si="269"/>
        <v xml:space="preserve"> </v>
      </c>
      <c r="BO91" s="173">
        <v>23</v>
      </c>
      <c r="BP91" s="227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08"/>
        <v xml:space="preserve"> </v>
      </c>
      <c r="BW91" s="212" t="str">
        <f>IF(BS91=0," ",VLOOKUP(BS91,PROTOKOL!$A:$E,5,FALSE))</f>
        <v xml:space="preserve"> </v>
      </c>
      <c r="BX91" s="176"/>
      <c r="BY91" s="177" t="str">
        <f t="shared" si="270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09"/>
        <v xml:space="preserve"> </v>
      </c>
      <c r="CF91" s="176" t="str">
        <f>IF(CB91=0," ",VLOOKUP(CB91,PROTOKOL!$A:$E,5,FALSE))</f>
        <v xml:space="preserve"> </v>
      </c>
      <c r="CG91" s="212" t="str">
        <f t="shared" si="350"/>
        <v xml:space="preserve"> </v>
      </c>
      <c r="CH91" s="176">
        <f t="shared" si="271"/>
        <v>0</v>
      </c>
      <c r="CI91" s="177" t="str">
        <f t="shared" si="272"/>
        <v xml:space="preserve"> </v>
      </c>
      <c r="CK91" s="173">
        <v>23</v>
      </c>
      <c r="CL91" s="227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0"/>
        <v xml:space="preserve"> </v>
      </c>
      <c r="CS91" s="212" t="str">
        <f>IF(CO91=0," ",VLOOKUP(CO91,PROTOKOL!$A:$E,5,FALSE))</f>
        <v xml:space="preserve"> </v>
      </c>
      <c r="CT91" s="176"/>
      <c r="CU91" s="177" t="str">
        <f t="shared" si="273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1"/>
        <v xml:space="preserve"> </v>
      </c>
      <c r="DB91" s="176" t="str">
        <f>IF(CX91=0," ",VLOOKUP(CX91,PROTOKOL!$A:$E,5,FALSE))</f>
        <v xml:space="preserve"> </v>
      </c>
      <c r="DC91" s="212" t="str">
        <f t="shared" si="351"/>
        <v xml:space="preserve"> </v>
      </c>
      <c r="DD91" s="176">
        <f t="shared" si="274"/>
        <v>0</v>
      </c>
      <c r="DE91" s="177" t="str">
        <f t="shared" si="275"/>
        <v xml:space="preserve"> </v>
      </c>
      <c r="DG91" s="173">
        <v>23</v>
      </c>
      <c r="DH91" s="227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2"/>
        <v xml:space="preserve"> </v>
      </c>
      <c r="DO91" s="212" t="str">
        <f>IF(DK91=0," ",VLOOKUP(DK91,PROTOKOL!$A:$E,5,FALSE))</f>
        <v xml:space="preserve"> </v>
      </c>
      <c r="DP91" s="176"/>
      <c r="DQ91" s="177" t="str">
        <f t="shared" si="276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13"/>
        <v xml:space="preserve"> </v>
      </c>
      <c r="DX91" s="176" t="str">
        <f>IF(DT91=0," ",VLOOKUP(DT91,PROTOKOL!$A:$E,5,FALSE))</f>
        <v xml:space="preserve"> </v>
      </c>
      <c r="DY91" s="212" t="str">
        <f t="shared" si="352"/>
        <v xml:space="preserve"> </v>
      </c>
      <c r="DZ91" s="176">
        <f t="shared" si="277"/>
        <v>0</v>
      </c>
      <c r="EA91" s="177" t="str">
        <f t="shared" si="278"/>
        <v xml:space="preserve"> </v>
      </c>
      <c r="EC91" s="173">
        <v>23</v>
      </c>
      <c r="ED91" s="227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14"/>
        <v xml:space="preserve"> </v>
      </c>
      <c r="EK91" s="212" t="str">
        <f>IF(EG91=0," ",VLOOKUP(EG91,PROTOKOL!$A:$E,5,FALSE))</f>
        <v xml:space="preserve"> </v>
      </c>
      <c r="EL91" s="176"/>
      <c r="EM91" s="177" t="str">
        <f t="shared" si="279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15"/>
        <v xml:space="preserve"> </v>
      </c>
      <c r="ET91" s="176" t="str">
        <f>IF(EP91=0," ",VLOOKUP(EP91,PROTOKOL!$A:$E,5,FALSE))</f>
        <v xml:space="preserve"> </v>
      </c>
      <c r="EU91" s="212" t="str">
        <f t="shared" si="353"/>
        <v xml:space="preserve"> </v>
      </c>
      <c r="EV91" s="176">
        <f t="shared" si="280"/>
        <v>0</v>
      </c>
      <c r="EW91" s="177" t="str">
        <f t="shared" si="281"/>
        <v xml:space="preserve"> </v>
      </c>
      <c r="EY91" s="173">
        <v>23</v>
      </c>
      <c r="EZ91" s="227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16"/>
        <v xml:space="preserve"> </v>
      </c>
      <c r="FG91" s="212" t="str">
        <f>IF(FC91=0," ",VLOOKUP(FC91,PROTOKOL!$A:$E,5,FALSE))</f>
        <v xml:space="preserve"> </v>
      </c>
      <c r="FH91" s="176"/>
      <c r="FI91" s="177" t="str">
        <f t="shared" si="282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17"/>
        <v xml:space="preserve"> </v>
      </c>
      <c r="FP91" s="176" t="str">
        <f>IF(FL91=0," ",VLOOKUP(FL91,PROTOKOL!$A:$E,5,FALSE))</f>
        <v xml:space="preserve"> </v>
      </c>
      <c r="FQ91" s="212" t="str">
        <f t="shared" si="354"/>
        <v xml:space="preserve"> </v>
      </c>
      <c r="FR91" s="176">
        <f t="shared" si="283"/>
        <v>0</v>
      </c>
      <c r="FS91" s="177" t="str">
        <f t="shared" si="284"/>
        <v xml:space="preserve"> </v>
      </c>
      <c r="FU91" s="173">
        <v>23</v>
      </c>
      <c r="FV91" s="227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18"/>
        <v xml:space="preserve"> </v>
      </c>
      <c r="GC91" s="212" t="str">
        <f>IF(FY91=0," ",VLOOKUP(FY91,PROTOKOL!$A:$E,5,FALSE))</f>
        <v xml:space="preserve"> </v>
      </c>
      <c r="GD91" s="176"/>
      <c r="GE91" s="177" t="str">
        <f t="shared" si="285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19"/>
        <v xml:space="preserve"> </v>
      </c>
      <c r="GL91" s="176" t="str">
        <f>IF(GH91=0," ",VLOOKUP(GH91,PROTOKOL!$A:$E,5,FALSE))</f>
        <v xml:space="preserve"> </v>
      </c>
      <c r="GM91" s="212" t="str">
        <f t="shared" si="355"/>
        <v xml:space="preserve"> </v>
      </c>
      <c r="GN91" s="176">
        <f t="shared" si="286"/>
        <v>0</v>
      </c>
      <c r="GO91" s="177" t="str">
        <f t="shared" si="287"/>
        <v xml:space="preserve"> </v>
      </c>
      <c r="GQ91" s="173">
        <v>23</v>
      </c>
      <c r="GR91" s="227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0"/>
        <v xml:space="preserve"> </v>
      </c>
      <c r="GY91" s="212" t="str">
        <f>IF(GU91=0," ",VLOOKUP(GU91,PROTOKOL!$A:$E,5,FALSE))</f>
        <v xml:space="preserve"> </v>
      </c>
      <c r="GZ91" s="176"/>
      <c r="HA91" s="177" t="str">
        <f t="shared" si="288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1"/>
        <v xml:space="preserve"> </v>
      </c>
      <c r="HH91" s="176" t="str">
        <f>IF(HD91=0," ",VLOOKUP(HD91,PROTOKOL!$A:$E,5,FALSE))</f>
        <v xml:space="preserve"> </v>
      </c>
      <c r="HI91" s="212" t="str">
        <f t="shared" si="356"/>
        <v xml:space="preserve"> </v>
      </c>
      <c r="HJ91" s="176">
        <f t="shared" si="289"/>
        <v>0</v>
      </c>
      <c r="HK91" s="177" t="str">
        <f t="shared" si="290"/>
        <v xml:space="preserve"> </v>
      </c>
      <c r="HM91" s="173">
        <v>23</v>
      </c>
      <c r="HN91" s="227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2"/>
        <v xml:space="preserve"> </v>
      </c>
      <c r="HU91" s="212" t="str">
        <f>IF(HQ91=0," ",VLOOKUP(HQ91,PROTOKOL!$A:$E,5,FALSE))</f>
        <v xml:space="preserve"> </v>
      </c>
      <c r="HV91" s="176"/>
      <c r="HW91" s="177" t="str">
        <f t="shared" si="291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23"/>
        <v xml:space="preserve"> </v>
      </c>
      <c r="ID91" s="176" t="str">
        <f>IF(HZ91=0," ",VLOOKUP(HZ91,PROTOKOL!$A:$E,5,FALSE))</f>
        <v xml:space="preserve"> </v>
      </c>
      <c r="IE91" s="212" t="str">
        <f t="shared" si="357"/>
        <v xml:space="preserve"> </v>
      </c>
      <c r="IF91" s="176">
        <f t="shared" si="292"/>
        <v>0</v>
      </c>
      <c r="IG91" s="177" t="str">
        <f t="shared" si="293"/>
        <v xml:space="preserve"> </v>
      </c>
      <c r="II91" s="173">
        <v>23</v>
      </c>
      <c r="IJ91" s="227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24"/>
        <v xml:space="preserve"> </v>
      </c>
      <c r="IQ91" s="212" t="str">
        <f>IF(IM91=0," ",VLOOKUP(IM91,PROTOKOL!$A:$E,5,FALSE))</f>
        <v xml:space="preserve"> </v>
      </c>
      <c r="IR91" s="176"/>
      <c r="IS91" s="177" t="str">
        <f t="shared" si="294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25"/>
        <v xml:space="preserve"> </v>
      </c>
      <c r="IZ91" s="176" t="str">
        <f>IF(IV91=0," ",VLOOKUP(IV91,PROTOKOL!$A:$E,5,FALSE))</f>
        <v xml:space="preserve"> </v>
      </c>
      <c r="JA91" s="212" t="str">
        <f t="shared" si="358"/>
        <v xml:space="preserve"> </v>
      </c>
      <c r="JB91" s="176">
        <f t="shared" si="295"/>
        <v>0</v>
      </c>
      <c r="JC91" s="177" t="str">
        <f t="shared" si="296"/>
        <v xml:space="preserve"> </v>
      </c>
      <c r="JE91" s="173">
        <v>23</v>
      </c>
      <c r="JF91" s="227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26"/>
        <v xml:space="preserve"> </v>
      </c>
      <c r="JM91" s="212" t="str">
        <f>IF(JI91=0," ",VLOOKUP(JI91,PROTOKOL!$A:$E,5,FALSE))</f>
        <v xml:space="preserve"> </v>
      </c>
      <c r="JN91" s="176"/>
      <c r="JO91" s="177" t="str">
        <f t="shared" si="297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27"/>
        <v xml:space="preserve"> </v>
      </c>
      <c r="JV91" s="176" t="str">
        <f>IF(JR91=0," ",VLOOKUP(JR91,PROTOKOL!$A:$E,5,FALSE))</f>
        <v xml:space="preserve"> </v>
      </c>
      <c r="JW91" s="212" t="str">
        <f t="shared" si="359"/>
        <v xml:space="preserve"> </v>
      </c>
      <c r="JX91" s="176">
        <f t="shared" si="298"/>
        <v>0</v>
      </c>
      <c r="JY91" s="177" t="str">
        <f t="shared" si="299"/>
        <v xml:space="preserve"> </v>
      </c>
      <c r="KA91" s="173">
        <v>23</v>
      </c>
      <c r="KB91" s="227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28"/>
        <v xml:space="preserve"> </v>
      </c>
      <c r="KI91" s="212" t="str">
        <f>IF(KE91=0," ",VLOOKUP(KE91,PROTOKOL!$A:$E,5,FALSE))</f>
        <v xml:space="preserve"> </v>
      </c>
      <c r="KJ91" s="176"/>
      <c r="KK91" s="177" t="str">
        <f t="shared" si="300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29"/>
        <v xml:space="preserve"> </v>
      </c>
      <c r="KR91" s="176" t="str">
        <f>IF(KN91=0," ",VLOOKUP(KN91,PROTOKOL!$A:$E,5,FALSE))</f>
        <v xml:space="preserve"> </v>
      </c>
      <c r="KS91" s="212" t="str">
        <f t="shared" si="360"/>
        <v xml:space="preserve"> </v>
      </c>
      <c r="KT91" s="176">
        <f t="shared" si="301"/>
        <v>0</v>
      </c>
      <c r="KU91" s="177" t="str">
        <f t="shared" si="302"/>
        <v xml:space="preserve"> </v>
      </c>
      <c r="KW91" s="173">
        <v>23</v>
      </c>
      <c r="KX91" s="227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0"/>
        <v xml:space="preserve"> </v>
      </c>
      <c r="LE91" s="212" t="str">
        <f>IF(LA91=0," ",VLOOKUP(LA91,PROTOKOL!$A:$E,5,FALSE))</f>
        <v xml:space="preserve"> </v>
      </c>
      <c r="LF91" s="176"/>
      <c r="LG91" s="177" t="str">
        <f t="shared" si="303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1"/>
        <v xml:space="preserve"> </v>
      </c>
      <c r="LN91" s="176" t="str">
        <f>IF(LJ91=0," ",VLOOKUP(LJ91,PROTOKOL!$A:$E,5,FALSE))</f>
        <v xml:space="preserve"> </v>
      </c>
      <c r="LO91" s="212" t="str">
        <f t="shared" si="361"/>
        <v xml:space="preserve"> </v>
      </c>
      <c r="LP91" s="176">
        <f t="shared" si="304"/>
        <v>0</v>
      </c>
      <c r="LQ91" s="177" t="str">
        <f t="shared" si="305"/>
        <v xml:space="preserve"> </v>
      </c>
      <c r="LS91" s="173">
        <v>23</v>
      </c>
      <c r="LT91" s="227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2"/>
        <v xml:space="preserve"> </v>
      </c>
      <c r="MA91" s="212" t="str">
        <f>IF(LW91=0," ",VLOOKUP(LW91,PROTOKOL!$A:$E,5,FALSE))</f>
        <v xml:space="preserve"> </v>
      </c>
      <c r="MB91" s="176"/>
      <c r="MC91" s="177" t="str">
        <f t="shared" si="306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33"/>
        <v xml:space="preserve"> </v>
      </c>
      <c r="MJ91" s="176" t="str">
        <f>IF(MF91=0," ",VLOOKUP(MF91,PROTOKOL!$A:$E,5,FALSE))</f>
        <v xml:space="preserve"> </v>
      </c>
      <c r="MK91" s="212" t="str">
        <f t="shared" si="362"/>
        <v xml:space="preserve"> </v>
      </c>
      <c r="ML91" s="176">
        <f t="shared" si="307"/>
        <v>0</v>
      </c>
      <c r="MM91" s="177" t="str">
        <f t="shared" si="308"/>
        <v xml:space="preserve"> </v>
      </c>
      <c r="MO91" s="173">
        <v>23</v>
      </c>
      <c r="MP91" s="227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34"/>
        <v xml:space="preserve"> </v>
      </c>
      <c r="MW91" s="212" t="str">
        <f>IF(MS91=0," ",VLOOKUP(MS91,PROTOKOL!$A:$E,5,FALSE))</f>
        <v xml:space="preserve"> </v>
      </c>
      <c r="MX91" s="176"/>
      <c r="MY91" s="177" t="str">
        <f t="shared" si="309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35"/>
        <v xml:space="preserve"> </v>
      </c>
      <c r="NF91" s="176" t="str">
        <f>IF(NB91=0," ",VLOOKUP(NB91,PROTOKOL!$A:$E,5,FALSE))</f>
        <v xml:space="preserve"> </v>
      </c>
      <c r="NG91" s="212" t="str">
        <f t="shared" si="363"/>
        <v xml:space="preserve"> </v>
      </c>
      <c r="NH91" s="176">
        <f t="shared" si="310"/>
        <v>0</v>
      </c>
      <c r="NI91" s="177" t="str">
        <f t="shared" si="311"/>
        <v xml:space="preserve"> </v>
      </c>
      <c r="NK91" s="173">
        <v>23</v>
      </c>
      <c r="NL91" s="227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36"/>
        <v xml:space="preserve"> </v>
      </c>
      <c r="NS91" s="212" t="str">
        <f>IF(NO91=0," ",VLOOKUP(NO91,PROTOKOL!$A:$E,5,FALSE))</f>
        <v xml:space="preserve"> </v>
      </c>
      <c r="NT91" s="176"/>
      <c r="NU91" s="177" t="str">
        <f t="shared" si="312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37"/>
        <v xml:space="preserve"> </v>
      </c>
      <c r="OB91" s="176" t="str">
        <f>IF(NX91=0," ",VLOOKUP(NX91,PROTOKOL!$A:$E,5,FALSE))</f>
        <v xml:space="preserve"> </v>
      </c>
      <c r="OC91" s="212" t="str">
        <f t="shared" si="364"/>
        <v xml:space="preserve"> </v>
      </c>
      <c r="OD91" s="176">
        <f t="shared" si="313"/>
        <v>0</v>
      </c>
      <c r="OE91" s="177" t="str">
        <f t="shared" si="314"/>
        <v xml:space="preserve"> </v>
      </c>
      <c r="OG91" s="173">
        <v>23</v>
      </c>
      <c r="OH91" s="227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38"/>
        <v xml:space="preserve"> </v>
      </c>
      <c r="OO91" s="212" t="str">
        <f>IF(OK91=0," ",VLOOKUP(OK91,PROTOKOL!$A:$E,5,FALSE))</f>
        <v xml:space="preserve"> </v>
      </c>
      <c r="OP91" s="176"/>
      <c r="OQ91" s="177" t="str">
        <f t="shared" si="315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39"/>
        <v xml:space="preserve"> </v>
      </c>
      <c r="OX91" s="176" t="str">
        <f>IF(OT91=0," ",VLOOKUP(OT91,PROTOKOL!$A:$E,5,FALSE))</f>
        <v xml:space="preserve"> </v>
      </c>
      <c r="OY91" s="212" t="str">
        <f t="shared" si="365"/>
        <v xml:space="preserve"> </v>
      </c>
      <c r="OZ91" s="176">
        <f t="shared" si="316"/>
        <v>0</v>
      </c>
      <c r="PA91" s="177" t="str">
        <f t="shared" si="317"/>
        <v xml:space="preserve"> </v>
      </c>
      <c r="PC91" s="173">
        <v>23</v>
      </c>
      <c r="PD91" s="227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0"/>
        <v xml:space="preserve"> </v>
      </c>
      <c r="PK91" s="212" t="str">
        <f>IF(PG91=0," ",VLOOKUP(PG91,PROTOKOL!$A:$E,5,FALSE))</f>
        <v xml:space="preserve"> </v>
      </c>
      <c r="PL91" s="176"/>
      <c r="PM91" s="177" t="str">
        <f t="shared" si="318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1"/>
        <v xml:space="preserve"> </v>
      </c>
      <c r="PT91" s="176" t="str">
        <f>IF(PP91=0," ",VLOOKUP(PP91,PROTOKOL!$A:$E,5,FALSE))</f>
        <v xml:space="preserve"> </v>
      </c>
      <c r="PU91" s="212" t="str">
        <f t="shared" si="366"/>
        <v xml:space="preserve"> </v>
      </c>
      <c r="PV91" s="176">
        <f t="shared" si="319"/>
        <v>0</v>
      </c>
      <c r="PW91" s="177" t="str">
        <f t="shared" si="320"/>
        <v xml:space="preserve"> </v>
      </c>
      <c r="PY91" s="173">
        <v>23</v>
      </c>
      <c r="PZ91" s="227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42"/>
        <v xml:space="preserve"> </v>
      </c>
      <c r="QG91" s="212" t="str">
        <f>IF(QC91=0," ",VLOOKUP(QC91,PROTOKOL!$A:$E,5,FALSE))</f>
        <v xml:space="preserve"> </v>
      </c>
      <c r="QH91" s="176"/>
      <c r="QI91" s="177" t="str">
        <f t="shared" si="321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43"/>
        <v xml:space="preserve"> </v>
      </c>
      <c r="QP91" s="176" t="str">
        <f>IF(QL91=0," ",VLOOKUP(QL91,PROTOKOL!$A:$E,5,FALSE))</f>
        <v xml:space="preserve"> </v>
      </c>
      <c r="QQ91" s="212" t="str">
        <f t="shared" si="367"/>
        <v xml:space="preserve"> </v>
      </c>
      <c r="QR91" s="176">
        <f t="shared" si="322"/>
        <v>0</v>
      </c>
      <c r="QS91" s="177" t="str">
        <f t="shared" si="323"/>
        <v xml:space="preserve"> </v>
      </c>
      <c r="QU91" s="173">
        <v>23</v>
      </c>
      <c r="QV91" s="227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44"/>
        <v xml:space="preserve"> </v>
      </c>
      <c r="RC91" s="212" t="str">
        <f>IF(QY91=0," ",VLOOKUP(QY91,PROTOKOL!$A:$E,5,FALSE))</f>
        <v xml:space="preserve"> </v>
      </c>
      <c r="RD91" s="176"/>
      <c r="RE91" s="177" t="str">
        <f t="shared" si="324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45"/>
        <v xml:space="preserve"> </v>
      </c>
      <c r="RL91" s="176" t="str">
        <f>IF(RH91=0," ",VLOOKUP(RH91,PROTOKOL!$A:$E,5,FALSE))</f>
        <v xml:space="preserve"> </v>
      </c>
      <c r="RM91" s="212" t="str">
        <f t="shared" si="368"/>
        <v xml:space="preserve"> </v>
      </c>
      <c r="RN91" s="176">
        <f t="shared" si="325"/>
        <v>0</v>
      </c>
      <c r="RO91" s="177" t="str">
        <f t="shared" si="326"/>
        <v xml:space="preserve"> </v>
      </c>
      <c r="RQ91" s="173">
        <v>23</v>
      </c>
      <c r="RR91" s="227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46"/>
        <v xml:space="preserve"> </v>
      </c>
      <c r="RY91" s="212" t="str">
        <f>IF(RU91=0," ",VLOOKUP(RU91,PROTOKOL!$A:$E,5,FALSE))</f>
        <v xml:space="preserve"> </v>
      </c>
      <c r="RZ91" s="176"/>
      <c r="SA91" s="177" t="str">
        <f t="shared" si="327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47"/>
        <v xml:space="preserve"> </v>
      </c>
      <c r="SH91" s="176" t="str">
        <f>IF(SD91=0," ",VLOOKUP(SD91,PROTOKOL!$A:$E,5,FALSE))</f>
        <v xml:space="preserve"> </v>
      </c>
      <c r="SI91" s="212" t="str">
        <f t="shared" si="369"/>
        <v xml:space="preserve"> </v>
      </c>
      <c r="SJ91" s="176">
        <f t="shared" si="328"/>
        <v>0</v>
      </c>
      <c r="SK91" s="177" t="str">
        <f t="shared" si="329"/>
        <v xml:space="preserve"> </v>
      </c>
      <c r="SM91" s="173">
        <v>23</v>
      </c>
      <c r="SN91" s="227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48"/>
        <v xml:space="preserve"> </v>
      </c>
      <c r="SU91" s="212" t="str">
        <f>IF(SQ91=0," ",VLOOKUP(SQ91,PROTOKOL!$A:$E,5,FALSE))</f>
        <v xml:space="preserve"> </v>
      </c>
      <c r="SV91" s="176"/>
      <c r="SW91" s="177" t="str">
        <f t="shared" si="330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49"/>
        <v xml:space="preserve"> </v>
      </c>
      <c r="TD91" s="176" t="str">
        <f>IF(SZ91=0," ",VLOOKUP(SZ91,PROTOKOL!$A:$E,5,FALSE))</f>
        <v xml:space="preserve"> </v>
      </c>
      <c r="TE91" s="212" t="str">
        <f t="shared" si="370"/>
        <v xml:space="preserve"> </v>
      </c>
      <c r="TF91" s="176">
        <f t="shared" si="331"/>
        <v>0</v>
      </c>
      <c r="TG91" s="177" t="str">
        <f t="shared" si="332"/>
        <v xml:space="preserve"> </v>
      </c>
      <c r="TI91" s="173">
        <v>23</v>
      </c>
      <c r="TJ91" s="227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0"/>
        <v xml:space="preserve"> </v>
      </c>
      <c r="TQ91" s="212" t="str">
        <f>IF(TM91=0," ",VLOOKUP(TM91,PROTOKOL!$A:$E,5,FALSE))</f>
        <v xml:space="preserve"> </v>
      </c>
      <c r="TR91" s="176"/>
      <c r="TS91" s="177" t="str">
        <f t="shared" si="333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1"/>
        <v xml:space="preserve"> </v>
      </c>
      <c r="TZ91" s="176" t="str">
        <f>IF(TV91=0," ",VLOOKUP(TV91,PROTOKOL!$A:$E,5,FALSE))</f>
        <v xml:space="preserve"> </v>
      </c>
      <c r="UA91" s="212" t="str">
        <f t="shared" si="371"/>
        <v xml:space="preserve"> </v>
      </c>
      <c r="UB91" s="176">
        <f t="shared" si="334"/>
        <v>0</v>
      </c>
      <c r="UC91" s="177" t="str">
        <f t="shared" si="335"/>
        <v xml:space="preserve"> </v>
      </c>
      <c r="UE91" s="173">
        <v>23</v>
      </c>
      <c r="UF91" s="227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2"/>
        <v xml:space="preserve"> </v>
      </c>
      <c r="UM91" s="212" t="str">
        <f>IF(UI91=0," ",VLOOKUP(UI91,PROTOKOL!$A:$E,5,FALSE))</f>
        <v xml:space="preserve"> </v>
      </c>
      <c r="UN91" s="176"/>
      <c r="UO91" s="177" t="str">
        <f t="shared" si="336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53"/>
        <v xml:space="preserve"> </v>
      </c>
      <c r="UV91" s="176" t="str">
        <f>IF(UR91=0," ",VLOOKUP(UR91,PROTOKOL!$A:$E,5,FALSE))</f>
        <v xml:space="preserve"> </v>
      </c>
      <c r="UW91" s="212" t="str">
        <f t="shared" si="372"/>
        <v xml:space="preserve"> </v>
      </c>
      <c r="UX91" s="176">
        <f t="shared" si="337"/>
        <v>0</v>
      </c>
      <c r="UY91" s="177" t="str">
        <f t="shared" si="338"/>
        <v xml:space="preserve"> </v>
      </c>
      <c r="VA91" s="173">
        <v>23</v>
      </c>
      <c r="VB91" s="227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54"/>
        <v xml:space="preserve"> </v>
      </c>
      <c r="VI91" s="212" t="str">
        <f>IF(VE91=0," ",VLOOKUP(VE91,PROTOKOL!$A:$E,5,FALSE))</f>
        <v xml:space="preserve"> </v>
      </c>
      <c r="VJ91" s="176"/>
      <c r="VK91" s="177" t="str">
        <f t="shared" si="339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55"/>
        <v xml:space="preserve"> </v>
      </c>
      <c r="VR91" s="176" t="str">
        <f>IF(VN91=0," ",VLOOKUP(VN91,PROTOKOL!$A:$E,5,FALSE))</f>
        <v xml:space="preserve"> </v>
      </c>
      <c r="VS91" s="212" t="str">
        <f t="shared" si="373"/>
        <v xml:space="preserve"> </v>
      </c>
      <c r="VT91" s="176">
        <f t="shared" si="340"/>
        <v>0</v>
      </c>
      <c r="VU91" s="177" t="str">
        <f t="shared" si="341"/>
        <v xml:space="preserve"> </v>
      </c>
      <c r="VW91" s="173">
        <v>23</v>
      </c>
      <c r="VX91" s="227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56"/>
        <v xml:space="preserve"> </v>
      </c>
      <c r="WE91" s="212" t="str">
        <f>IF(WA91=0," ",VLOOKUP(WA91,PROTOKOL!$A:$E,5,FALSE))</f>
        <v xml:space="preserve"> </v>
      </c>
      <c r="WF91" s="176"/>
      <c r="WG91" s="177" t="str">
        <f t="shared" si="342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57"/>
        <v xml:space="preserve"> </v>
      </c>
      <c r="WN91" s="176" t="str">
        <f>IF(WJ91=0," ",VLOOKUP(WJ91,PROTOKOL!$A:$E,5,FALSE))</f>
        <v xml:space="preserve"> </v>
      </c>
      <c r="WO91" s="212" t="str">
        <f t="shared" si="374"/>
        <v xml:space="preserve"> </v>
      </c>
      <c r="WP91" s="176">
        <f t="shared" si="343"/>
        <v>0</v>
      </c>
      <c r="WQ91" s="177" t="str">
        <f t="shared" si="344"/>
        <v xml:space="preserve"> </v>
      </c>
      <c r="WS91" s="173">
        <v>23</v>
      </c>
      <c r="WT91" s="227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58"/>
        <v xml:space="preserve"> </v>
      </c>
      <c r="XA91" s="212" t="str">
        <f>IF(WW91=0," ",VLOOKUP(WW91,PROTOKOL!$A:$E,5,FALSE))</f>
        <v xml:space="preserve"> </v>
      </c>
      <c r="XB91" s="176"/>
      <c r="XC91" s="177" t="str">
        <f t="shared" si="345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59"/>
        <v xml:space="preserve"> </v>
      </c>
      <c r="XJ91" s="176" t="str">
        <f>IF(XF91=0," ",VLOOKUP(XF91,PROTOKOL!$A:$E,5,FALSE))</f>
        <v xml:space="preserve"> </v>
      </c>
      <c r="XK91" s="212" t="str">
        <f t="shared" si="375"/>
        <v xml:space="preserve"> </v>
      </c>
      <c r="XL91" s="176">
        <f t="shared" si="346"/>
        <v>0</v>
      </c>
      <c r="XM91" s="177" t="str">
        <f t="shared" si="347"/>
        <v xml:space="preserve"> </v>
      </c>
    </row>
    <row r="92" spans="1:637" ht="13.8">
      <c r="A92" s="173">
        <v>24</v>
      </c>
      <c r="B92" s="225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02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60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03"/>
        <v xml:space="preserve"> </v>
      </c>
      <c r="R92" s="176" t="str">
        <f>IF(N92=0," ",VLOOKUP(N92,PROTOKOL!$A:$E,5,FALSE))</f>
        <v xml:space="preserve"> </v>
      </c>
      <c r="S92" s="212" t="str">
        <f t="shared" si="261"/>
        <v xml:space="preserve"> </v>
      </c>
      <c r="T92" s="176">
        <f t="shared" si="262"/>
        <v>0</v>
      </c>
      <c r="U92" s="177" t="str">
        <f t="shared" si="263"/>
        <v xml:space="preserve"> </v>
      </c>
      <c r="W92" s="173">
        <v>24</v>
      </c>
      <c r="X92" s="225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04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64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05"/>
        <v xml:space="preserve"> </v>
      </c>
      <c r="AN92" s="176" t="str">
        <f>IF(AJ92=0," ",VLOOKUP(AJ92,PROTOKOL!$A:$E,5,FALSE))</f>
        <v xml:space="preserve"> </v>
      </c>
      <c r="AO92" s="212" t="str">
        <f t="shared" si="348"/>
        <v xml:space="preserve"> </v>
      </c>
      <c r="AP92" s="176">
        <f t="shared" si="265"/>
        <v>0</v>
      </c>
      <c r="AQ92" s="177" t="str">
        <f t="shared" si="266"/>
        <v xml:space="preserve"> </v>
      </c>
      <c r="AS92" s="173">
        <v>24</v>
      </c>
      <c r="AT92" s="225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06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67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07"/>
        <v xml:space="preserve"> </v>
      </c>
      <c r="BJ92" s="176" t="str">
        <f>IF(BF92=0," ",VLOOKUP(BF92,PROTOKOL!$A:$E,5,FALSE))</f>
        <v xml:space="preserve"> </v>
      </c>
      <c r="BK92" s="212" t="str">
        <f t="shared" si="349"/>
        <v xml:space="preserve"> </v>
      </c>
      <c r="BL92" s="176">
        <f t="shared" si="268"/>
        <v>0</v>
      </c>
      <c r="BM92" s="177" t="str">
        <f t="shared" si="269"/>
        <v xml:space="preserve"> </v>
      </c>
      <c r="BO92" s="173">
        <v>24</v>
      </c>
      <c r="BP92" s="225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08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70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09"/>
        <v xml:space="preserve"> </v>
      </c>
      <c r="CF92" s="176" t="str">
        <f>IF(CB92=0," ",VLOOKUP(CB92,PROTOKOL!$A:$E,5,FALSE))</f>
        <v xml:space="preserve"> </v>
      </c>
      <c r="CG92" s="212" t="str">
        <f t="shared" si="350"/>
        <v xml:space="preserve"> </v>
      </c>
      <c r="CH92" s="176">
        <f t="shared" si="271"/>
        <v>0</v>
      </c>
      <c r="CI92" s="177" t="str">
        <f t="shared" si="272"/>
        <v xml:space="preserve"> </v>
      </c>
      <c r="CK92" s="173">
        <v>24</v>
      </c>
      <c r="CL92" s="225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10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73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11"/>
        <v xml:space="preserve"> </v>
      </c>
      <c r="DB92" s="176" t="str">
        <f>IF(CX92=0," ",VLOOKUP(CX92,PROTOKOL!$A:$E,5,FALSE))</f>
        <v xml:space="preserve"> </v>
      </c>
      <c r="DC92" s="212" t="str">
        <f t="shared" si="351"/>
        <v xml:space="preserve"> </v>
      </c>
      <c r="DD92" s="176">
        <f t="shared" si="274"/>
        <v>0</v>
      </c>
      <c r="DE92" s="177" t="str">
        <f t="shared" si="275"/>
        <v xml:space="preserve"> </v>
      </c>
      <c r="DG92" s="173">
        <v>24</v>
      </c>
      <c r="DH92" s="225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12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76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13"/>
        <v xml:space="preserve"> </v>
      </c>
      <c r="DX92" s="176" t="str">
        <f>IF(DT92=0," ",VLOOKUP(DT92,PROTOKOL!$A:$E,5,FALSE))</f>
        <v xml:space="preserve"> </v>
      </c>
      <c r="DY92" s="212" t="str">
        <f t="shared" si="352"/>
        <v xml:space="preserve"> </v>
      </c>
      <c r="DZ92" s="176">
        <f t="shared" si="277"/>
        <v>0</v>
      </c>
      <c r="EA92" s="177" t="str">
        <f t="shared" si="278"/>
        <v xml:space="preserve"> </v>
      </c>
      <c r="EC92" s="173">
        <v>24</v>
      </c>
      <c r="ED92" s="225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14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79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15"/>
        <v xml:space="preserve"> </v>
      </c>
      <c r="ET92" s="176" t="str">
        <f>IF(EP92=0," ",VLOOKUP(EP92,PROTOKOL!$A:$E,5,FALSE))</f>
        <v xml:space="preserve"> </v>
      </c>
      <c r="EU92" s="212" t="str">
        <f t="shared" si="353"/>
        <v xml:space="preserve"> </v>
      </c>
      <c r="EV92" s="176">
        <f t="shared" si="280"/>
        <v>0</v>
      </c>
      <c r="EW92" s="177" t="str">
        <f t="shared" si="281"/>
        <v xml:space="preserve"> </v>
      </c>
      <c r="EY92" s="173">
        <v>24</v>
      </c>
      <c r="EZ92" s="225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16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82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17"/>
        <v xml:space="preserve"> </v>
      </c>
      <c r="FP92" s="176" t="str">
        <f>IF(FL92=0," ",VLOOKUP(FL92,PROTOKOL!$A:$E,5,FALSE))</f>
        <v xml:space="preserve"> </v>
      </c>
      <c r="FQ92" s="212" t="str">
        <f t="shared" si="354"/>
        <v xml:space="preserve"> </v>
      </c>
      <c r="FR92" s="176">
        <f t="shared" si="283"/>
        <v>0</v>
      </c>
      <c r="FS92" s="177" t="str">
        <f t="shared" si="284"/>
        <v xml:space="preserve"> </v>
      </c>
      <c r="FU92" s="173">
        <v>24</v>
      </c>
      <c r="FV92" s="225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18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85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19"/>
        <v xml:space="preserve"> </v>
      </c>
      <c r="GL92" s="176" t="str">
        <f>IF(GH92=0," ",VLOOKUP(GH92,PROTOKOL!$A:$E,5,FALSE))</f>
        <v xml:space="preserve"> </v>
      </c>
      <c r="GM92" s="212" t="str">
        <f t="shared" si="355"/>
        <v xml:space="preserve"> </v>
      </c>
      <c r="GN92" s="176">
        <f t="shared" si="286"/>
        <v>0</v>
      </c>
      <c r="GO92" s="177" t="str">
        <f t="shared" si="287"/>
        <v xml:space="preserve"> </v>
      </c>
      <c r="GQ92" s="173">
        <v>24</v>
      </c>
      <c r="GR92" s="225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20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88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21"/>
        <v xml:space="preserve"> </v>
      </c>
      <c r="HH92" s="176" t="str">
        <f>IF(HD92=0," ",VLOOKUP(HD92,PROTOKOL!$A:$E,5,FALSE))</f>
        <v xml:space="preserve"> </v>
      </c>
      <c r="HI92" s="212" t="str">
        <f t="shared" si="356"/>
        <v xml:space="preserve"> </v>
      </c>
      <c r="HJ92" s="176">
        <f t="shared" si="289"/>
        <v>0</v>
      </c>
      <c r="HK92" s="177" t="str">
        <f t="shared" si="290"/>
        <v xml:space="preserve"> </v>
      </c>
      <c r="HM92" s="173">
        <v>24</v>
      </c>
      <c r="HN92" s="225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22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291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23"/>
        <v xml:space="preserve"> </v>
      </c>
      <c r="ID92" s="176" t="str">
        <f>IF(HZ92=0," ",VLOOKUP(HZ92,PROTOKOL!$A:$E,5,FALSE))</f>
        <v xml:space="preserve"> </v>
      </c>
      <c r="IE92" s="212" t="str">
        <f t="shared" si="357"/>
        <v xml:space="preserve"> </v>
      </c>
      <c r="IF92" s="176">
        <f t="shared" si="292"/>
        <v>0</v>
      </c>
      <c r="IG92" s="177" t="str">
        <f t="shared" si="293"/>
        <v xml:space="preserve"> </v>
      </c>
      <c r="II92" s="173">
        <v>24</v>
      </c>
      <c r="IJ92" s="225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24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294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25"/>
        <v xml:space="preserve"> </v>
      </c>
      <c r="IZ92" s="176" t="str">
        <f>IF(IV92=0," ",VLOOKUP(IV92,PROTOKOL!$A:$E,5,FALSE))</f>
        <v xml:space="preserve"> </v>
      </c>
      <c r="JA92" s="212" t="str">
        <f t="shared" si="358"/>
        <v xml:space="preserve"> </v>
      </c>
      <c r="JB92" s="176">
        <f t="shared" si="295"/>
        <v>0</v>
      </c>
      <c r="JC92" s="177" t="str">
        <f t="shared" si="296"/>
        <v xml:space="preserve"> </v>
      </c>
      <c r="JE92" s="173">
        <v>24</v>
      </c>
      <c r="JF92" s="225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26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297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27"/>
        <v xml:space="preserve"> </v>
      </c>
      <c r="JV92" s="176" t="str">
        <f>IF(JR92=0," ",VLOOKUP(JR92,PROTOKOL!$A:$E,5,FALSE))</f>
        <v xml:space="preserve"> </v>
      </c>
      <c r="JW92" s="212" t="str">
        <f t="shared" si="359"/>
        <v xml:space="preserve"> </v>
      </c>
      <c r="JX92" s="176">
        <f t="shared" si="298"/>
        <v>0</v>
      </c>
      <c r="JY92" s="177" t="str">
        <f t="shared" si="299"/>
        <v xml:space="preserve"> </v>
      </c>
      <c r="KA92" s="173">
        <v>24</v>
      </c>
      <c r="KB92" s="225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28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00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29"/>
        <v xml:space="preserve"> </v>
      </c>
      <c r="KR92" s="176" t="str">
        <f>IF(KN92=0," ",VLOOKUP(KN92,PROTOKOL!$A:$E,5,FALSE))</f>
        <v xml:space="preserve"> </v>
      </c>
      <c r="KS92" s="212" t="str">
        <f t="shared" si="360"/>
        <v xml:space="preserve"> </v>
      </c>
      <c r="KT92" s="176">
        <f t="shared" si="301"/>
        <v>0</v>
      </c>
      <c r="KU92" s="177" t="str">
        <f t="shared" si="302"/>
        <v xml:space="preserve"> </v>
      </c>
      <c r="KW92" s="173">
        <v>24</v>
      </c>
      <c r="KX92" s="225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30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03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31"/>
        <v xml:space="preserve"> </v>
      </c>
      <c r="LN92" s="176" t="str">
        <f>IF(LJ92=0," ",VLOOKUP(LJ92,PROTOKOL!$A:$E,5,FALSE))</f>
        <v xml:space="preserve"> </v>
      </c>
      <c r="LO92" s="212" t="str">
        <f t="shared" si="361"/>
        <v xml:space="preserve"> </v>
      </c>
      <c r="LP92" s="176">
        <f t="shared" si="304"/>
        <v>0</v>
      </c>
      <c r="LQ92" s="177" t="str">
        <f t="shared" si="305"/>
        <v xml:space="preserve"> </v>
      </c>
      <c r="LS92" s="173">
        <v>24</v>
      </c>
      <c r="LT92" s="225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32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06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33"/>
        <v xml:space="preserve"> </v>
      </c>
      <c r="MJ92" s="176" t="str">
        <f>IF(MF92=0," ",VLOOKUP(MF92,PROTOKOL!$A:$E,5,FALSE))</f>
        <v xml:space="preserve"> </v>
      </c>
      <c r="MK92" s="212" t="str">
        <f t="shared" si="362"/>
        <v xml:space="preserve"> </v>
      </c>
      <c r="ML92" s="176">
        <f t="shared" si="307"/>
        <v>0</v>
      </c>
      <c r="MM92" s="177" t="str">
        <f t="shared" si="308"/>
        <v xml:space="preserve"> </v>
      </c>
      <c r="MO92" s="173">
        <v>24</v>
      </c>
      <c r="MP92" s="225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34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09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35"/>
        <v xml:space="preserve"> </v>
      </c>
      <c r="NF92" s="176" t="str">
        <f>IF(NB92=0," ",VLOOKUP(NB92,PROTOKOL!$A:$E,5,FALSE))</f>
        <v xml:space="preserve"> </v>
      </c>
      <c r="NG92" s="212" t="str">
        <f t="shared" si="363"/>
        <v xml:space="preserve"> </v>
      </c>
      <c r="NH92" s="176">
        <f t="shared" si="310"/>
        <v>0</v>
      </c>
      <c r="NI92" s="177" t="str">
        <f t="shared" si="311"/>
        <v xml:space="preserve"> </v>
      </c>
      <c r="NK92" s="173">
        <v>24</v>
      </c>
      <c r="NL92" s="225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36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12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37"/>
        <v xml:space="preserve"> </v>
      </c>
      <c r="OB92" s="176" t="str">
        <f>IF(NX92=0," ",VLOOKUP(NX92,PROTOKOL!$A:$E,5,FALSE))</f>
        <v xml:space="preserve"> </v>
      </c>
      <c r="OC92" s="212" t="str">
        <f t="shared" si="364"/>
        <v xml:space="preserve"> </v>
      </c>
      <c r="OD92" s="176">
        <f t="shared" si="313"/>
        <v>0</v>
      </c>
      <c r="OE92" s="177" t="str">
        <f t="shared" si="314"/>
        <v xml:space="preserve"> </v>
      </c>
      <c r="OG92" s="173">
        <v>24</v>
      </c>
      <c r="OH92" s="225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38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15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39"/>
        <v xml:space="preserve"> </v>
      </c>
      <c r="OX92" s="176" t="str">
        <f>IF(OT92=0," ",VLOOKUP(OT92,PROTOKOL!$A:$E,5,FALSE))</f>
        <v xml:space="preserve"> </v>
      </c>
      <c r="OY92" s="212" t="str">
        <f t="shared" si="365"/>
        <v xml:space="preserve"> </v>
      </c>
      <c r="OZ92" s="176">
        <f t="shared" si="316"/>
        <v>0</v>
      </c>
      <c r="PA92" s="177" t="str">
        <f t="shared" si="317"/>
        <v xml:space="preserve"> </v>
      </c>
      <c r="PC92" s="173">
        <v>24</v>
      </c>
      <c r="PD92" s="225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40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18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41"/>
        <v xml:space="preserve"> </v>
      </c>
      <c r="PT92" s="176" t="str">
        <f>IF(PP92=0," ",VLOOKUP(PP92,PROTOKOL!$A:$E,5,FALSE))</f>
        <v xml:space="preserve"> </v>
      </c>
      <c r="PU92" s="212" t="str">
        <f t="shared" si="366"/>
        <v xml:space="preserve"> </v>
      </c>
      <c r="PV92" s="176">
        <f t="shared" si="319"/>
        <v>0</v>
      </c>
      <c r="PW92" s="177" t="str">
        <f t="shared" si="320"/>
        <v xml:space="preserve"> </v>
      </c>
      <c r="PY92" s="173">
        <v>24</v>
      </c>
      <c r="PZ92" s="225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42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21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43"/>
        <v xml:space="preserve"> </v>
      </c>
      <c r="QP92" s="176" t="str">
        <f>IF(QL92=0," ",VLOOKUP(QL92,PROTOKOL!$A:$E,5,FALSE))</f>
        <v xml:space="preserve"> </v>
      </c>
      <c r="QQ92" s="212" t="str">
        <f t="shared" si="367"/>
        <v xml:space="preserve"> </v>
      </c>
      <c r="QR92" s="176">
        <f t="shared" si="322"/>
        <v>0</v>
      </c>
      <c r="QS92" s="177" t="str">
        <f t="shared" si="323"/>
        <v xml:space="preserve"> </v>
      </c>
      <c r="QU92" s="173">
        <v>24</v>
      </c>
      <c r="QV92" s="225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44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24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45"/>
        <v xml:space="preserve"> </v>
      </c>
      <c r="RL92" s="176" t="str">
        <f>IF(RH92=0," ",VLOOKUP(RH92,PROTOKOL!$A:$E,5,FALSE))</f>
        <v xml:space="preserve"> </v>
      </c>
      <c r="RM92" s="212" t="str">
        <f t="shared" si="368"/>
        <v xml:space="preserve"> </v>
      </c>
      <c r="RN92" s="176">
        <f t="shared" si="325"/>
        <v>0</v>
      </c>
      <c r="RO92" s="177" t="str">
        <f t="shared" si="326"/>
        <v xml:space="preserve"> </v>
      </c>
      <c r="RQ92" s="173">
        <v>24</v>
      </c>
      <c r="RR92" s="225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46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27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47"/>
        <v xml:space="preserve"> </v>
      </c>
      <c r="SH92" s="176" t="str">
        <f>IF(SD92=0," ",VLOOKUP(SD92,PROTOKOL!$A:$E,5,FALSE))</f>
        <v xml:space="preserve"> </v>
      </c>
      <c r="SI92" s="212" t="str">
        <f t="shared" si="369"/>
        <v xml:space="preserve"> </v>
      </c>
      <c r="SJ92" s="176">
        <f t="shared" si="328"/>
        <v>0</v>
      </c>
      <c r="SK92" s="177" t="str">
        <f t="shared" si="329"/>
        <v xml:space="preserve"> </v>
      </c>
      <c r="SM92" s="173">
        <v>24</v>
      </c>
      <c r="SN92" s="225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48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30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49"/>
        <v xml:space="preserve"> </v>
      </c>
      <c r="TD92" s="176" t="str">
        <f>IF(SZ92=0," ",VLOOKUP(SZ92,PROTOKOL!$A:$E,5,FALSE))</f>
        <v xml:space="preserve"> </v>
      </c>
      <c r="TE92" s="212" t="str">
        <f t="shared" si="370"/>
        <v xml:space="preserve"> </v>
      </c>
      <c r="TF92" s="176">
        <f t="shared" si="331"/>
        <v>0</v>
      </c>
      <c r="TG92" s="177" t="str">
        <f t="shared" si="332"/>
        <v xml:space="preserve"> </v>
      </c>
      <c r="TI92" s="173">
        <v>24</v>
      </c>
      <c r="TJ92" s="225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0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33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1"/>
        <v xml:space="preserve"> </v>
      </c>
      <c r="TZ92" s="176" t="str">
        <f>IF(TV92=0," ",VLOOKUP(TV92,PROTOKOL!$A:$E,5,FALSE))</f>
        <v xml:space="preserve"> </v>
      </c>
      <c r="UA92" s="212" t="str">
        <f t="shared" si="371"/>
        <v xml:space="preserve"> </v>
      </c>
      <c r="UB92" s="176">
        <f t="shared" si="334"/>
        <v>0</v>
      </c>
      <c r="UC92" s="177" t="str">
        <f t="shared" si="335"/>
        <v xml:space="preserve"> </v>
      </c>
      <c r="UE92" s="173">
        <v>24</v>
      </c>
      <c r="UF92" s="225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52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36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53"/>
        <v xml:space="preserve"> </v>
      </c>
      <c r="UV92" s="176" t="str">
        <f>IF(UR92=0," ",VLOOKUP(UR92,PROTOKOL!$A:$E,5,FALSE))</f>
        <v xml:space="preserve"> </v>
      </c>
      <c r="UW92" s="212" t="str">
        <f t="shared" si="372"/>
        <v xml:space="preserve"> </v>
      </c>
      <c r="UX92" s="176">
        <f t="shared" si="337"/>
        <v>0</v>
      </c>
      <c r="UY92" s="177" t="str">
        <f t="shared" si="338"/>
        <v xml:space="preserve"> </v>
      </c>
      <c r="VA92" s="173">
        <v>24</v>
      </c>
      <c r="VB92" s="225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54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39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55"/>
        <v xml:space="preserve"> </v>
      </c>
      <c r="VR92" s="176" t="str">
        <f>IF(VN92=0," ",VLOOKUP(VN92,PROTOKOL!$A:$E,5,FALSE))</f>
        <v xml:space="preserve"> </v>
      </c>
      <c r="VS92" s="212" t="str">
        <f t="shared" si="373"/>
        <v xml:space="preserve"> </v>
      </c>
      <c r="VT92" s="176">
        <f t="shared" si="340"/>
        <v>0</v>
      </c>
      <c r="VU92" s="177" t="str">
        <f t="shared" si="341"/>
        <v xml:space="preserve"> </v>
      </c>
      <c r="VW92" s="173">
        <v>24</v>
      </c>
      <c r="VX92" s="225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56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42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57"/>
        <v xml:space="preserve"> </v>
      </c>
      <c r="WN92" s="176" t="str">
        <f>IF(WJ92=0," ",VLOOKUP(WJ92,PROTOKOL!$A:$E,5,FALSE))</f>
        <v xml:space="preserve"> </v>
      </c>
      <c r="WO92" s="212" t="str">
        <f t="shared" si="374"/>
        <v xml:space="preserve"> </v>
      </c>
      <c r="WP92" s="176">
        <f t="shared" si="343"/>
        <v>0</v>
      </c>
      <c r="WQ92" s="177" t="str">
        <f t="shared" si="344"/>
        <v xml:space="preserve"> </v>
      </c>
      <c r="WS92" s="173">
        <v>24</v>
      </c>
      <c r="WT92" s="225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58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45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59"/>
        <v xml:space="preserve"> </v>
      </c>
      <c r="XJ92" s="176" t="str">
        <f>IF(XF92=0," ",VLOOKUP(XF92,PROTOKOL!$A:$E,5,FALSE))</f>
        <v xml:space="preserve"> </v>
      </c>
      <c r="XK92" s="212" t="str">
        <f t="shared" si="375"/>
        <v xml:space="preserve"> </v>
      </c>
      <c r="XL92" s="176">
        <f t="shared" si="346"/>
        <v>0</v>
      </c>
      <c r="XM92" s="177" t="str">
        <f t="shared" si="347"/>
        <v xml:space="preserve"> </v>
      </c>
    </row>
    <row r="93" spans="1:637" ht="13.8">
      <c r="A93" s="173">
        <v>24</v>
      </c>
      <c r="B93" s="226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2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60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03"/>
        <v xml:space="preserve"> </v>
      </c>
      <c r="R93" s="176" t="str">
        <f>IF(N93=0," ",VLOOKUP(N93,PROTOKOL!$A:$E,5,FALSE))</f>
        <v xml:space="preserve"> </v>
      </c>
      <c r="S93" s="212" t="str">
        <f t="shared" si="261"/>
        <v xml:space="preserve"> </v>
      </c>
      <c r="T93" s="176">
        <f t="shared" si="262"/>
        <v>0</v>
      </c>
      <c r="U93" s="177" t="str">
        <f t="shared" si="263"/>
        <v xml:space="preserve"> </v>
      </c>
      <c r="W93" s="173">
        <v>24</v>
      </c>
      <c r="X93" s="226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04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64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05"/>
        <v xml:space="preserve"> </v>
      </c>
      <c r="AN93" s="176" t="str">
        <f>IF(AJ93=0," ",VLOOKUP(AJ93,PROTOKOL!$A:$E,5,FALSE))</f>
        <v xml:space="preserve"> </v>
      </c>
      <c r="AO93" s="212" t="str">
        <f t="shared" si="348"/>
        <v xml:space="preserve"> </v>
      </c>
      <c r="AP93" s="176">
        <f t="shared" si="265"/>
        <v>0</v>
      </c>
      <c r="AQ93" s="177" t="str">
        <f t="shared" si="266"/>
        <v xml:space="preserve"> </v>
      </c>
      <c r="AS93" s="173">
        <v>24</v>
      </c>
      <c r="AT93" s="226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06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67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07"/>
        <v xml:space="preserve"> </v>
      </c>
      <c r="BJ93" s="176" t="str">
        <f>IF(BF93=0," ",VLOOKUP(BF93,PROTOKOL!$A:$E,5,FALSE))</f>
        <v xml:space="preserve"> </v>
      </c>
      <c r="BK93" s="212" t="str">
        <f t="shared" si="349"/>
        <v xml:space="preserve"> </v>
      </c>
      <c r="BL93" s="176">
        <f t="shared" si="268"/>
        <v>0</v>
      </c>
      <c r="BM93" s="177" t="str">
        <f t="shared" si="269"/>
        <v xml:space="preserve"> </v>
      </c>
      <c r="BO93" s="173">
        <v>24</v>
      </c>
      <c r="BP93" s="226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08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70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09"/>
        <v xml:space="preserve"> </v>
      </c>
      <c r="CF93" s="176" t="str">
        <f>IF(CB93=0," ",VLOOKUP(CB93,PROTOKOL!$A:$E,5,FALSE))</f>
        <v xml:space="preserve"> </v>
      </c>
      <c r="CG93" s="212" t="str">
        <f t="shared" si="350"/>
        <v xml:space="preserve"> </v>
      </c>
      <c r="CH93" s="176">
        <f t="shared" si="271"/>
        <v>0</v>
      </c>
      <c r="CI93" s="177" t="str">
        <f t="shared" si="272"/>
        <v xml:space="preserve"> </v>
      </c>
      <c r="CK93" s="173">
        <v>24</v>
      </c>
      <c r="CL93" s="226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0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73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1"/>
        <v xml:space="preserve"> </v>
      </c>
      <c r="DB93" s="176" t="str">
        <f>IF(CX93=0," ",VLOOKUP(CX93,PROTOKOL!$A:$E,5,FALSE))</f>
        <v xml:space="preserve"> </v>
      </c>
      <c r="DC93" s="212" t="str">
        <f t="shared" si="351"/>
        <v xml:space="preserve"> </v>
      </c>
      <c r="DD93" s="176">
        <f t="shared" si="274"/>
        <v>0</v>
      </c>
      <c r="DE93" s="177" t="str">
        <f t="shared" si="275"/>
        <v xml:space="preserve"> </v>
      </c>
      <c r="DG93" s="173">
        <v>24</v>
      </c>
      <c r="DH93" s="226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2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76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13"/>
        <v xml:space="preserve"> </v>
      </c>
      <c r="DX93" s="176" t="str">
        <f>IF(DT93=0," ",VLOOKUP(DT93,PROTOKOL!$A:$E,5,FALSE))</f>
        <v xml:space="preserve"> </v>
      </c>
      <c r="DY93" s="212" t="str">
        <f t="shared" si="352"/>
        <v xml:space="preserve"> </v>
      </c>
      <c r="DZ93" s="176">
        <f t="shared" si="277"/>
        <v>0</v>
      </c>
      <c r="EA93" s="177" t="str">
        <f t="shared" si="278"/>
        <v xml:space="preserve"> </v>
      </c>
      <c r="EC93" s="173">
        <v>24</v>
      </c>
      <c r="ED93" s="226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14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79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15"/>
        <v xml:space="preserve"> </v>
      </c>
      <c r="ET93" s="176" t="str">
        <f>IF(EP93=0," ",VLOOKUP(EP93,PROTOKOL!$A:$E,5,FALSE))</f>
        <v xml:space="preserve"> </v>
      </c>
      <c r="EU93" s="212" t="str">
        <f t="shared" si="353"/>
        <v xml:space="preserve"> </v>
      </c>
      <c r="EV93" s="176">
        <f t="shared" si="280"/>
        <v>0</v>
      </c>
      <c r="EW93" s="177" t="str">
        <f t="shared" si="281"/>
        <v xml:space="preserve"> </v>
      </c>
      <c r="EY93" s="173">
        <v>24</v>
      </c>
      <c r="EZ93" s="226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16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82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17"/>
        <v xml:space="preserve"> </v>
      </c>
      <c r="FP93" s="176" t="str">
        <f>IF(FL93=0," ",VLOOKUP(FL93,PROTOKOL!$A:$E,5,FALSE))</f>
        <v xml:space="preserve"> </v>
      </c>
      <c r="FQ93" s="212" t="str">
        <f t="shared" si="354"/>
        <v xml:space="preserve"> </v>
      </c>
      <c r="FR93" s="176">
        <f t="shared" si="283"/>
        <v>0</v>
      </c>
      <c r="FS93" s="177" t="str">
        <f t="shared" si="284"/>
        <v xml:space="preserve"> </v>
      </c>
      <c r="FU93" s="173">
        <v>24</v>
      </c>
      <c r="FV93" s="226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18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85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19"/>
        <v xml:space="preserve"> </v>
      </c>
      <c r="GL93" s="176" t="str">
        <f>IF(GH93=0," ",VLOOKUP(GH93,PROTOKOL!$A:$E,5,FALSE))</f>
        <v xml:space="preserve"> </v>
      </c>
      <c r="GM93" s="212" t="str">
        <f t="shared" si="355"/>
        <v xml:space="preserve"> </v>
      </c>
      <c r="GN93" s="176">
        <f t="shared" si="286"/>
        <v>0</v>
      </c>
      <c r="GO93" s="177" t="str">
        <f t="shared" si="287"/>
        <v xml:space="preserve"> </v>
      </c>
      <c r="GQ93" s="173">
        <v>24</v>
      </c>
      <c r="GR93" s="226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0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88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1"/>
        <v xml:space="preserve"> </v>
      </c>
      <c r="HH93" s="176" t="str">
        <f>IF(HD93=0," ",VLOOKUP(HD93,PROTOKOL!$A:$E,5,FALSE))</f>
        <v xml:space="preserve"> </v>
      </c>
      <c r="HI93" s="212" t="str">
        <f t="shared" si="356"/>
        <v xml:space="preserve"> </v>
      </c>
      <c r="HJ93" s="176">
        <f t="shared" si="289"/>
        <v>0</v>
      </c>
      <c r="HK93" s="177" t="str">
        <f t="shared" si="290"/>
        <v xml:space="preserve"> </v>
      </c>
      <c r="HM93" s="173">
        <v>24</v>
      </c>
      <c r="HN93" s="226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2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291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23"/>
        <v xml:space="preserve"> </v>
      </c>
      <c r="ID93" s="176" t="str">
        <f>IF(HZ93=0," ",VLOOKUP(HZ93,PROTOKOL!$A:$E,5,FALSE))</f>
        <v xml:space="preserve"> </v>
      </c>
      <c r="IE93" s="212" t="str">
        <f t="shared" si="357"/>
        <v xml:space="preserve"> </v>
      </c>
      <c r="IF93" s="176">
        <f t="shared" si="292"/>
        <v>0</v>
      </c>
      <c r="IG93" s="177" t="str">
        <f t="shared" si="293"/>
        <v xml:space="preserve"> </v>
      </c>
      <c r="II93" s="173">
        <v>24</v>
      </c>
      <c r="IJ93" s="226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24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294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25"/>
        <v xml:space="preserve"> </v>
      </c>
      <c r="IZ93" s="176" t="str">
        <f>IF(IV93=0," ",VLOOKUP(IV93,PROTOKOL!$A:$E,5,FALSE))</f>
        <v xml:space="preserve"> </v>
      </c>
      <c r="JA93" s="212" t="str">
        <f t="shared" si="358"/>
        <v xml:space="preserve"> </v>
      </c>
      <c r="JB93" s="176">
        <f t="shared" si="295"/>
        <v>0</v>
      </c>
      <c r="JC93" s="177" t="str">
        <f t="shared" si="296"/>
        <v xml:space="preserve"> </v>
      </c>
      <c r="JE93" s="173">
        <v>24</v>
      </c>
      <c r="JF93" s="226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26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297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27"/>
        <v xml:space="preserve"> </v>
      </c>
      <c r="JV93" s="176" t="str">
        <f>IF(JR93=0," ",VLOOKUP(JR93,PROTOKOL!$A:$E,5,FALSE))</f>
        <v xml:space="preserve"> </v>
      </c>
      <c r="JW93" s="212" t="str">
        <f t="shared" si="359"/>
        <v xml:space="preserve"> </v>
      </c>
      <c r="JX93" s="176">
        <f t="shared" si="298"/>
        <v>0</v>
      </c>
      <c r="JY93" s="177" t="str">
        <f t="shared" si="299"/>
        <v xml:space="preserve"> </v>
      </c>
      <c r="KA93" s="173">
        <v>24</v>
      </c>
      <c r="KB93" s="226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28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00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29"/>
        <v xml:space="preserve"> </v>
      </c>
      <c r="KR93" s="176" t="str">
        <f>IF(KN93=0," ",VLOOKUP(KN93,PROTOKOL!$A:$E,5,FALSE))</f>
        <v xml:space="preserve"> </v>
      </c>
      <c r="KS93" s="212" t="str">
        <f t="shared" si="360"/>
        <v xml:space="preserve"> </v>
      </c>
      <c r="KT93" s="176">
        <f t="shared" si="301"/>
        <v>0</v>
      </c>
      <c r="KU93" s="177" t="str">
        <f t="shared" si="302"/>
        <v xml:space="preserve"> </v>
      </c>
      <c r="KW93" s="173">
        <v>24</v>
      </c>
      <c r="KX93" s="226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0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03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1"/>
        <v xml:space="preserve"> </v>
      </c>
      <c r="LN93" s="176" t="str">
        <f>IF(LJ93=0," ",VLOOKUP(LJ93,PROTOKOL!$A:$E,5,FALSE))</f>
        <v xml:space="preserve"> </v>
      </c>
      <c r="LO93" s="212" t="str">
        <f t="shared" si="361"/>
        <v xml:space="preserve"> </v>
      </c>
      <c r="LP93" s="176">
        <f t="shared" si="304"/>
        <v>0</v>
      </c>
      <c r="LQ93" s="177" t="str">
        <f t="shared" si="305"/>
        <v xml:space="preserve"> </v>
      </c>
      <c r="LS93" s="173">
        <v>24</v>
      </c>
      <c r="LT93" s="226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2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06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33"/>
        <v xml:space="preserve"> </v>
      </c>
      <c r="MJ93" s="176" t="str">
        <f>IF(MF93=0," ",VLOOKUP(MF93,PROTOKOL!$A:$E,5,FALSE))</f>
        <v xml:space="preserve"> </v>
      </c>
      <c r="MK93" s="212" t="str">
        <f t="shared" si="362"/>
        <v xml:space="preserve"> </v>
      </c>
      <c r="ML93" s="176">
        <f t="shared" si="307"/>
        <v>0</v>
      </c>
      <c r="MM93" s="177" t="str">
        <f t="shared" si="308"/>
        <v xml:space="preserve"> </v>
      </c>
      <c r="MO93" s="173">
        <v>24</v>
      </c>
      <c r="MP93" s="226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34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09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35"/>
        <v xml:space="preserve"> </v>
      </c>
      <c r="NF93" s="176" t="str">
        <f>IF(NB93=0," ",VLOOKUP(NB93,PROTOKOL!$A:$E,5,FALSE))</f>
        <v xml:space="preserve"> </v>
      </c>
      <c r="NG93" s="212" t="str">
        <f t="shared" si="363"/>
        <v xml:space="preserve"> </v>
      </c>
      <c r="NH93" s="176">
        <f t="shared" si="310"/>
        <v>0</v>
      </c>
      <c r="NI93" s="177" t="str">
        <f t="shared" si="311"/>
        <v xml:space="preserve"> </v>
      </c>
      <c r="NK93" s="173">
        <v>24</v>
      </c>
      <c r="NL93" s="226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36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12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37"/>
        <v xml:space="preserve"> </v>
      </c>
      <c r="OB93" s="176" t="str">
        <f>IF(NX93=0," ",VLOOKUP(NX93,PROTOKOL!$A:$E,5,FALSE))</f>
        <v xml:space="preserve"> </v>
      </c>
      <c r="OC93" s="212" t="str">
        <f t="shared" si="364"/>
        <v xml:space="preserve"> </v>
      </c>
      <c r="OD93" s="176">
        <f t="shared" si="313"/>
        <v>0</v>
      </c>
      <c r="OE93" s="177" t="str">
        <f t="shared" si="314"/>
        <v xml:space="preserve"> </v>
      </c>
      <c r="OG93" s="173">
        <v>24</v>
      </c>
      <c r="OH93" s="226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38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15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39"/>
        <v xml:space="preserve"> </v>
      </c>
      <c r="OX93" s="176" t="str">
        <f>IF(OT93=0," ",VLOOKUP(OT93,PROTOKOL!$A:$E,5,FALSE))</f>
        <v xml:space="preserve"> </v>
      </c>
      <c r="OY93" s="212" t="str">
        <f t="shared" si="365"/>
        <v xml:space="preserve"> </v>
      </c>
      <c r="OZ93" s="176">
        <f t="shared" si="316"/>
        <v>0</v>
      </c>
      <c r="PA93" s="177" t="str">
        <f t="shared" si="317"/>
        <v xml:space="preserve"> </v>
      </c>
      <c r="PC93" s="173">
        <v>24</v>
      </c>
      <c r="PD93" s="226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0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18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1"/>
        <v xml:space="preserve"> </v>
      </c>
      <c r="PT93" s="176" t="str">
        <f>IF(PP93=0," ",VLOOKUP(PP93,PROTOKOL!$A:$E,5,FALSE))</f>
        <v xml:space="preserve"> </v>
      </c>
      <c r="PU93" s="212" t="str">
        <f t="shared" si="366"/>
        <v xml:space="preserve"> </v>
      </c>
      <c r="PV93" s="176">
        <f t="shared" si="319"/>
        <v>0</v>
      </c>
      <c r="PW93" s="177" t="str">
        <f t="shared" si="320"/>
        <v xml:space="preserve"> </v>
      </c>
      <c r="PY93" s="173">
        <v>24</v>
      </c>
      <c r="PZ93" s="226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2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21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43"/>
        <v xml:space="preserve"> </v>
      </c>
      <c r="QP93" s="176" t="str">
        <f>IF(QL93=0," ",VLOOKUP(QL93,PROTOKOL!$A:$E,5,FALSE))</f>
        <v xml:space="preserve"> </v>
      </c>
      <c r="QQ93" s="212" t="str">
        <f t="shared" si="367"/>
        <v xml:space="preserve"> </v>
      </c>
      <c r="QR93" s="176">
        <f t="shared" si="322"/>
        <v>0</v>
      </c>
      <c r="QS93" s="177" t="str">
        <f t="shared" si="323"/>
        <v xml:space="preserve"> </v>
      </c>
      <c r="QU93" s="173">
        <v>24</v>
      </c>
      <c r="QV93" s="226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44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24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45"/>
        <v xml:space="preserve"> </v>
      </c>
      <c r="RL93" s="176" t="str">
        <f>IF(RH93=0," ",VLOOKUP(RH93,PROTOKOL!$A:$E,5,FALSE))</f>
        <v xml:space="preserve"> </v>
      </c>
      <c r="RM93" s="212" t="str">
        <f t="shared" si="368"/>
        <v xml:space="preserve"> </v>
      </c>
      <c r="RN93" s="176">
        <f t="shared" si="325"/>
        <v>0</v>
      </c>
      <c r="RO93" s="177" t="str">
        <f t="shared" si="326"/>
        <v xml:space="preserve"> </v>
      </c>
      <c r="RQ93" s="173">
        <v>24</v>
      </c>
      <c r="RR93" s="226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46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27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47"/>
        <v xml:space="preserve"> </v>
      </c>
      <c r="SH93" s="176" t="str">
        <f>IF(SD93=0," ",VLOOKUP(SD93,PROTOKOL!$A:$E,5,FALSE))</f>
        <v xml:space="preserve"> </v>
      </c>
      <c r="SI93" s="212" t="str">
        <f t="shared" si="369"/>
        <v xml:space="preserve"> </v>
      </c>
      <c r="SJ93" s="176">
        <f t="shared" si="328"/>
        <v>0</v>
      </c>
      <c r="SK93" s="177" t="str">
        <f t="shared" si="329"/>
        <v xml:space="preserve"> </v>
      </c>
      <c r="SM93" s="173">
        <v>24</v>
      </c>
      <c r="SN93" s="226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48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30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49"/>
        <v xml:space="preserve"> </v>
      </c>
      <c r="TD93" s="176" t="str">
        <f>IF(SZ93=0," ",VLOOKUP(SZ93,PROTOKOL!$A:$E,5,FALSE))</f>
        <v xml:space="preserve"> </v>
      </c>
      <c r="TE93" s="212" t="str">
        <f t="shared" si="370"/>
        <v xml:space="preserve"> </v>
      </c>
      <c r="TF93" s="176">
        <f t="shared" si="331"/>
        <v>0</v>
      </c>
      <c r="TG93" s="177" t="str">
        <f t="shared" si="332"/>
        <v xml:space="preserve"> </v>
      </c>
      <c r="TI93" s="173">
        <v>24</v>
      </c>
      <c r="TJ93" s="226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0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33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1"/>
        <v xml:space="preserve"> </v>
      </c>
      <c r="TZ93" s="176" t="str">
        <f>IF(TV93=0," ",VLOOKUP(TV93,PROTOKOL!$A:$E,5,FALSE))</f>
        <v xml:space="preserve"> </v>
      </c>
      <c r="UA93" s="212" t="str">
        <f t="shared" si="371"/>
        <v xml:space="preserve"> </v>
      </c>
      <c r="UB93" s="176">
        <f t="shared" si="334"/>
        <v>0</v>
      </c>
      <c r="UC93" s="177" t="str">
        <f t="shared" si="335"/>
        <v xml:space="preserve"> </v>
      </c>
      <c r="UE93" s="173">
        <v>24</v>
      </c>
      <c r="UF93" s="226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2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36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53"/>
        <v xml:space="preserve"> </v>
      </c>
      <c r="UV93" s="176" t="str">
        <f>IF(UR93=0," ",VLOOKUP(UR93,PROTOKOL!$A:$E,5,FALSE))</f>
        <v xml:space="preserve"> </v>
      </c>
      <c r="UW93" s="212" t="str">
        <f t="shared" si="372"/>
        <v xml:space="preserve"> </v>
      </c>
      <c r="UX93" s="176">
        <f t="shared" si="337"/>
        <v>0</v>
      </c>
      <c r="UY93" s="177" t="str">
        <f t="shared" si="338"/>
        <v xml:space="preserve"> </v>
      </c>
      <c r="VA93" s="173">
        <v>24</v>
      </c>
      <c r="VB93" s="226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54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39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55"/>
        <v xml:space="preserve"> </v>
      </c>
      <c r="VR93" s="176" t="str">
        <f>IF(VN93=0," ",VLOOKUP(VN93,PROTOKOL!$A:$E,5,FALSE))</f>
        <v xml:space="preserve"> </v>
      </c>
      <c r="VS93" s="212" t="str">
        <f t="shared" si="373"/>
        <v xml:space="preserve"> </v>
      </c>
      <c r="VT93" s="176">
        <f t="shared" si="340"/>
        <v>0</v>
      </c>
      <c r="VU93" s="177" t="str">
        <f t="shared" si="341"/>
        <v xml:space="preserve"> </v>
      </c>
      <c r="VW93" s="173">
        <v>24</v>
      </c>
      <c r="VX93" s="226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56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42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57"/>
        <v xml:space="preserve"> </v>
      </c>
      <c r="WN93" s="176" t="str">
        <f>IF(WJ93=0," ",VLOOKUP(WJ93,PROTOKOL!$A:$E,5,FALSE))</f>
        <v xml:space="preserve"> </v>
      </c>
      <c r="WO93" s="212" t="str">
        <f t="shared" si="374"/>
        <v xml:space="preserve"> </v>
      </c>
      <c r="WP93" s="176">
        <f t="shared" si="343"/>
        <v>0</v>
      </c>
      <c r="WQ93" s="177" t="str">
        <f t="shared" si="344"/>
        <v xml:space="preserve"> </v>
      </c>
      <c r="WS93" s="173">
        <v>24</v>
      </c>
      <c r="WT93" s="226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58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45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59"/>
        <v xml:space="preserve"> </v>
      </c>
      <c r="XJ93" s="176" t="str">
        <f>IF(XF93=0," ",VLOOKUP(XF93,PROTOKOL!$A:$E,5,FALSE))</f>
        <v xml:space="preserve"> </v>
      </c>
      <c r="XK93" s="212" t="str">
        <f t="shared" si="375"/>
        <v xml:space="preserve"> </v>
      </c>
      <c r="XL93" s="176">
        <f t="shared" si="346"/>
        <v>0</v>
      </c>
      <c r="XM93" s="177" t="str">
        <f t="shared" si="347"/>
        <v xml:space="preserve"> </v>
      </c>
    </row>
    <row r="94" spans="1:637" ht="13.8">
      <c r="A94" s="173">
        <v>24</v>
      </c>
      <c r="B94" s="227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2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60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03"/>
        <v xml:space="preserve"> </v>
      </c>
      <c r="R94" s="176" t="str">
        <f>IF(N94=0," ",VLOOKUP(N94,PROTOKOL!$A:$E,5,FALSE))</f>
        <v xml:space="preserve"> </v>
      </c>
      <c r="S94" s="212" t="str">
        <f t="shared" si="261"/>
        <v xml:space="preserve"> </v>
      </c>
      <c r="T94" s="176">
        <f t="shared" si="262"/>
        <v>0</v>
      </c>
      <c r="U94" s="177" t="str">
        <f t="shared" si="263"/>
        <v xml:space="preserve"> </v>
      </c>
      <c r="W94" s="173">
        <v>24</v>
      </c>
      <c r="X94" s="227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04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64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05"/>
        <v xml:space="preserve"> </v>
      </c>
      <c r="AN94" s="176" t="str">
        <f>IF(AJ94=0," ",VLOOKUP(AJ94,PROTOKOL!$A:$E,5,FALSE))</f>
        <v xml:space="preserve"> </v>
      </c>
      <c r="AO94" s="212" t="str">
        <f t="shared" si="348"/>
        <v xml:space="preserve"> </v>
      </c>
      <c r="AP94" s="176">
        <f t="shared" si="265"/>
        <v>0</v>
      </c>
      <c r="AQ94" s="177" t="str">
        <f t="shared" si="266"/>
        <v xml:space="preserve"> </v>
      </c>
      <c r="AS94" s="173">
        <v>24</v>
      </c>
      <c r="AT94" s="227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06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67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07"/>
        <v xml:space="preserve"> </v>
      </c>
      <c r="BJ94" s="176" t="str">
        <f>IF(BF94=0," ",VLOOKUP(BF94,PROTOKOL!$A:$E,5,FALSE))</f>
        <v xml:space="preserve"> </v>
      </c>
      <c r="BK94" s="212" t="str">
        <f t="shared" si="349"/>
        <v xml:space="preserve"> </v>
      </c>
      <c r="BL94" s="176">
        <f t="shared" si="268"/>
        <v>0</v>
      </c>
      <c r="BM94" s="177" t="str">
        <f t="shared" si="269"/>
        <v xml:space="preserve"> </v>
      </c>
      <c r="BO94" s="173">
        <v>24</v>
      </c>
      <c r="BP94" s="227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08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70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09"/>
        <v xml:space="preserve"> </v>
      </c>
      <c r="CF94" s="176" t="str">
        <f>IF(CB94=0," ",VLOOKUP(CB94,PROTOKOL!$A:$E,5,FALSE))</f>
        <v xml:space="preserve"> </v>
      </c>
      <c r="CG94" s="212" t="str">
        <f t="shared" si="350"/>
        <v xml:space="preserve"> </v>
      </c>
      <c r="CH94" s="176">
        <f t="shared" si="271"/>
        <v>0</v>
      </c>
      <c r="CI94" s="177" t="str">
        <f t="shared" si="272"/>
        <v xml:space="preserve"> </v>
      </c>
      <c r="CK94" s="173">
        <v>24</v>
      </c>
      <c r="CL94" s="227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0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73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1"/>
        <v xml:space="preserve"> </v>
      </c>
      <c r="DB94" s="176" t="str">
        <f>IF(CX94=0," ",VLOOKUP(CX94,PROTOKOL!$A:$E,5,FALSE))</f>
        <v xml:space="preserve"> </v>
      </c>
      <c r="DC94" s="212" t="str">
        <f t="shared" si="351"/>
        <v xml:space="preserve"> </v>
      </c>
      <c r="DD94" s="176">
        <f t="shared" si="274"/>
        <v>0</v>
      </c>
      <c r="DE94" s="177" t="str">
        <f t="shared" si="275"/>
        <v xml:space="preserve"> </v>
      </c>
      <c r="DG94" s="173">
        <v>24</v>
      </c>
      <c r="DH94" s="227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2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76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13"/>
        <v xml:space="preserve"> </v>
      </c>
      <c r="DX94" s="176" t="str">
        <f>IF(DT94=0," ",VLOOKUP(DT94,PROTOKOL!$A:$E,5,FALSE))</f>
        <v xml:space="preserve"> </v>
      </c>
      <c r="DY94" s="212" t="str">
        <f t="shared" si="352"/>
        <v xml:space="preserve"> </v>
      </c>
      <c r="DZ94" s="176">
        <f t="shared" si="277"/>
        <v>0</v>
      </c>
      <c r="EA94" s="177" t="str">
        <f t="shared" si="278"/>
        <v xml:space="preserve"> </v>
      </c>
      <c r="EC94" s="173">
        <v>24</v>
      </c>
      <c r="ED94" s="227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14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79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15"/>
        <v xml:space="preserve"> </v>
      </c>
      <c r="ET94" s="176" t="str">
        <f>IF(EP94=0," ",VLOOKUP(EP94,PROTOKOL!$A:$E,5,FALSE))</f>
        <v xml:space="preserve"> </v>
      </c>
      <c r="EU94" s="212" t="str">
        <f t="shared" si="353"/>
        <v xml:space="preserve"> </v>
      </c>
      <c r="EV94" s="176">
        <f t="shared" si="280"/>
        <v>0</v>
      </c>
      <c r="EW94" s="177" t="str">
        <f t="shared" si="281"/>
        <v xml:space="preserve"> </v>
      </c>
      <c r="EY94" s="173">
        <v>24</v>
      </c>
      <c r="EZ94" s="227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16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82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17"/>
        <v xml:space="preserve"> </v>
      </c>
      <c r="FP94" s="176" t="str">
        <f>IF(FL94=0," ",VLOOKUP(FL94,PROTOKOL!$A:$E,5,FALSE))</f>
        <v xml:space="preserve"> </v>
      </c>
      <c r="FQ94" s="212" t="str">
        <f t="shared" si="354"/>
        <v xml:space="preserve"> </v>
      </c>
      <c r="FR94" s="176">
        <f t="shared" si="283"/>
        <v>0</v>
      </c>
      <c r="FS94" s="177" t="str">
        <f t="shared" si="284"/>
        <v xml:space="preserve"> </v>
      </c>
      <c r="FU94" s="173">
        <v>24</v>
      </c>
      <c r="FV94" s="227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18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85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19"/>
        <v xml:space="preserve"> </v>
      </c>
      <c r="GL94" s="176" t="str">
        <f>IF(GH94=0," ",VLOOKUP(GH94,PROTOKOL!$A:$E,5,FALSE))</f>
        <v xml:space="preserve"> </v>
      </c>
      <c r="GM94" s="212" t="str">
        <f t="shared" si="355"/>
        <v xml:space="preserve"> </v>
      </c>
      <c r="GN94" s="176">
        <f t="shared" si="286"/>
        <v>0</v>
      </c>
      <c r="GO94" s="177" t="str">
        <f t="shared" si="287"/>
        <v xml:space="preserve"> </v>
      </c>
      <c r="GQ94" s="173">
        <v>24</v>
      </c>
      <c r="GR94" s="227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0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88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1"/>
        <v xml:space="preserve"> </v>
      </c>
      <c r="HH94" s="176" t="str">
        <f>IF(HD94=0," ",VLOOKUP(HD94,PROTOKOL!$A:$E,5,FALSE))</f>
        <v xml:space="preserve"> </v>
      </c>
      <c r="HI94" s="212" t="str">
        <f t="shared" si="356"/>
        <v xml:space="preserve"> </v>
      </c>
      <c r="HJ94" s="176">
        <f t="shared" si="289"/>
        <v>0</v>
      </c>
      <c r="HK94" s="177" t="str">
        <f t="shared" si="290"/>
        <v xml:space="preserve"> </v>
      </c>
      <c r="HM94" s="173">
        <v>24</v>
      </c>
      <c r="HN94" s="227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2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291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23"/>
        <v xml:space="preserve"> </v>
      </c>
      <c r="ID94" s="176" t="str">
        <f>IF(HZ94=0," ",VLOOKUP(HZ94,PROTOKOL!$A:$E,5,FALSE))</f>
        <v xml:space="preserve"> </v>
      </c>
      <c r="IE94" s="212" t="str">
        <f t="shared" si="357"/>
        <v xml:space="preserve"> </v>
      </c>
      <c r="IF94" s="176">
        <f t="shared" si="292"/>
        <v>0</v>
      </c>
      <c r="IG94" s="177" t="str">
        <f t="shared" si="293"/>
        <v xml:space="preserve"> </v>
      </c>
      <c r="II94" s="173">
        <v>24</v>
      </c>
      <c r="IJ94" s="227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24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294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25"/>
        <v xml:space="preserve"> </v>
      </c>
      <c r="IZ94" s="176" t="str">
        <f>IF(IV94=0," ",VLOOKUP(IV94,PROTOKOL!$A:$E,5,FALSE))</f>
        <v xml:space="preserve"> </v>
      </c>
      <c r="JA94" s="212" t="str">
        <f t="shared" si="358"/>
        <v xml:space="preserve"> </v>
      </c>
      <c r="JB94" s="176">
        <f t="shared" si="295"/>
        <v>0</v>
      </c>
      <c r="JC94" s="177" t="str">
        <f t="shared" si="296"/>
        <v xml:space="preserve"> </v>
      </c>
      <c r="JE94" s="173">
        <v>24</v>
      </c>
      <c r="JF94" s="227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26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297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27"/>
        <v xml:space="preserve"> </v>
      </c>
      <c r="JV94" s="176" t="str">
        <f>IF(JR94=0," ",VLOOKUP(JR94,PROTOKOL!$A:$E,5,FALSE))</f>
        <v xml:space="preserve"> </v>
      </c>
      <c r="JW94" s="212" t="str">
        <f t="shared" si="359"/>
        <v xml:space="preserve"> </v>
      </c>
      <c r="JX94" s="176">
        <f t="shared" si="298"/>
        <v>0</v>
      </c>
      <c r="JY94" s="177" t="str">
        <f t="shared" si="299"/>
        <v xml:space="preserve"> </v>
      </c>
      <c r="KA94" s="173">
        <v>24</v>
      </c>
      <c r="KB94" s="227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28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00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29"/>
        <v xml:space="preserve"> </v>
      </c>
      <c r="KR94" s="176" t="str">
        <f>IF(KN94=0," ",VLOOKUP(KN94,PROTOKOL!$A:$E,5,FALSE))</f>
        <v xml:space="preserve"> </v>
      </c>
      <c r="KS94" s="212" t="str">
        <f t="shared" si="360"/>
        <v xml:space="preserve"> </v>
      </c>
      <c r="KT94" s="176">
        <f t="shared" si="301"/>
        <v>0</v>
      </c>
      <c r="KU94" s="177" t="str">
        <f t="shared" si="302"/>
        <v xml:space="preserve"> </v>
      </c>
      <c r="KW94" s="173">
        <v>24</v>
      </c>
      <c r="KX94" s="227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0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03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1"/>
        <v xml:space="preserve"> </v>
      </c>
      <c r="LN94" s="176" t="str">
        <f>IF(LJ94=0," ",VLOOKUP(LJ94,PROTOKOL!$A:$E,5,FALSE))</f>
        <v xml:space="preserve"> </v>
      </c>
      <c r="LO94" s="212" t="str">
        <f t="shared" si="361"/>
        <v xml:space="preserve"> </v>
      </c>
      <c r="LP94" s="176">
        <f t="shared" si="304"/>
        <v>0</v>
      </c>
      <c r="LQ94" s="177" t="str">
        <f t="shared" si="305"/>
        <v xml:space="preserve"> </v>
      </c>
      <c r="LS94" s="173">
        <v>24</v>
      </c>
      <c r="LT94" s="227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2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06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33"/>
        <v xml:space="preserve"> </v>
      </c>
      <c r="MJ94" s="176" t="str">
        <f>IF(MF94=0," ",VLOOKUP(MF94,PROTOKOL!$A:$E,5,FALSE))</f>
        <v xml:space="preserve"> </v>
      </c>
      <c r="MK94" s="212" t="str">
        <f t="shared" si="362"/>
        <v xml:space="preserve"> </v>
      </c>
      <c r="ML94" s="176">
        <f t="shared" si="307"/>
        <v>0</v>
      </c>
      <c r="MM94" s="177" t="str">
        <f t="shared" si="308"/>
        <v xml:space="preserve"> </v>
      </c>
      <c r="MO94" s="173">
        <v>24</v>
      </c>
      <c r="MP94" s="227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34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09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35"/>
        <v xml:space="preserve"> </v>
      </c>
      <c r="NF94" s="176" t="str">
        <f>IF(NB94=0," ",VLOOKUP(NB94,PROTOKOL!$A:$E,5,FALSE))</f>
        <v xml:space="preserve"> </v>
      </c>
      <c r="NG94" s="212" t="str">
        <f t="shared" si="363"/>
        <v xml:space="preserve"> </v>
      </c>
      <c r="NH94" s="176">
        <f t="shared" si="310"/>
        <v>0</v>
      </c>
      <c r="NI94" s="177" t="str">
        <f t="shared" si="311"/>
        <v xml:space="preserve"> </v>
      </c>
      <c r="NK94" s="173">
        <v>24</v>
      </c>
      <c r="NL94" s="227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36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12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37"/>
        <v xml:space="preserve"> </v>
      </c>
      <c r="OB94" s="176" t="str">
        <f>IF(NX94=0," ",VLOOKUP(NX94,PROTOKOL!$A:$E,5,FALSE))</f>
        <v xml:space="preserve"> </v>
      </c>
      <c r="OC94" s="212" t="str">
        <f t="shared" si="364"/>
        <v xml:space="preserve"> </v>
      </c>
      <c r="OD94" s="176">
        <f t="shared" si="313"/>
        <v>0</v>
      </c>
      <c r="OE94" s="177" t="str">
        <f t="shared" si="314"/>
        <v xml:space="preserve"> </v>
      </c>
      <c r="OG94" s="173">
        <v>24</v>
      </c>
      <c r="OH94" s="227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38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15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39"/>
        <v xml:space="preserve"> </v>
      </c>
      <c r="OX94" s="176" t="str">
        <f>IF(OT94=0," ",VLOOKUP(OT94,PROTOKOL!$A:$E,5,FALSE))</f>
        <v xml:space="preserve"> </v>
      </c>
      <c r="OY94" s="212" t="str">
        <f t="shared" si="365"/>
        <v xml:space="preserve"> </v>
      </c>
      <c r="OZ94" s="176">
        <f t="shared" si="316"/>
        <v>0</v>
      </c>
      <c r="PA94" s="177" t="str">
        <f t="shared" si="317"/>
        <v xml:space="preserve"> </v>
      </c>
      <c r="PC94" s="173">
        <v>24</v>
      </c>
      <c r="PD94" s="227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0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18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1"/>
        <v xml:space="preserve"> </v>
      </c>
      <c r="PT94" s="176" t="str">
        <f>IF(PP94=0," ",VLOOKUP(PP94,PROTOKOL!$A:$E,5,FALSE))</f>
        <v xml:space="preserve"> </v>
      </c>
      <c r="PU94" s="212" t="str">
        <f t="shared" si="366"/>
        <v xml:space="preserve"> </v>
      </c>
      <c r="PV94" s="176">
        <f t="shared" si="319"/>
        <v>0</v>
      </c>
      <c r="PW94" s="177" t="str">
        <f t="shared" si="320"/>
        <v xml:space="preserve"> </v>
      </c>
      <c r="PY94" s="173">
        <v>24</v>
      </c>
      <c r="PZ94" s="227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2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21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43"/>
        <v xml:space="preserve"> </v>
      </c>
      <c r="QP94" s="176" t="str">
        <f>IF(QL94=0," ",VLOOKUP(QL94,PROTOKOL!$A:$E,5,FALSE))</f>
        <v xml:space="preserve"> </v>
      </c>
      <c r="QQ94" s="212" t="str">
        <f t="shared" si="367"/>
        <v xml:space="preserve"> </v>
      </c>
      <c r="QR94" s="176">
        <f t="shared" si="322"/>
        <v>0</v>
      </c>
      <c r="QS94" s="177" t="str">
        <f t="shared" si="323"/>
        <v xml:space="preserve"> </v>
      </c>
      <c r="QU94" s="173">
        <v>24</v>
      </c>
      <c r="QV94" s="227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44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24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45"/>
        <v xml:space="preserve"> </v>
      </c>
      <c r="RL94" s="176" t="str">
        <f>IF(RH94=0," ",VLOOKUP(RH94,PROTOKOL!$A:$E,5,FALSE))</f>
        <v xml:space="preserve"> </v>
      </c>
      <c r="RM94" s="212" t="str">
        <f t="shared" si="368"/>
        <v xml:space="preserve"> </v>
      </c>
      <c r="RN94" s="176">
        <f t="shared" si="325"/>
        <v>0</v>
      </c>
      <c r="RO94" s="177" t="str">
        <f t="shared" si="326"/>
        <v xml:space="preserve"> </v>
      </c>
      <c r="RQ94" s="173">
        <v>24</v>
      </c>
      <c r="RR94" s="227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46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27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47"/>
        <v xml:space="preserve"> </v>
      </c>
      <c r="SH94" s="176" t="str">
        <f>IF(SD94=0," ",VLOOKUP(SD94,PROTOKOL!$A:$E,5,FALSE))</f>
        <v xml:space="preserve"> </v>
      </c>
      <c r="SI94" s="212" t="str">
        <f t="shared" si="369"/>
        <v xml:space="preserve"> </v>
      </c>
      <c r="SJ94" s="176">
        <f t="shared" si="328"/>
        <v>0</v>
      </c>
      <c r="SK94" s="177" t="str">
        <f t="shared" si="329"/>
        <v xml:space="preserve"> </v>
      </c>
      <c r="SM94" s="173">
        <v>24</v>
      </c>
      <c r="SN94" s="227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48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30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49"/>
        <v xml:space="preserve"> </v>
      </c>
      <c r="TD94" s="176" t="str">
        <f>IF(SZ94=0," ",VLOOKUP(SZ94,PROTOKOL!$A:$E,5,FALSE))</f>
        <v xml:space="preserve"> </v>
      </c>
      <c r="TE94" s="212" t="str">
        <f t="shared" si="370"/>
        <v xml:space="preserve"> </v>
      </c>
      <c r="TF94" s="176">
        <f t="shared" si="331"/>
        <v>0</v>
      </c>
      <c r="TG94" s="177" t="str">
        <f t="shared" si="332"/>
        <v xml:space="preserve"> </v>
      </c>
      <c r="TI94" s="173">
        <v>24</v>
      </c>
      <c r="TJ94" s="227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0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33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1"/>
        <v xml:space="preserve"> </v>
      </c>
      <c r="TZ94" s="176" t="str">
        <f>IF(TV94=0," ",VLOOKUP(TV94,PROTOKOL!$A:$E,5,FALSE))</f>
        <v xml:space="preserve"> </v>
      </c>
      <c r="UA94" s="212" t="str">
        <f t="shared" si="371"/>
        <v xml:space="preserve"> </v>
      </c>
      <c r="UB94" s="176">
        <f t="shared" si="334"/>
        <v>0</v>
      </c>
      <c r="UC94" s="177" t="str">
        <f t="shared" si="335"/>
        <v xml:space="preserve"> </v>
      </c>
      <c r="UE94" s="173">
        <v>24</v>
      </c>
      <c r="UF94" s="227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2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36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53"/>
        <v xml:space="preserve"> </v>
      </c>
      <c r="UV94" s="176" t="str">
        <f>IF(UR94=0," ",VLOOKUP(UR94,PROTOKOL!$A:$E,5,FALSE))</f>
        <v xml:space="preserve"> </v>
      </c>
      <c r="UW94" s="212" t="str">
        <f t="shared" si="372"/>
        <v xml:space="preserve"> </v>
      </c>
      <c r="UX94" s="176">
        <f t="shared" si="337"/>
        <v>0</v>
      </c>
      <c r="UY94" s="177" t="str">
        <f t="shared" si="338"/>
        <v xml:space="preserve"> </v>
      </c>
      <c r="VA94" s="173">
        <v>24</v>
      </c>
      <c r="VB94" s="227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54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39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55"/>
        <v xml:space="preserve"> </v>
      </c>
      <c r="VR94" s="176" t="str">
        <f>IF(VN94=0," ",VLOOKUP(VN94,PROTOKOL!$A:$E,5,FALSE))</f>
        <v xml:space="preserve"> </v>
      </c>
      <c r="VS94" s="212" t="str">
        <f t="shared" si="373"/>
        <v xml:space="preserve"> </v>
      </c>
      <c r="VT94" s="176">
        <f t="shared" si="340"/>
        <v>0</v>
      </c>
      <c r="VU94" s="177" t="str">
        <f t="shared" si="341"/>
        <v xml:space="preserve"> </v>
      </c>
      <c r="VW94" s="173">
        <v>24</v>
      </c>
      <c r="VX94" s="227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56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42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57"/>
        <v xml:space="preserve"> </v>
      </c>
      <c r="WN94" s="176" t="str">
        <f>IF(WJ94=0," ",VLOOKUP(WJ94,PROTOKOL!$A:$E,5,FALSE))</f>
        <v xml:space="preserve"> </v>
      </c>
      <c r="WO94" s="212" t="str">
        <f t="shared" si="374"/>
        <v xml:space="preserve"> </v>
      </c>
      <c r="WP94" s="176">
        <f t="shared" si="343"/>
        <v>0</v>
      </c>
      <c r="WQ94" s="177" t="str">
        <f t="shared" si="344"/>
        <v xml:space="preserve"> </v>
      </c>
      <c r="WS94" s="173">
        <v>24</v>
      </c>
      <c r="WT94" s="227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58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45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59"/>
        <v xml:space="preserve"> </v>
      </c>
      <c r="XJ94" s="176" t="str">
        <f>IF(XF94=0," ",VLOOKUP(XF94,PROTOKOL!$A:$E,5,FALSE))</f>
        <v xml:space="preserve"> </v>
      </c>
      <c r="XK94" s="212" t="str">
        <f t="shared" si="375"/>
        <v xml:space="preserve"> </v>
      </c>
      <c r="XL94" s="176">
        <f t="shared" si="346"/>
        <v>0</v>
      </c>
      <c r="XM94" s="177" t="str">
        <f t="shared" si="347"/>
        <v xml:space="preserve"> </v>
      </c>
    </row>
    <row r="95" spans="1:637" ht="13.8">
      <c r="A95" s="173">
        <v>25</v>
      </c>
      <c r="B95" s="225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02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60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03"/>
        <v xml:space="preserve"> </v>
      </c>
      <c r="R95" s="176" t="str">
        <f>IF(N95=0," ",VLOOKUP(N95,PROTOKOL!$A:$E,5,FALSE))</f>
        <v xml:space="preserve"> </v>
      </c>
      <c r="S95" s="212" t="str">
        <f t="shared" si="261"/>
        <v xml:space="preserve"> </v>
      </c>
      <c r="T95" s="176">
        <f t="shared" si="262"/>
        <v>0</v>
      </c>
      <c r="U95" s="177" t="str">
        <f t="shared" si="263"/>
        <v xml:space="preserve"> </v>
      </c>
      <c r="W95" s="173">
        <v>25</v>
      </c>
      <c r="X95" s="225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04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64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05"/>
        <v xml:space="preserve"> </v>
      </c>
      <c r="AN95" s="176" t="str">
        <f>IF(AJ95=0," ",VLOOKUP(AJ95,PROTOKOL!$A:$E,5,FALSE))</f>
        <v xml:space="preserve"> </v>
      </c>
      <c r="AO95" s="212" t="str">
        <f t="shared" si="348"/>
        <v xml:space="preserve"> </v>
      </c>
      <c r="AP95" s="176">
        <f t="shared" si="265"/>
        <v>0</v>
      </c>
      <c r="AQ95" s="177" t="str">
        <f t="shared" si="266"/>
        <v xml:space="preserve"> </v>
      </c>
      <c r="AS95" s="173">
        <v>25</v>
      </c>
      <c r="AT95" s="225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06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67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07"/>
        <v xml:space="preserve"> </v>
      </c>
      <c r="BJ95" s="176" t="str">
        <f>IF(BF95=0," ",VLOOKUP(BF95,PROTOKOL!$A:$E,5,FALSE))</f>
        <v xml:space="preserve"> </v>
      </c>
      <c r="BK95" s="212" t="str">
        <f t="shared" si="349"/>
        <v xml:space="preserve"> </v>
      </c>
      <c r="BL95" s="176">
        <f t="shared" si="268"/>
        <v>0</v>
      </c>
      <c r="BM95" s="177" t="str">
        <f t="shared" si="269"/>
        <v xml:space="preserve"> </v>
      </c>
      <c r="BO95" s="173">
        <v>25</v>
      </c>
      <c r="BP95" s="225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08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70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09"/>
        <v xml:space="preserve"> </v>
      </c>
      <c r="CF95" s="176" t="str">
        <f>IF(CB95=0," ",VLOOKUP(CB95,PROTOKOL!$A:$E,5,FALSE))</f>
        <v xml:space="preserve"> </v>
      </c>
      <c r="CG95" s="212" t="str">
        <f t="shared" si="350"/>
        <v xml:space="preserve"> </v>
      </c>
      <c r="CH95" s="176">
        <f t="shared" si="271"/>
        <v>0</v>
      </c>
      <c r="CI95" s="177" t="str">
        <f t="shared" si="272"/>
        <v xml:space="preserve"> </v>
      </c>
      <c r="CK95" s="173">
        <v>25</v>
      </c>
      <c r="CL95" s="225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10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73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1"/>
        <v xml:space="preserve"> </v>
      </c>
      <c r="DB95" s="176" t="str">
        <f>IF(CX95=0," ",VLOOKUP(CX95,PROTOKOL!$A:$E,5,FALSE))</f>
        <v xml:space="preserve"> </v>
      </c>
      <c r="DC95" s="212" t="str">
        <f t="shared" si="351"/>
        <v xml:space="preserve"> </v>
      </c>
      <c r="DD95" s="176">
        <f t="shared" si="274"/>
        <v>0</v>
      </c>
      <c r="DE95" s="177" t="str">
        <f t="shared" si="275"/>
        <v xml:space="preserve"> </v>
      </c>
      <c r="DG95" s="173">
        <v>25</v>
      </c>
      <c r="DH95" s="225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12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76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13"/>
        <v xml:space="preserve"> </v>
      </c>
      <c r="DX95" s="176" t="str">
        <f>IF(DT95=0," ",VLOOKUP(DT95,PROTOKOL!$A:$E,5,FALSE))</f>
        <v xml:space="preserve"> </v>
      </c>
      <c r="DY95" s="212" t="str">
        <f t="shared" si="352"/>
        <v xml:space="preserve"> </v>
      </c>
      <c r="DZ95" s="176">
        <f t="shared" si="277"/>
        <v>0</v>
      </c>
      <c r="EA95" s="177" t="str">
        <f t="shared" si="278"/>
        <v xml:space="preserve"> </v>
      </c>
      <c r="EC95" s="173">
        <v>25</v>
      </c>
      <c r="ED95" s="225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14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79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15"/>
        <v xml:space="preserve"> </v>
      </c>
      <c r="ET95" s="176" t="str">
        <f>IF(EP95=0," ",VLOOKUP(EP95,PROTOKOL!$A:$E,5,FALSE))</f>
        <v xml:space="preserve"> </v>
      </c>
      <c r="EU95" s="212" t="str">
        <f t="shared" si="353"/>
        <v xml:space="preserve"> </v>
      </c>
      <c r="EV95" s="176">
        <f t="shared" si="280"/>
        <v>0</v>
      </c>
      <c r="EW95" s="177" t="str">
        <f t="shared" si="281"/>
        <v xml:space="preserve"> </v>
      </c>
      <c r="EY95" s="173">
        <v>25</v>
      </c>
      <c r="EZ95" s="225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16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82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17"/>
        <v xml:space="preserve"> </v>
      </c>
      <c r="FP95" s="176" t="str">
        <f>IF(FL95=0," ",VLOOKUP(FL95,PROTOKOL!$A:$E,5,FALSE))</f>
        <v xml:space="preserve"> </v>
      </c>
      <c r="FQ95" s="212" t="str">
        <f t="shared" si="354"/>
        <v xml:space="preserve"> </v>
      </c>
      <c r="FR95" s="176">
        <f t="shared" si="283"/>
        <v>0</v>
      </c>
      <c r="FS95" s="177" t="str">
        <f t="shared" si="284"/>
        <v xml:space="preserve"> </v>
      </c>
      <c r="FU95" s="173">
        <v>25</v>
      </c>
      <c r="FV95" s="225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18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85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19"/>
        <v xml:space="preserve"> </v>
      </c>
      <c r="GL95" s="176" t="str">
        <f>IF(GH95=0," ",VLOOKUP(GH95,PROTOKOL!$A:$E,5,FALSE))</f>
        <v xml:space="preserve"> </v>
      </c>
      <c r="GM95" s="212" t="str">
        <f t="shared" si="355"/>
        <v xml:space="preserve"> </v>
      </c>
      <c r="GN95" s="176">
        <f t="shared" si="286"/>
        <v>0</v>
      </c>
      <c r="GO95" s="177" t="str">
        <f t="shared" si="287"/>
        <v xml:space="preserve"> </v>
      </c>
      <c r="GQ95" s="173">
        <v>25</v>
      </c>
      <c r="GR95" s="225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20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88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21"/>
        <v xml:space="preserve"> </v>
      </c>
      <c r="HH95" s="176" t="str">
        <f>IF(HD95=0," ",VLOOKUP(HD95,PROTOKOL!$A:$E,5,FALSE))</f>
        <v xml:space="preserve"> </v>
      </c>
      <c r="HI95" s="212" t="str">
        <f t="shared" si="356"/>
        <v xml:space="preserve"> </v>
      </c>
      <c r="HJ95" s="176">
        <f t="shared" si="289"/>
        <v>0</v>
      </c>
      <c r="HK95" s="177" t="str">
        <f t="shared" si="290"/>
        <v xml:space="preserve"> </v>
      </c>
      <c r="HM95" s="173">
        <v>25</v>
      </c>
      <c r="HN95" s="225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22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291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23"/>
        <v xml:space="preserve"> </v>
      </c>
      <c r="ID95" s="176" t="str">
        <f>IF(HZ95=0," ",VLOOKUP(HZ95,PROTOKOL!$A:$E,5,FALSE))</f>
        <v xml:space="preserve"> </v>
      </c>
      <c r="IE95" s="212" t="str">
        <f t="shared" si="357"/>
        <v xml:space="preserve"> </v>
      </c>
      <c r="IF95" s="176">
        <f t="shared" si="292"/>
        <v>0</v>
      </c>
      <c r="IG95" s="177" t="str">
        <f t="shared" si="293"/>
        <v xml:space="preserve"> </v>
      </c>
      <c r="II95" s="173">
        <v>25</v>
      </c>
      <c r="IJ95" s="225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24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294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25"/>
        <v xml:space="preserve"> </v>
      </c>
      <c r="IZ95" s="176" t="str">
        <f>IF(IV95=0," ",VLOOKUP(IV95,PROTOKOL!$A:$E,5,FALSE))</f>
        <v xml:space="preserve"> </v>
      </c>
      <c r="JA95" s="212" t="str">
        <f t="shared" si="358"/>
        <v xml:space="preserve"> </v>
      </c>
      <c r="JB95" s="176">
        <f t="shared" si="295"/>
        <v>0</v>
      </c>
      <c r="JC95" s="177" t="str">
        <f t="shared" si="296"/>
        <v xml:space="preserve"> </v>
      </c>
      <c r="JE95" s="173">
        <v>25</v>
      </c>
      <c r="JF95" s="225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26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297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27"/>
        <v xml:space="preserve"> </v>
      </c>
      <c r="JV95" s="176" t="str">
        <f>IF(JR95=0," ",VLOOKUP(JR95,PROTOKOL!$A:$E,5,FALSE))</f>
        <v xml:space="preserve"> </v>
      </c>
      <c r="JW95" s="212" t="str">
        <f t="shared" si="359"/>
        <v xml:space="preserve"> </v>
      </c>
      <c r="JX95" s="176">
        <f t="shared" si="298"/>
        <v>0</v>
      </c>
      <c r="JY95" s="177" t="str">
        <f t="shared" si="299"/>
        <v xml:space="preserve"> </v>
      </c>
      <c r="KA95" s="173">
        <v>25</v>
      </c>
      <c r="KB95" s="225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28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00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29"/>
        <v xml:space="preserve"> </v>
      </c>
      <c r="KR95" s="176" t="str">
        <f>IF(KN95=0," ",VLOOKUP(KN95,PROTOKOL!$A:$E,5,FALSE))</f>
        <v xml:space="preserve"> </v>
      </c>
      <c r="KS95" s="212" t="str">
        <f t="shared" si="360"/>
        <v xml:space="preserve"> </v>
      </c>
      <c r="KT95" s="176">
        <f t="shared" si="301"/>
        <v>0</v>
      </c>
      <c r="KU95" s="177" t="str">
        <f t="shared" si="302"/>
        <v xml:space="preserve"> </v>
      </c>
      <c r="KW95" s="173">
        <v>25</v>
      </c>
      <c r="KX95" s="225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30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03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1"/>
        <v xml:space="preserve"> </v>
      </c>
      <c r="LN95" s="176" t="str">
        <f>IF(LJ95=0," ",VLOOKUP(LJ95,PROTOKOL!$A:$E,5,FALSE))</f>
        <v xml:space="preserve"> </v>
      </c>
      <c r="LO95" s="212" t="str">
        <f t="shared" si="361"/>
        <v xml:space="preserve"> </v>
      </c>
      <c r="LP95" s="176">
        <f t="shared" si="304"/>
        <v>0</v>
      </c>
      <c r="LQ95" s="177" t="str">
        <f t="shared" si="305"/>
        <v xml:space="preserve"> </v>
      </c>
      <c r="LS95" s="173">
        <v>25</v>
      </c>
      <c r="LT95" s="225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32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06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33"/>
        <v xml:space="preserve"> </v>
      </c>
      <c r="MJ95" s="176" t="str">
        <f>IF(MF95=0," ",VLOOKUP(MF95,PROTOKOL!$A:$E,5,FALSE))</f>
        <v xml:space="preserve"> </v>
      </c>
      <c r="MK95" s="212" t="str">
        <f t="shared" si="362"/>
        <v xml:space="preserve"> </v>
      </c>
      <c r="ML95" s="176">
        <f t="shared" si="307"/>
        <v>0</v>
      </c>
      <c r="MM95" s="177" t="str">
        <f t="shared" si="308"/>
        <v xml:space="preserve"> </v>
      </c>
      <c r="MO95" s="173">
        <v>25</v>
      </c>
      <c r="MP95" s="225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34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09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35"/>
        <v xml:space="preserve"> </v>
      </c>
      <c r="NF95" s="176" t="str">
        <f>IF(NB95=0," ",VLOOKUP(NB95,PROTOKOL!$A:$E,5,FALSE))</f>
        <v xml:space="preserve"> </v>
      </c>
      <c r="NG95" s="212" t="str">
        <f t="shared" si="363"/>
        <v xml:space="preserve"> </v>
      </c>
      <c r="NH95" s="176">
        <f t="shared" si="310"/>
        <v>0</v>
      </c>
      <c r="NI95" s="177" t="str">
        <f t="shared" si="311"/>
        <v xml:space="preserve"> </v>
      </c>
      <c r="NK95" s="173">
        <v>25</v>
      </c>
      <c r="NL95" s="225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36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12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37"/>
        <v xml:space="preserve"> </v>
      </c>
      <c r="OB95" s="176" t="str">
        <f>IF(NX95=0," ",VLOOKUP(NX95,PROTOKOL!$A:$E,5,FALSE))</f>
        <v xml:space="preserve"> </v>
      </c>
      <c r="OC95" s="212" t="str">
        <f t="shared" si="364"/>
        <v xml:space="preserve"> </v>
      </c>
      <c r="OD95" s="176">
        <f t="shared" si="313"/>
        <v>0</v>
      </c>
      <c r="OE95" s="177" t="str">
        <f t="shared" si="314"/>
        <v xml:space="preserve"> </v>
      </c>
      <c r="OG95" s="173">
        <v>25</v>
      </c>
      <c r="OH95" s="225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38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15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39"/>
        <v xml:space="preserve"> </v>
      </c>
      <c r="OX95" s="176" t="str">
        <f>IF(OT95=0," ",VLOOKUP(OT95,PROTOKOL!$A:$E,5,FALSE))</f>
        <v xml:space="preserve"> </v>
      </c>
      <c r="OY95" s="212" t="str">
        <f t="shared" si="365"/>
        <v xml:space="preserve"> </v>
      </c>
      <c r="OZ95" s="176">
        <f t="shared" si="316"/>
        <v>0</v>
      </c>
      <c r="PA95" s="177" t="str">
        <f t="shared" si="317"/>
        <v xml:space="preserve"> </v>
      </c>
      <c r="PC95" s="173">
        <v>25</v>
      </c>
      <c r="PD95" s="225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40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18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41"/>
        <v xml:space="preserve"> </v>
      </c>
      <c r="PT95" s="176" t="str">
        <f>IF(PP95=0," ",VLOOKUP(PP95,PROTOKOL!$A:$E,5,FALSE))</f>
        <v xml:space="preserve"> </v>
      </c>
      <c r="PU95" s="212" t="str">
        <f t="shared" si="366"/>
        <v xml:space="preserve"> </v>
      </c>
      <c r="PV95" s="176">
        <f t="shared" si="319"/>
        <v>0</v>
      </c>
      <c r="PW95" s="177" t="str">
        <f t="shared" si="320"/>
        <v xml:space="preserve"> </v>
      </c>
      <c r="PY95" s="173">
        <v>25</v>
      </c>
      <c r="PZ95" s="225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42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21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43"/>
        <v xml:space="preserve"> </v>
      </c>
      <c r="QP95" s="176" t="str">
        <f>IF(QL95=0," ",VLOOKUP(QL95,PROTOKOL!$A:$E,5,FALSE))</f>
        <v xml:space="preserve"> </v>
      </c>
      <c r="QQ95" s="212" t="str">
        <f t="shared" si="367"/>
        <v xml:space="preserve"> </v>
      </c>
      <c r="QR95" s="176">
        <f t="shared" si="322"/>
        <v>0</v>
      </c>
      <c r="QS95" s="177" t="str">
        <f t="shared" si="323"/>
        <v xml:space="preserve"> </v>
      </c>
      <c r="QU95" s="173">
        <v>25</v>
      </c>
      <c r="QV95" s="225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44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24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45"/>
        <v xml:space="preserve"> </v>
      </c>
      <c r="RL95" s="176" t="str">
        <f>IF(RH95=0," ",VLOOKUP(RH95,PROTOKOL!$A:$E,5,FALSE))</f>
        <v xml:space="preserve"> </v>
      </c>
      <c r="RM95" s="212" t="str">
        <f t="shared" si="368"/>
        <v xml:space="preserve"> </v>
      </c>
      <c r="RN95" s="176">
        <f t="shared" si="325"/>
        <v>0</v>
      </c>
      <c r="RO95" s="177" t="str">
        <f t="shared" si="326"/>
        <v xml:space="preserve"> </v>
      </c>
      <c r="RQ95" s="173">
        <v>25</v>
      </c>
      <c r="RR95" s="225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46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27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47"/>
        <v xml:space="preserve"> </v>
      </c>
      <c r="SH95" s="176" t="str">
        <f>IF(SD95=0," ",VLOOKUP(SD95,PROTOKOL!$A:$E,5,FALSE))</f>
        <v xml:space="preserve"> </v>
      </c>
      <c r="SI95" s="212" t="str">
        <f t="shared" si="369"/>
        <v xml:space="preserve"> </v>
      </c>
      <c r="SJ95" s="176">
        <f t="shared" si="328"/>
        <v>0</v>
      </c>
      <c r="SK95" s="177" t="str">
        <f t="shared" si="329"/>
        <v xml:space="preserve"> </v>
      </c>
      <c r="SM95" s="173">
        <v>25</v>
      </c>
      <c r="SN95" s="225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48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30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49"/>
        <v xml:space="preserve"> </v>
      </c>
      <c r="TD95" s="176" t="str">
        <f>IF(SZ95=0," ",VLOOKUP(SZ95,PROTOKOL!$A:$E,5,FALSE))</f>
        <v xml:space="preserve"> </v>
      </c>
      <c r="TE95" s="212" t="str">
        <f t="shared" si="370"/>
        <v xml:space="preserve"> </v>
      </c>
      <c r="TF95" s="176">
        <f t="shared" si="331"/>
        <v>0</v>
      </c>
      <c r="TG95" s="177" t="str">
        <f t="shared" si="332"/>
        <v xml:space="preserve"> </v>
      </c>
      <c r="TI95" s="173">
        <v>25</v>
      </c>
      <c r="TJ95" s="225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0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33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1"/>
        <v xml:space="preserve"> </v>
      </c>
      <c r="TZ95" s="176" t="str">
        <f>IF(TV95=0," ",VLOOKUP(TV95,PROTOKOL!$A:$E,5,FALSE))</f>
        <v xml:space="preserve"> </v>
      </c>
      <c r="UA95" s="212" t="str">
        <f t="shared" si="371"/>
        <v xml:space="preserve"> </v>
      </c>
      <c r="UB95" s="176">
        <f t="shared" si="334"/>
        <v>0</v>
      </c>
      <c r="UC95" s="177" t="str">
        <f t="shared" si="335"/>
        <v xml:space="preserve"> </v>
      </c>
      <c r="UE95" s="173">
        <v>25</v>
      </c>
      <c r="UF95" s="225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52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36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53"/>
        <v xml:space="preserve"> </v>
      </c>
      <c r="UV95" s="176" t="str">
        <f>IF(UR95=0," ",VLOOKUP(UR95,PROTOKOL!$A:$E,5,FALSE))</f>
        <v xml:space="preserve"> </v>
      </c>
      <c r="UW95" s="212" t="str">
        <f t="shared" si="372"/>
        <v xml:space="preserve"> </v>
      </c>
      <c r="UX95" s="176">
        <f t="shared" si="337"/>
        <v>0</v>
      </c>
      <c r="UY95" s="177" t="str">
        <f t="shared" si="338"/>
        <v xml:space="preserve"> </v>
      </c>
      <c r="VA95" s="173">
        <v>25</v>
      </c>
      <c r="VB95" s="225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54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39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55"/>
        <v xml:space="preserve"> </v>
      </c>
      <c r="VR95" s="176" t="str">
        <f>IF(VN95=0," ",VLOOKUP(VN95,PROTOKOL!$A:$E,5,FALSE))</f>
        <v xml:space="preserve"> </v>
      </c>
      <c r="VS95" s="212" t="str">
        <f t="shared" si="373"/>
        <v xml:space="preserve"> </v>
      </c>
      <c r="VT95" s="176">
        <f t="shared" si="340"/>
        <v>0</v>
      </c>
      <c r="VU95" s="177" t="str">
        <f t="shared" si="341"/>
        <v xml:space="preserve"> </v>
      </c>
      <c r="VW95" s="173">
        <v>25</v>
      </c>
      <c r="VX95" s="225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56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42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57"/>
        <v xml:space="preserve"> </v>
      </c>
      <c r="WN95" s="176" t="str">
        <f>IF(WJ95=0," ",VLOOKUP(WJ95,PROTOKOL!$A:$E,5,FALSE))</f>
        <v xml:space="preserve"> </v>
      </c>
      <c r="WO95" s="212" t="str">
        <f t="shared" si="374"/>
        <v xml:space="preserve"> </v>
      </c>
      <c r="WP95" s="176">
        <f t="shared" si="343"/>
        <v>0</v>
      </c>
      <c r="WQ95" s="177" t="str">
        <f t="shared" si="344"/>
        <v xml:space="preserve"> </v>
      </c>
      <c r="WS95" s="173">
        <v>25</v>
      </c>
      <c r="WT95" s="225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58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45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59"/>
        <v xml:space="preserve"> </v>
      </c>
      <c r="XJ95" s="176" t="str">
        <f>IF(XF95=0," ",VLOOKUP(XF95,PROTOKOL!$A:$E,5,FALSE))</f>
        <v xml:space="preserve"> </v>
      </c>
      <c r="XK95" s="212" t="str">
        <f t="shared" si="375"/>
        <v xml:space="preserve"> </v>
      </c>
      <c r="XL95" s="176">
        <f t="shared" si="346"/>
        <v>0</v>
      </c>
      <c r="XM95" s="177" t="str">
        <f t="shared" si="347"/>
        <v xml:space="preserve"> </v>
      </c>
    </row>
    <row r="96" spans="1:637" ht="13.8">
      <c r="A96" s="173">
        <v>25</v>
      </c>
      <c r="B96" s="226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2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60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03"/>
        <v xml:space="preserve"> </v>
      </c>
      <c r="R96" s="176" t="str">
        <f>IF(N96=0," ",VLOOKUP(N96,PROTOKOL!$A:$E,5,FALSE))</f>
        <v xml:space="preserve"> </v>
      </c>
      <c r="S96" s="212" t="str">
        <f t="shared" si="261"/>
        <v xml:space="preserve"> </v>
      </c>
      <c r="T96" s="176">
        <f t="shared" si="262"/>
        <v>0</v>
      </c>
      <c r="U96" s="177" t="str">
        <f t="shared" si="263"/>
        <v xml:space="preserve"> </v>
      </c>
      <c r="W96" s="173">
        <v>25</v>
      </c>
      <c r="X96" s="226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04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64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05"/>
        <v xml:space="preserve"> </v>
      </c>
      <c r="AN96" s="176" t="str">
        <f>IF(AJ96=0," ",VLOOKUP(AJ96,PROTOKOL!$A:$E,5,FALSE))</f>
        <v xml:space="preserve"> </v>
      </c>
      <c r="AO96" s="212" t="str">
        <f t="shared" si="348"/>
        <v xml:space="preserve"> </v>
      </c>
      <c r="AP96" s="176">
        <f t="shared" si="265"/>
        <v>0</v>
      </c>
      <c r="AQ96" s="177" t="str">
        <f t="shared" si="266"/>
        <v xml:space="preserve"> </v>
      </c>
      <c r="AS96" s="173">
        <v>25</v>
      </c>
      <c r="AT96" s="226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06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67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07"/>
        <v xml:space="preserve"> </v>
      </c>
      <c r="BJ96" s="176" t="str">
        <f>IF(BF96=0," ",VLOOKUP(BF96,PROTOKOL!$A:$E,5,FALSE))</f>
        <v xml:space="preserve"> </v>
      </c>
      <c r="BK96" s="212" t="str">
        <f t="shared" si="349"/>
        <v xml:space="preserve"> </v>
      </c>
      <c r="BL96" s="176">
        <f t="shared" si="268"/>
        <v>0</v>
      </c>
      <c r="BM96" s="177" t="str">
        <f t="shared" si="269"/>
        <v xml:space="preserve"> </v>
      </c>
      <c r="BO96" s="173">
        <v>25</v>
      </c>
      <c r="BP96" s="226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08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70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09"/>
        <v xml:space="preserve"> </v>
      </c>
      <c r="CF96" s="176" t="str">
        <f>IF(CB96=0," ",VLOOKUP(CB96,PROTOKOL!$A:$E,5,FALSE))</f>
        <v xml:space="preserve"> </v>
      </c>
      <c r="CG96" s="212" t="str">
        <f t="shared" si="350"/>
        <v xml:space="preserve"> </v>
      </c>
      <c r="CH96" s="176">
        <f t="shared" si="271"/>
        <v>0</v>
      </c>
      <c r="CI96" s="177" t="str">
        <f t="shared" si="272"/>
        <v xml:space="preserve"> </v>
      </c>
      <c r="CK96" s="173">
        <v>25</v>
      </c>
      <c r="CL96" s="226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0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73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1"/>
        <v xml:space="preserve"> </v>
      </c>
      <c r="DB96" s="176" t="str">
        <f>IF(CX96=0," ",VLOOKUP(CX96,PROTOKOL!$A:$E,5,FALSE))</f>
        <v xml:space="preserve"> </v>
      </c>
      <c r="DC96" s="212" t="str">
        <f t="shared" si="351"/>
        <v xml:space="preserve"> </v>
      </c>
      <c r="DD96" s="176">
        <f t="shared" si="274"/>
        <v>0</v>
      </c>
      <c r="DE96" s="177" t="str">
        <f t="shared" si="275"/>
        <v xml:space="preserve"> </v>
      </c>
      <c r="DG96" s="173">
        <v>25</v>
      </c>
      <c r="DH96" s="226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2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76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13"/>
        <v xml:space="preserve"> </v>
      </c>
      <c r="DX96" s="176" t="str">
        <f>IF(DT96=0," ",VLOOKUP(DT96,PROTOKOL!$A:$E,5,FALSE))</f>
        <v xml:space="preserve"> </v>
      </c>
      <c r="DY96" s="212" t="str">
        <f t="shared" si="352"/>
        <v xml:space="preserve"> </v>
      </c>
      <c r="DZ96" s="176">
        <f t="shared" si="277"/>
        <v>0</v>
      </c>
      <c r="EA96" s="177" t="str">
        <f t="shared" si="278"/>
        <v xml:space="preserve"> </v>
      </c>
      <c r="EC96" s="173">
        <v>25</v>
      </c>
      <c r="ED96" s="226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14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79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15"/>
        <v xml:space="preserve"> </v>
      </c>
      <c r="ET96" s="176" t="str">
        <f>IF(EP96=0," ",VLOOKUP(EP96,PROTOKOL!$A:$E,5,FALSE))</f>
        <v xml:space="preserve"> </v>
      </c>
      <c r="EU96" s="212" t="str">
        <f t="shared" si="353"/>
        <v xml:space="preserve"> </v>
      </c>
      <c r="EV96" s="176">
        <f t="shared" si="280"/>
        <v>0</v>
      </c>
      <c r="EW96" s="177" t="str">
        <f t="shared" si="281"/>
        <v xml:space="preserve"> </v>
      </c>
      <c r="EY96" s="173">
        <v>25</v>
      </c>
      <c r="EZ96" s="226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16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82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17"/>
        <v xml:space="preserve"> </v>
      </c>
      <c r="FP96" s="176" t="str">
        <f>IF(FL96=0," ",VLOOKUP(FL96,PROTOKOL!$A:$E,5,FALSE))</f>
        <v xml:space="preserve"> </v>
      </c>
      <c r="FQ96" s="212" t="str">
        <f t="shared" si="354"/>
        <v xml:space="preserve"> </v>
      </c>
      <c r="FR96" s="176">
        <f t="shared" si="283"/>
        <v>0</v>
      </c>
      <c r="FS96" s="177" t="str">
        <f t="shared" si="284"/>
        <v xml:space="preserve"> </v>
      </c>
      <c r="FU96" s="173">
        <v>25</v>
      </c>
      <c r="FV96" s="226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18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85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19"/>
        <v xml:space="preserve"> </v>
      </c>
      <c r="GL96" s="176" t="str">
        <f>IF(GH96=0," ",VLOOKUP(GH96,PROTOKOL!$A:$E,5,FALSE))</f>
        <v xml:space="preserve"> </v>
      </c>
      <c r="GM96" s="212" t="str">
        <f t="shared" si="355"/>
        <v xml:space="preserve"> </v>
      </c>
      <c r="GN96" s="176">
        <f t="shared" si="286"/>
        <v>0</v>
      </c>
      <c r="GO96" s="177" t="str">
        <f t="shared" si="287"/>
        <v xml:space="preserve"> </v>
      </c>
      <c r="GQ96" s="173">
        <v>25</v>
      </c>
      <c r="GR96" s="226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20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88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1"/>
        <v xml:space="preserve"> </v>
      </c>
      <c r="HH96" s="176" t="str">
        <f>IF(HD96=0," ",VLOOKUP(HD96,PROTOKOL!$A:$E,5,FALSE))</f>
        <v xml:space="preserve"> </v>
      </c>
      <c r="HI96" s="212" t="str">
        <f t="shared" si="356"/>
        <v xml:space="preserve"> </v>
      </c>
      <c r="HJ96" s="176">
        <f t="shared" si="289"/>
        <v>0</v>
      </c>
      <c r="HK96" s="177" t="str">
        <f t="shared" si="290"/>
        <v xml:space="preserve"> </v>
      </c>
      <c r="HM96" s="173">
        <v>25</v>
      </c>
      <c r="HN96" s="226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2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291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23"/>
        <v xml:space="preserve"> </v>
      </c>
      <c r="ID96" s="176" t="str">
        <f>IF(HZ96=0," ",VLOOKUP(HZ96,PROTOKOL!$A:$E,5,FALSE))</f>
        <v xml:space="preserve"> </v>
      </c>
      <c r="IE96" s="212" t="str">
        <f t="shared" si="357"/>
        <v xml:space="preserve"> </v>
      </c>
      <c r="IF96" s="176">
        <f t="shared" si="292"/>
        <v>0</v>
      </c>
      <c r="IG96" s="177" t="str">
        <f t="shared" si="293"/>
        <v xml:space="preserve"> </v>
      </c>
      <c r="II96" s="173">
        <v>25</v>
      </c>
      <c r="IJ96" s="226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24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294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25"/>
        <v xml:space="preserve"> </v>
      </c>
      <c r="IZ96" s="176" t="str">
        <f>IF(IV96=0," ",VLOOKUP(IV96,PROTOKOL!$A:$E,5,FALSE))</f>
        <v xml:space="preserve"> </v>
      </c>
      <c r="JA96" s="212" t="str">
        <f t="shared" si="358"/>
        <v xml:space="preserve"> </v>
      </c>
      <c r="JB96" s="176">
        <f t="shared" si="295"/>
        <v>0</v>
      </c>
      <c r="JC96" s="177" t="str">
        <f t="shared" si="296"/>
        <v xml:space="preserve"> </v>
      </c>
      <c r="JE96" s="173">
        <v>25</v>
      </c>
      <c r="JF96" s="226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26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297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27"/>
        <v xml:space="preserve"> </v>
      </c>
      <c r="JV96" s="176" t="str">
        <f>IF(JR96=0," ",VLOOKUP(JR96,PROTOKOL!$A:$E,5,FALSE))</f>
        <v xml:space="preserve"> </v>
      </c>
      <c r="JW96" s="212" t="str">
        <f t="shared" si="359"/>
        <v xml:space="preserve"> </v>
      </c>
      <c r="JX96" s="176">
        <f t="shared" si="298"/>
        <v>0</v>
      </c>
      <c r="JY96" s="177" t="str">
        <f t="shared" si="299"/>
        <v xml:space="preserve"> </v>
      </c>
      <c r="KA96" s="173">
        <v>25</v>
      </c>
      <c r="KB96" s="226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28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00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29"/>
        <v xml:space="preserve"> </v>
      </c>
      <c r="KR96" s="176" t="str">
        <f>IF(KN96=0," ",VLOOKUP(KN96,PROTOKOL!$A:$E,5,FALSE))</f>
        <v xml:space="preserve"> </v>
      </c>
      <c r="KS96" s="212" t="str">
        <f t="shared" si="360"/>
        <v xml:space="preserve"> </v>
      </c>
      <c r="KT96" s="176">
        <f t="shared" si="301"/>
        <v>0</v>
      </c>
      <c r="KU96" s="177" t="str">
        <f t="shared" si="302"/>
        <v xml:space="preserve"> </v>
      </c>
      <c r="KW96" s="173">
        <v>25</v>
      </c>
      <c r="KX96" s="226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30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03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1"/>
        <v xml:space="preserve"> </v>
      </c>
      <c r="LN96" s="176" t="str">
        <f>IF(LJ96=0," ",VLOOKUP(LJ96,PROTOKOL!$A:$E,5,FALSE))</f>
        <v xml:space="preserve"> </v>
      </c>
      <c r="LO96" s="212" t="str">
        <f t="shared" si="361"/>
        <v xml:space="preserve"> </v>
      </c>
      <c r="LP96" s="176">
        <f t="shared" si="304"/>
        <v>0</v>
      </c>
      <c r="LQ96" s="177" t="str">
        <f t="shared" si="305"/>
        <v xml:space="preserve"> </v>
      </c>
      <c r="LS96" s="173">
        <v>25</v>
      </c>
      <c r="LT96" s="226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2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06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33"/>
        <v xml:space="preserve"> </v>
      </c>
      <c r="MJ96" s="176" t="str">
        <f>IF(MF96=0," ",VLOOKUP(MF96,PROTOKOL!$A:$E,5,FALSE))</f>
        <v xml:space="preserve"> </v>
      </c>
      <c r="MK96" s="212" t="str">
        <f t="shared" si="362"/>
        <v xml:space="preserve"> </v>
      </c>
      <c r="ML96" s="176">
        <f t="shared" si="307"/>
        <v>0</v>
      </c>
      <c r="MM96" s="177" t="str">
        <f t="shared" si="308"/>
        <v xml:space="preserve"> </v>
      </c>
      <c r="MO96" s="173">
        <v>25</v>
      </c>
      <c r="MP96" s="226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34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09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35"/>
        <v xml:space="preserve"> </v>
      </c>
      <c r="NF96" s="176" t="str">
        <f>IF(NB96=0," ",VLOOKUP(NB96,PROTOKOL!$A:$E,5,FALSE))</f>
        <v xml:space="preserve"> </v>
      </c>
      <c r="NG96" s="212" t="str">
        <f t="shared" si="363"/>
        <v xml:space="preserve"> </v>
      </c>
      <c r="NH96" s="176">
        <f t="shared" si="310"/>
        <v>0</v>
      </c>
      <c r="NI96" s="177" t="str">
        <f t="shared" si="311"/>
        <v xml:space="preserve"> </v>
      </c>
      <c r="NK96" s="173">
        <v>25</v>
      </c>
      <c r="NL96" s="226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36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12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37"/>
        <v xml:space="preserve"> </v>
      </c>
      <c r="OB96" s="176" t="str">
        <f>IF(NX96=0," ",VLOOKUP(NX96,PROTOKOL!$A:$E,5,FALSE))</f>
        <v xml:space="preserve"> </v>
      </c>
      <c r="OC96" s="212" t="str">
        <f t="shared" si="364"/>
        <v xml:space="preserve"> </v>
      </c>
      <c r="OD96" s="176">
        <f t="shared" si="313"/>
        <v>0</v>
      </c>
      <c r="OE96" s="177" t="str">
        <f t="shared" si="314"/>
        <v xml:space="preserve"> </v>
      </c>
      <c r="OG96" s="173">
        <v>25</v>
      </c>
      <c r="OH96" s="226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38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15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39"/>
        <v xml:space="preserve"> </v>
      </c>
      <c r="OX96" s="176" t="str">
        <f>IF(OT96=0," ",VLOOKUP(OT96,PROTOKOL!$A:$E,5,FALSE))</f>
        <v xml:space="preserve"> </v>
      </c>
      <c r="OY96" s="212" t="str">
        <f t="shared" si="365"/>
        <v xml:space="preserve"> </v>
      </c>
      <c r="OZ96" s="176">
        <f t="shared" si="316"/>
        <v>0</v>
      </c>
      <c r="PA96" s="177" t="str">
        <f t="shared" si="317"/>
        <v xml:space="preserve"> </v>
      </c>
      <c r="PC96" s="173">
        <v>25</v>
      </c>
      <c r="PD96" s="226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0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18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41"/>
        <v xml:space="preserve"> </v>
      </c>
      <c r="PT96" s="176" t="str">
        <f>IF(PP96=0," ",VLOOKUP(PP96,PROTOKOL!$A:$E,5,FALSE))</f>
        <v xml:space="preserve"> </v>
      </c>
      <c r="PU96" s="212" t="str">
        <f t="shared" si="366"/>
        <v xml:space="preserve"> </v>
      </c>
      <c r="PV96" s="176">
        <f t="shared" si="319"/>
        <v>0</v>
      </c>
      <c r="PW96" s="177" t="str">
        <f t="shared" si="320"/>
        <v xml:space="preserve"> </v>
      </c>
      <c r="PY96" s="173">
        <v>25</v>
      </c>
      <c r="PZ96" s="226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42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21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43"/>
        <v xml:space="preserve"> </v>
      </c>
      <c r="QP96" s="176" t="str">
        <f>IF(QL96=0," ",VLOOKUP(QL96,PROTOKOL!$A:$E,5,FALSE))</f>
        <v xml:space="preserve"> </v>
      </c>
      <c r="QQ96" s="212" t="str">
        <f t="shared" si="367"/>
        <v xml:space="preserve"> </v>
      </c>
      <c r="QR96" s="176">
        <f t="shared" si="322"/>
        <v>0</v>
      </c>
      <c r="QS96" s="177" t="str">
        <f t="shared" si="323"/>
        <v xml:space="preserve"> </v>
      </c>
      <c r="QU96" s="173">
        <v>25</v>
      </c>
      <c r="QV96" s="226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44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24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45"/>
        <v xml:space="preserve"> </v>
      </c>
      <c r="RL96" s="176" t="str">
        <f>IF(RH96=0," ",VLOOKUP(RH96,PROTOKOL!$A:$E,5,FALSE))</f>
        <v xml:space="preserve"> </v>
      </c>
      <c r="RM96" s="212" t="str">
        <f t="shared" si="368"/>
        <v xml:space="preserve"> </v>
      </c>
      <c r="RN96" s="176">
        <f t="shared" si="325"/>
        <v>0</v>
      </c>
      <c r="RO96" s="177" t="str">
        <f t="shared" si="326"/>
        <v xml:space="preserve"> </v>
      </c>
      <c r="RQ96" s="173">
        <v>25</v>
      </c>
      <c r="RR96" s="226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46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27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47"/>
        <v xml:space="preserve"> </v>
      </c>
      <c r="SH96" s="176" t="str">
        <f>IF(SD96=0," ",VLOOKUP(SD96,PROTOKOL!$A:$E,5,FALSE))</f>
        <v xml:space="preserve"> </v>
      </c>
      <c r="SI96" s="212" t="str">
        <f t="shared" si="369"/>
        <v xml:space="preserve"> </v>
      </c>
      <c r="SJ96" s="176">
        <f t="shared" si="328"/>
        <v>0</v>
      </c>
      <c r="SK96" s="177" t="str">
        <f t="shared" si="329"/>
        <v xml:space="preserve"> </v>
      </c>
      <c r="SM96" s="173">
        <v>25</v>
      </c>
      <c r="SN96" s="226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48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30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49"/>
        <v xml:space="preserve"> </v>
      </c>
      <c r="TD96" s="176" t="str">
        <f>IF(SZ96=0," ",VLOOKUP(SZ96,PROTOKOL!$A:$E,5,FALSE))</f>
        <v xml:space="preserve"> </v>
      </c>
      <c r="TE96" s="212" t="str">
        <f t="shared" si="370"/>
        <v xml:space="preserve"> </v>
      </c>
      <c r="TF96" s="176">
        <f t="shared" si="331"/>
        <v>0</v>
      </c>
      <c r="TG96" s="177" t="str">
        <f t="shared" si="332"/>
        <v xml:space="preserve"> </v>
      </c>
      <c r="TI96" s="173">
        <v>25</v>
      </c>
      <c r="TJ96" s="226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0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33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1"/>
        <v xml:space="preserve"> </v>
      </c>
      <c r="TZ96" s="176" t="str">
        <f>IF(TV96=0," ",VLOOKUP(TV96,PROTOKOL!$A:$E,5,FALSE))</f>
        <v xml:space="preserve"> </v>
      </c>
      <c r="UA96" s="212" t="str">
        <f t="shared" si="371"/>
        <v xml:space="preserve"> </v>
      </c>
      <c r="UB96" s="176">
        <f t="shared" si="334"/>
        <v>0</v>
      </c>
      <c r="UC96" s="177" t="str">
        <f t="shared" si="335"/>
        <v xml:space="preserve"> </v>
      </c>
      <c r="UE96" s="173">
        <v>25</v>
      </c>
      <c r="UF96" s="226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2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36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53"/>
        <v xml:space="preserve"> </v>
      </c>
      <c r="UV96" s="176" t="str">
        <f>IF(UR96=0," ",VLOOKUP(UR96,PROTOKOL!$A:$E,5,FALSE))</f>
        <v xml:space="preserve"> </v>
      </c>
      <c r="UW96" s="212" t="str">
        <f t="shared" si="372"/>
        <v xml:space="preserve"> </v>
      </c>
      <c r="UX96" s="176">
        <f t="shared" si="337"/>
        <v>0</v>
      </c>
      <c r="UY96" s="177" t="str">
        <f t="shared" si="338"/>
        <v xml:space="preserve"> </v>
      </c>
      <c r="VA96" s="173">
        <v>25</v>
      </c>
      <c r="VB96" s="226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54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39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55"/>
        <v xml:space="preserve"> </v>
      </c>
      <c r="VR96" s="176" t="str">
        <f>IF(VN96=0," ",VLOOKUP(VN96,PROTOKOL!$A:$E,5,FALSE))</f>
        <v xml:space="preserve"> </v>
      </c>
      <c r="VS96" s="212" t="str">
        <f t="shared" si="373"/>
        <v xml:space="preserve"> </v>
      </c>
      <c r="VT96" s="176">
        <f t="shared" si="340"/>
        <v>0</v>
      </c>
      <c r="VU96" s="177" t="str">
        <f t="shared" si="341"/>
        <v xml:space="preserve"> </v>
      </c>
      <c r="VW96" s="173">
        <v>25</v>
      </c>
      <c r="VX96" s="226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56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42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57"/>
        <v xml:space="preserve"> </v>
      </c>
      <c r="WN96" s="176" t="str">
        <f>IF(WJ96=0," ",VLOOKUP(WJ96,PROTOKOL!$A:$E,5,FALSE))</f>
        <v xml:space="preserve"> </v>
      </c>
      <c r="WO96" s="212" t="str">
        <f t="shared" si="374"/>
        <v xml:space="preserve"> </v>
      </c>
      <c r="WP96" s="176">
        <f t="shared" si="343"/>
        <v>0</v>
      </c>
      <c r="WQ96" s="177" t="str">
        <f t="shared" si="344"/>
        <v xml:space="preserve"> </v>
      </c>
      <c r="WS96" s="173">
        <v>25</v>
      </c>
      <c r="WT96" s="226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58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45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59"/>
        <v xml:space="preserve"> </v>
      </c>
      <c r="XJ96" s="176" t="str">
        <f>IF(XF96=0," ",VLOOKUP(XF96,PROTOKOL!$A:$E,5,FALSE))</f>
        <v xml:space="preserve"> </v>
      </c>
      <c r="XK96" s="212" t="str">
        <f t="shared" si="375"/>
        <v xml:space="preserve"> </v>
      </c>
      <c r="XL96" s="176">
        <f t="shared" si="346"/>
        <v>0</v>
      </c>
      <c r="XM96" s="177" t="str">
        <f t="shared" si="347"/>
        <v xml:space="preserve"> </v>
      </c>
    </row>
    <row r="97" spans="1:637" ht="13.8">
      <c r="A97" s="173">
        <v>25</v>
      </c>
      <c r="B97" s="227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2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60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03"/>
        <v xml:space="preserve"> </v>
      </c>
      <c r="R97" s="176" t="str">
        <f>IF(N97=0," ",VLOOKUP(N97,PROTOKOL!$A:$E,5,FALSE))</f>
        <v xml:space="preserve"> </v>
      </c>
      <c r="S97" s="212" t="str">
        <f t="shared" si="261"/>
        <v xml:space="preserve"> </v>
      </c>
      <c r="T97" s="176">
        <f t="shared" si="262"/>
        <v>0</v>
      </c>
      <c r="U97" s="177" t="str">
        <f t="shared" si="263"/>
        <v xml:space="preserve"> </v>
      </c>
      <c r="W97" s="173">
        <v>25</v>
      </c>
      <c r="X97" s="227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04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64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05"/>
        <v xml:space="preserve"> </v>
      </c>
      <c r="AN97" s="176" t="str">
        <f>IF(AJ97=0," ",VLOOKUP(AJ97,PROTOKOL!$A:$E,5,FALSE))</f>
        <v xml:space="preserve"> </v>
      </c>
      <c r="AO97" s="212" t="str">
        <f t="shared" si="348"/>
        <v xml:space="preserve"> </v>
      </c>
      <c r="AP97" s="176">
        <f t="shared" si="265"/>
        <v>0</v>
      </c>
      <c r="AQ97" s="177" t="str">
        <f t="shared" si="266"/>
        <v xml:space="preserve"> </v>
      </c>
      <c r="AS97" s="173">
        <v>25</v>
      </c>
      <c r="AT97" s="227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06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67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07"/>
        <v xml:space="preserve"> </v>
      </c>
      <c r="BJ97" s="176" t="str">
        <f>IF(BF97=0," ",VLOOKUP(BF97,PROTOKOL!$A:$E,5,FALSE))</f>
        <v xml:space="preserve"> </v>
      </c>
      <c r="BK97" s="212" t="str">
        <f t="shared" si="349"/>
        <v xml:space="preserve"> </v>
      </c>
      <c r="BL97" s="176">
        <f t="shared" si="268"/>
        <v>0</v>
      </c>
      <c r="BM97" s="177" t="str">
        <f t="shared" si="269"/>
        <v xml:space="preserve"> </v>
      </c>
      <c r="BO97" s="173">
        <v>25</v>
      </c>
      <c r="BP97" s="227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08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70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09"/>
        <v xml:space="preserve"> </v>
      </c>
      <c r="CF97" s="176" t="str">
        <f>IF(CB97=0," ",VLOOKUP(CB97,PROTOKOL!$A:$E,5,FALSE))</f>
        <v xml:space="preserve"> </v>
      </c>
      <c r="CG97" s="212" t="str">
        <f t="shared" si="350"/>
        <v xml:space="preserve"> </v>
      </c>
      <c r="CH97" s="176">
        <f t="shared" si="271"/>
        <v>0</v>
      </c>
      <c r="CI97" s="177" t="str">
        <f t="shared" si="272"/>
        <v xml:space="preserve"> </v>
      </c>
      <c r="CK97" s="173">
        <v>25</v>
      </c>
      <c r="CL97" s="227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0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73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1"/>
        <v xml:space="preserve"> </v>
      </c>
      <c r="DB97" s="176" t="str">
        <f>IF(CX97=0," ",VLOOKUP(CX97,PROTOKOL!$A:$E,5,FALSE))</f>
        <v xml:space="preserve"> </v>
      </c>
      <c r="DC97" s="212" t="str">
        <f t="shared" si="351"/>
        <v xml:space="preserve"> </v>
      </c>
      <c r="DD97" s="176">
        <f t="shared" si="274"/>
        <v>0</v>
      </c>
      <c r="DE97" s="177" t="str">
        <f t="shared" si="275"/>
        <v xml:space="preserve"> </v>
      </c>
      <c r="DG97" s="173">
        <v>25</v>
      </c>
      <c r="DH97" s="227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2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76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13"/>
        <v xml:space="preserve"> </v>
      </c>
      <c r="DX97" s="176" t="str">
        <f>IF(DT97=0," ",VLOOKUP(DT97,PROTOKOL!$A:$E,5,FALSE))</f>
        <v xml:space="preserve"> </v>
      </c>
      <c r="DY97" s="212" t="str">
        <f t="shared" si="352"/>
        <v xml:space="preserve"> </v>
      </c>
      <c r="DZ97" s="176">
        <f t="shared" si="277"/>
        <v>0</v>
      </c>
      <c r="EA97" s="177" t="str">
        <f t="shared" si="278"/>
        <v xml:space="preserve"> </v>
      </c>
      <c r="EC97" s="173">
        <v>25</v>
      </c>
      <c r="ED97" s="227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14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79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15"/>
        <v xml:space="preserve"> </v>
      </c>
      <c r="ET97" s="176" t="str">
        <f>IF(EP97=0," ",VLOOKUP(EP97,PROTOKOL!$A:$E,5,FALSE))</f>
        <v xml:space="preserve"> </v>
      </c>
      <c r="EU97" s="212" t="str">
        <f t="shared" si="353"/>
        <v xml:space="preserve"> </v>
      </c>
      <c r="EV97" s="176">
        <f t="shared" si="280"/>
        <v>0</v>
      </c>
      <c r="EW97" s="177" t="str">
        <f t="shared" si="281"/>
        <v xml:space="preserve"> </v>
      </c>
      <c r="EY97" s="173">
        <v>25</v>
      </c>
      <c r="EZ97" s="227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16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82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17"/>
        <v xml:space="preserve"> </v>
      </c>
      <c r="FP97" s="176" t="str">
        <f>IF(FL97=0," ",VLOOKUP(FL97,PROTOKOL!$A:$E,5,FALSE))</f>
        <v xml:space="preserve"> </v>
      </c>
      <c r="FQ97" s="212" t="str">
        <f t="shared" si="354"/>
        <v xml:space="preserve"> </v>
      </c>
      <c r="FR97" s="176">
        <f t="shared" si="283"/>
        <v>0</v>
      </c>
      <c r="FS97" s="177" t="str">
        <f t="shared" si="284"/>
        <v xml:space="preserve"> </v>
      </c>
      <c r="FU97" s="173">
        <v>25</v>
      </c>
      <c r="FV97" s="227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18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85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19"/>
        <v xml:space="preserve"> </v>
      </c>
      <c r="GL97" s="176" t="str">
        <f>IF(GH97=0," ",VLOOKUP(GH97,PROTOKOL!$A:$E,5,FALSE))</f>
        <v xml:space="preserve"> </v>
      </c>
      <c r="GM97" s="212" t="str">
        <f t="shared" si="355"/>
        <v xml:space="preserve"> </v>
      </c>
      <c r="GN97" s="176">
        <f t="shared" si="286"/>
        <v>0</v>
      </c>
      <c r="GO97" s="177" t="str">
        <f t="shared" si="287"/>
        <v xml:space="preserve"> </v>
      </c>
      <c r="GQ97" s="173">
        <v>25</v>
      </c>
      <c r="GR97" s="227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0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88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1"/>
        <v xml:space="preserve"> </v>
      </c>
      <c r="HH97" s="176" t="str">
        <f>IF(HD97=0," ",VLOOKUP(HD97,PROTOKOL!$A:$E,5,FALSE))</f>
        <v xml:space="preserve"> </v>
      </c>
      <c r="HI97" s="212" t="str">
        <f t="shared" si="356"/>
        <v xml:space="preserve"> </v>
      </c>
      <c r="HJ97" s="176">
        <f t="shared" si="289"/>
        <v>0</v>
      </c>
      <c r="HK97" s="177" t="str">
        <f t="shared" si="290"/>
        <v xml:space="preserve"> </v>
      </c>
      <c r="HM97" s="173">
        <v>25</v>
      </c>
      <c r="HN97" s="227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2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291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23"/>
        <v xml:space="preserve"> </v>
      </c>
      <c r="ID97" s="176" t="str">
        <f>IF(HZ97=0," ",VLOOKUP(HZ97,PROTOKOL!$A:$E,5,FALSE))</f>
        <v xml:space="preserve"> </v>
      </c>
      <c r="IE97" s="212" t="str">
        <f t="shared" si="357"/>
        <v xml:space="preserve"> </v>
      </c>
      <c r="IF97" s="176">
        <f t="shared" si="292"/>
        <v>0</v>
      </c>
      <c r="IG97" s="177" t="str">
        <f t="shared" si="293"/>
        <v xml:space="preserve"> </v>
      </c>
      <c r="II97" s="173">
        <v>25</v>
      </c>
      <c r="IJ97" s="227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24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294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25"/>
        <v xml:space="preserve"> </v>
      </c>
      <c r="IZ97" s="176" t="str">
        <f>IF(IV97=0," ",VLOOKUP(IV97,PROTOKOL!$A:$E,5,FALSE))</f>
        <v xml:space="preserve"> </v>
      </c>
      <c r="JA97" s="212" t="str">
        <f t="shared" si="358"/>
        <v xml:space="preserve"> </v>
      </c>
      <c r="JB97" s="176">
        <f t="shared" si="295"/>
        <v>0</v>
      </c>
      <c r="JC97" s="177" t="str">
        <f t="shared" si="296"/>
        <v xml:space="preserve"> </v>
      </c>
      <c r="JE97" s="173">
        <v>25</v>
      </c>
      <c r="JF97" s="227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26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297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27"/>
        <v xml:space="preserve"> </v>
      </c>
      <c r="JV97" s="176" t="str">
        <f>IF(JR97=0," ",VLOOKUP(JR97,PROTOKOL!$A:$E,5,FALSE))</f>
        <v xml:space="preserve"> </v>
      </c>
      <c r="JW97" s="212" t="str">
        <f t="shared" si="359"/>
        <v xml:space="preserve"> </v>
      </c>
      <c r="JX97" s="176">
        <f t="shared" si="298"/>
        <v>0</v>
      </c>
      <c r="JY97" s="177" t="str">
        <f t="shared" si="299"/>
        <v xml:space="preserve"> </v>
      </c>
      <c r="KA97" s="173">
        <v>25</v>
      </c>
      <c r="KB97" s="227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28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00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29"/>
        <v xml:space="preserve"> </v>
      </c>
      <c r="KR97" s="176" t="str">
        <f>IF(KN97=0," ",VLOOKUP(KN97,PROTOKOL!$A:$E,5,FALSE))</f>
        <v xml:space="preserve"> </v>
      </c>
      <c r="KS97" s="212" t="str">
        <f t="shared" si="360"/>
        <v xml:space="preserve"> </v>
      </c>
      <c r="KT97" s="176">
        <f t="shared" si="301"/>
        <v>0</v>
      </c>
      <c r="KU97" s="177" t="str">
        <f t="shared" si="302"/>
        <v xml:space="preserve"> </v>
      </c>
      <c r="KW97" s="173">
        <v>25</v>
      </c>
      <c r="KX97" s="227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0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03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1"/>
        <v xml:space="preserve"> </v>
      </c>
      <c r="LN97" s="176" t="str">
        <f>IF(LJ97=0," ",VLOOKUP(LJ97,PROTOKOL!$A:$E,5,FALSE))</f>
        <v xml:space="preserve"> </v>
      </c>
      <c r="LO97" s="212" t="str">
        <f t="shared" si="361"/>
        <v xml:space="preserve"> </v>
      </c>
      <c r="LP97" s="176">
        <f t="shared" si="304"/>
        <v>0</v>
      </c>
      <c r="LQ97" s="177" t="str">
        <f t="shared" si="305"/>
        <v xml:space="preserve"> </v>
      </c>
      <c r="LS97" s="173">
        <v>25</v>
      </c>
      <c r="LT97" s="227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2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06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33"/>
        <v xml:space="preserve"> </v>
      </c>
      <c r="MJ97" s="176" t="str">
        <f>IF(MF97=0," ",VLOOKUP(MF97,PROTOKOL!$A:$E,5,FALSE))</f>
        <v xml:space="preserve"> </v>
      </c>
      <c r="MK97" s="212" t="str">
        <f t="shared" si="362"/>
        <v xml:space="preserve"> </v>
      </c>
      <c r="ML97" s="176">
        <f t="shared" si="307"/>
        <v>0</v>
      </c>
      <c r="MM97" s="177" t="str">
        <f t="shared" si="308"/>
        <v xml:space="preserve"> </v>
      </c>
      <c r="MO97" s="173">
        <v>25</v>
      </c>
      <c r="MP97" s="227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34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09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35"/>
        <v xml:space="preserve"> </v>
      </c>
      <c r="NF97" s="176" t="str">
        <f>IF(NB97=0," ",VLOOKUP(NB97,PROTOKOL!$A:$E,5,FALSE))</f>
        <v xml:space="preserve"> </v>
      </c>
      <c r="NG97" s="212" t="str">
        <f t="shared" si="363"/>
        <v xml:space="preserve"> </v>
      </c>
      <c r="NH97" s="176">
        <f t="shared" si="310"/>
        <v>0</v>
      </c>
      <c r="NI97" s="177" t="str">
        <f t="shared" si="311"/>
        <v xml:space="preserve"> </v>
      </c>
      <c r="NK97" s="173">
        <v>25</v>
      </c>
      <c r="NL97" s="227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36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12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37"/>
        <v xml:space="preserve"> </v>
      </c>
      <c r="OB97" s="176" t="str">
        <f>IF(NX97=0," ",VLOOKUP(NX97,PROTOKOL!$A:$E,5,FALSE))</f>
        <v xml:space="preserve"> </v>
      </c>
      <c r="OC97" s="212" t="str">
        <f t="shared" si="364"/>
        <v xml:space="preserve"> </v>
      </c>
      <c r="OD97" s="176">
        <f t="shared" si="313"/>
        <v>0</v>
      </c>
      <c r="OE97" s="177" t="str">
        <f t="shared" si="314"/>
        <v xml:space="preserve"> </v>
      </c>
      <c r="OG97" s="173">
        <v>25</v>
      </c>
      <c r="OH97" s="227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38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15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39"/>
        <v xml:space="preserve"> </v>
      </c>
      <c r="OX97" s="176" t="str">
        <f>IF(OT97=0," ",VLOOKUP(OT97,PROTOKOL!$A:$E,5,FALSE))</f>
        <v xml:space="preserve"> </v>
      </c>
      <c r="OY97" s="212" t="str">
        <f t="shared" si="365"/>
        <v xml:space="preserve"> </v>
      </c>
      <c r="OZ97" s="176">
        <f t="shared" si="316"/>
        <v>0</v>
      </c>
      <c r="PA97" s="177" t="str">
        <f t="shared" si="317"/>
        <v xml:space="preserve"> </v>
      </c>
      <c r="PC97" s="173">
        <v>25</v>
      </c>
      <c r="PD97" s="227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0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18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1"/>
        <v xml:space="preserve"> </v>
      </c>
      <c r="PT97" s="176" t="str">
        <f>IF(PP97=0," ",VLOOKUP(PP97,PROTOKOL!$A:$E,5,FALSE))</f>
        <v xml:space="preserve"> </v>
      </c>
      <c r="PU97" s="212" t="str">
        <f t="shared" si="366"/>
        <v xml:space="preserve"> </v>
      </c>
      <c r="PV97" s="176">
        <f t="shared" si="319"/>
        <v>0</v>
      </c>
      <c r="PW97" s="177" t="str">
        <f t="shared" si="320"/>
        <v xml:space="preserve"> </v>
      </c>
      <c r="PY97" s="173">
        <v>25</v>
      </c>
      <c r="PZ97" s="227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42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21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43"/>
        <v xml:space="preserve"> </v>
      </c>
      <c r="QP97" s="176" t="str">
        <f>IF(QL97=0," ",VLOOKUP(QL97,PROTOKOL!$A:$E,5,FALSE))</f>
        <v xml:space="preserve"> </v>
      </c>
      <c r="QQ97" s="212" t="str">
        <f t="shared" si="367"/>
        <v xml:space="preserve"> </v>
      </c>
      <c r="QR97" s="176">
        <f t="shared" si="322"/>
        <v>0</v>
      </c>
      <c r="QS97" s="177" t="str">
        <f t="shared" si="323"/>
        <v xml:space="preserve"> </v>
      </c>
      <c r="QU97" s="173">
        <v>25</v>
      </c>
      <c r="QV97" s="227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44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24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45"/>
        <v xml:space="preserve"> </v>
      </c>
      <c r="RL97" s="176" t="str">
        <f>IF(RH97=0," ",VLOOKUP(RH97,PROTOKOL!$A:$E,5,FALSE))</f>
        <v xml:space="preserve"> </v>
      </c>
      <c r="RM97" s="212" t="str">
        <f t="shared" si="368"/>
        <v xml:space="preserve"> </v>
      </c>
      <c r="RN97" s="176">
        <f t="shared" si="325"/>
        <v>0</v>
      </c>
      <c r="RO97" s="177" t="str">
        <f t="shared" si="326"/>
        <v xml:space="preserve"> </v>
      </c>
      <c r="RQ97" s="173">
        <v>25</v>
      </c>
      <c r="RR97" s="227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46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27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47"/>
        <v xml:space="preserve"> </v>
      </c>
      <c r="SH97" s="176" t="str">
        <f>IF(SD97=0," ",VLOOKUP(SD97,PROTOKOL!$A:$E,5,FALSE))</f>
        <v xml:space="preserve"> </v>
      </c>
      <c r="SI97" s="212" t="str">
        <f t="shared" si="369"/>
        <v xml:space="preserve"> </v>
      </c>
      <c r="SJ97" s="176">
        <f t="shared" si="328"/>
        <v>0</v>
      </c>
      <c r="SK97" s="177" t="str">
        <f t="shared" si="329"/>
        <v xml:space="preserve"> </v>
      </c>
      <c r="SM97" s="173">
        <v>25</v>
      </c>
      <c r="SN97" s="227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48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30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49"/>
        <v xml:space="preserve"> </v>
      </c>
      <c r="TD97" s="176" t="str">
        <f>IF(SZ97=0," ",VLOOKUP(SZ97,PROTOKOL!$A:$E,5,FALSE))</f>
        <v xml:space="preserve"> </v>
      </c>
      <c r="TE97" s="212" t="str">
        <f t="shared" si="370"/>
        <v xml:space="preserve"> </v>
      </c>
      <c r="TF97" s="176">
        <f t="shared" si="331"/>
        <v>0</v>
      </c>
      <c r="TG97" s="177" t="str">
        <f t="shared" si="332"/>
        <v xml:space="preserve"> </v>
      </c>
      <c r="TI97" s="173">
        <v>25</v>
      </c>
      <c r="TJ97" s="227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0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33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1"/>
        <v xml:space="preserve"> </v>
      </c>
      <c r="TZ97" s="176" t="str">
        <f>IF(TV97=0," ",VLOOKUP(TV97,PROTOKOL!$A:$E,5,FALSE))</f>
        <v xml:space="preserve"> </v>
      </c>
      <c r="UA97" s="212" t="str">
        <f t="shared" si="371"/>
        <v xml:space="preserve"> </v>
      </c>
      <c r="UB97" s="176">
        <f t="shared" si="334"/>
        <v>0</v>
      </c>
      <c r="UC97" s="177" t="str">
        <f t="shared" si="335"/>
        <v xml:space="preserve"> </v>
      </c>
      <c r="UE97" s="173">
        <v>25</v>
      </c>
      <c r="UF97" s="227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2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36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53"/>
        <v xml:space="preserve"> </v>
      </c>
      <c r="UV97" s="176" t="str">
        <f>IF(UR97=0," ",VLOOKUP(UR97,PROTOKOL!$A:$E,5,FALSE))</f>
        <v xml:space="preserve"> </v>
      </c>
      <c r="UW97" s="212" t="str">
        <f t="shared" si="372"/>
        <v xml:space="preserve"> </v>
      </c>
      <c r="UX97" s="176">
        <f t="shared" si="337"/>
        <v>0</v>
      </c>
      <c r="UY97" s="177" t="str">
        <f t="shared" si="338"/>
        <v xml:space="preserve"> </v>
      </c>
      <c r="VA97" s="173">
        <v>25</v>
      </c>
      <c r="VB97" s="227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54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39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55"/>
        <v xml:space="preserve"> </v>
      </c>
      <c r="VR97" s="176" t="str">
        <f>IF(VN97=0," ",VLOOKUP(VN97,PROTOKOL!$A:$E,5,FALSE))</f>
        <v xml:space="preserve"> </v>
      </c>
      <c r="VS97" s="212" t="str">
        <f t="shared" si="373"/>
        <v xml:space="preserve"> </v>
      </c>
      <c r="VT97" s="176">
        <f t="shared" si="340"/>
        <v>0</v>
      </c>
      <c r="VU97" s="177" t="str">
        <f t="shared" si="341"/>
        <v xml:space="preserve"> </v>
      </c>
      <c r="VW97" s="173">
        <v>25</v>
      </c>
      <c r="VX97" s="227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56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42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57"/>
        <v xml:space="preserve"> </v>
      </c>
      <c r="WN97" s="176" t="str">
        <f>IF(WJ97=0," ",VLOOKUP(WJ97,PROTOKOL!$A:$E,5,FALSE))</f>
        <v xml:space="preserve"> </v>
      </c>
      <c r="WO97" s="212" t="str">
        <f t="shared" si="374"/>
        <v xml:space="preserve"> </v>
      </c>
      <c r="WP97" s="176">
        <f t="shared" si="343"/>
        <v>0</v>
      </c>
      <c r="WQ97" s="177" t="str">
        <f t="shared" si="344"/>
        <v xml:space="preserve"> </v>
      </c>
      <c r="WS97" s="173">
        <v>25</v>
      </c>
      <c r="WT97" s="227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58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45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59"/>
        <v xml:space="preserve"> </v>
      </c>
      <c r="XJ97" s="176" t="str">
        <f>IF(XF97=0," ",VLOOKUP(XF97,PROTOKOL!$A:$E,5,FALSE))</f>
        <v xml:space="preserve"> </v>
      </c>
      <c r="XK97" s="212" t="str">
        <f t="shared" si="375"/>
        <v xml:space="preserve"> </v>
      </c>
      <c r="XL97" s="176">
        <f t="shared" si="346"/>
        <v>0</v>
      </c>
      <c r="XM97" s="177" t="str">
        <f t="shared" si="347"/>
        <v xml:space="preserve"> </v>
      </c>
    </row>
    <row r="98" spans="1:637" ht="13.8">
      <c r="A98" s="173">
        <v>26</v>
      </c>
      <c r="B98" s="225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02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60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03"/>
        <v xml:space="preserve"> </v>
      </c>
      <c r="R98" s="176" t="str">
        <f>IF(N98=0," ",VLOOKUP(N98,PROTOKOL!$A:$E,5,FALSE))</f>
        <v xml:space="preserve"> </v>
      </c>
      <c r="S98" s="212" t="str">
        <f t="shared" si="261"/>
        <v xml:space="preserve"> </v>
      </c>
      <c r="T98" s="176">
        <f t="shared" si="262"/>
        <v>0</v>
      </c>
      <c r="U98" s="177" t="str">
        <f t="shared" si="263"/>
        <v xml:space="preserve"> </v>
      </c>
      <c r="W98" s="173">
        <v>26</v>
      </c>
      <c r="X98" s="225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04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64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05"/>
        <v xml:space="preserve"> </v>
      </c>
      <c r="AN98" s="176" t="str">
        <f>IF(AJ98=0," ",VLOOKUP(AJ98,PROTOKOL!$A:$E,5,FALSE))</f>
        <v xml:space="preserve"> </v>
      </c>
      <c r="AO98" s="212" t="str">
        <f t="shared" si="348"/>
        <v xml:space="preserve"> </v>
      </c>
      <c r="AP98" s="176">
        <f t="shared" si="265"/>
        <v>0</v>
      </c>
      <c r="AQ98" s="177" t="str">
        <f t="shared" si="266"/>
        <v xml:space="preserve"> </v>
      </c>
      <c r="AS98" s="173">
        <v>26</v>
      </c>
      <c r="AT98" s="225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06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67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07"/>
        <v xml:space="preserve"> </v>
      </c>
      <c r="BJ98" s="176" t="str">
        <f>IF(BF98=0," ",VLOOKUP(BF98,PROTOKOL!$A:$E,5,FALSE))</f>
        <v xml:space="preserve"> </v>
      </c>
      <c r="BK98" s="212" t="str">
        <f t="shared" si="349"/>
        <v xml:space="preserve"> </v>
      </c>
      <c r="BL98" s="176">
        <f t="shared" si="268"/>
        <v>0</v>
      </c>
      <c r="BM98" s="177" t="str">
        <f t="shared" si="269"/>
        <v xml:space="preserve"> </v>
      </c>
      <c r="BO98" s="173">
        <v>26</v>
      </c>
      <c r="BP98" s="225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08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70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09"/>
        <v xml:space="preserve"> </v>
      </c>
      <c r="CF98" s="176" t="str">
        <f>IF(CB98=0," ",VLOOKUP(CB98,PROTOKOL!$A:$E,5,FALSE))</f>
        <v xml:space="preserve"> </v>
      </c>
      <c r="CG98" s="212" t="str">
        <f t="shared" si="350"/>
        <v xml:space="preserve"> </v>
      </c>
      <c r="CH98" s="176">
        <f t="shared" si="271"/>
        <v>0</v>
      </c>
      <c r="CI98" s="177" t="str">
        <f t="shared" si="272"/>
        <v xml:space="preserve"> </v>
      </c>
      <c r="CK98" s="173">
        <v>26</v>
      </c>
      <c r="CL98" s="225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10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73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1"/>
        <v xml:space="preserve"> </v>
      </c>
      <c r="DB98" s="176" t="str">
        <f>IF(CX98=0," ",VLOOKUP(CX98,PROTOKOL!$A:$E,5,FALSE))</f>
        <v xml:space="preserve"> </v>
      </c>
      <c r="DC98" s="212" t="str">
        <f t="shared" si="351"/>
        <v xml:space="preserve"> </v>
      </c>
      <c r="DD98" s="176">
        <f t="shared" si="274"/>
        <v>0</v>
      </c>
      <c r="DE98" s="177" t="str">
        <f t="shared" si="275"/>
        <v xml:space="preserve"> </v>
      </c>
      <c r="DG98" s="173">
        <v>26</v>
      </c>
      <c r="DH98" s="225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2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76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13"/>
        <v xml:space="preserve"> </v>
      </c>
      <c r="DX98" s="176" t="str">
        <f>IF(DT98=0," ",VLOOKUP(DT98,PROTOKOL!$A:$E,5,FALSE))</f>
        <v xml:space="preserve"> </v>
      </c>
      <c r="DY98" s="212" t="str">
        <f t="shared" si="352"/>
        <v xml:space="preserve"> </v>
      </c>
      <c r="DZ98" s="176">
        <f t="shared" si="277"/>
        <v>0</v>
      </c>
      <c r="EA98" s="177" t="str">
        <f t="shared" si="278"/>
        <v xml:space="preserve"> </v>
      </c>
      <c r="EC98" s="173">
        <v>26</v>
      </c>
      <c r="ED98" s="225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14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79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15"/>
        <v xml:space="preserve"> </v>
      </c>
      <c r="ET98" s="176" t="str">
        <f>IF(EP98=0," ",VLOOKUP(EP98,PROTOKOL!$A:$E,5,FALSE))</f>
        <v xml:space="preserve"> </v>
      </c>
      <c r="EU98" s="212" t="str">
        <f t="shared" si="353"/>
        <v xml:space="preserve"> </v>
      </c>
      <c r="EV98" s="176">
        <f t="shared" si="280"/>
        <v>0</v>
      </c>
      <c r="EW98" s="177" t="str">
        <f t="shared" si="281"/>
        <v xml:space="preserve"> </v>
      </c>
      <c r="EY98" s="173">
        <v>26</v>
      </c>
      <c r="EZ98" s="225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16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82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17"/>
        <v xml:space="preserve"> </v>
      </c>
      <c r="FP98" s="176" t="str">
        <f>IF(FL98=0," ",VLOOKUP(FL98,PROTOKOL!$A:$E,5,FALSE))</f>
        <v xml:space="preserve"> </v>
      </c>
      <c r="FQ98" s="212" t="str">
        <f t="shared" si="354"/>
        <v xml:space="preserve"> </v>
      </c>
      <c r="FR98" s="176">
        <f t="shared" si="283"/>
        <v>0</v>
      </c>
      <c r="FS98" s="177" t="str">
        <f t="shared" si="284"/>
        <v xml:space="preserve"> </v>
      </c>
      <c r="FU98" s="173">
        <v>26</v>
      </c>
      <c r="FV98" s="225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18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85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19"/>
        <v xml:space="preserve"> </v>
      </c>
      <c r="GL98" s="176" t="str">
        <f>IF(GH98=0," ",VLOOKUP(GH98,PROTOKOL!$A:$E,5,FALSE))</f>
        <v xml:space="preserve"> </v>
      </c>
      <c r="GM98" s="212" t="str">
        <f t="shared" si="355"/>
        <v xml:space="preserve"> </v>
      </c>
      <c r="GN98" s="176">
        <f t="shared" si="286"/>
        <v>0</v>
      </c>
      <c r="GO98" s="177" t="str">
        <f t="shared" si="287"/>
        <v xml:space="preserve"> </v>
      </c>
      <c r="GQ98" s="173">
        <v>26</v>
      </c>
      <c r="GR98" s="225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0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88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1"/>
        <v xml:space="preserve"> </v>
      </c>
      <c r="HH98" s="176" t="str">
        <f>IF(HD98=0," ",VLOOKUP(HD98,PROTOKOL!$A:$E,5,FALSE))</f>
        <v xml:space="preserve"> </v>
      </c>
      <c r="HI98" s="212" t="str">
        <f t="shared" si="356"/>
        <v xml:space="preserve"> </v>
      </c>
      <c r="HJ98" s="176">
        <f t="shared" si="289"/>
        <v>0</v>
      </c>
      <c r="HK98" s="177" t="str">
        <f t="shared" si="290"/>
        <v xml:space="preserve"> </v>
      </c>
      <c r="HM98" s="173">
        <v>26</v>
      </c>
      <c r="HN98" s="225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22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291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23"/>
        <v xml:space="preserve"> </v>
      </c>
      <c r="ID98" s="176" t="str">
        <f>IF(HZ98=0," ",VLOOKUP(HZ98,PROTOKOL!$A:$E,5,FALSE))</f>
        <v xml:space="preserve"> </v>
      </c>
      <c r="IE98" s="212" t="str">
        <f t="shared" si="357"/>
        <v xml:space="preserve"> </v>
      </c>
      <c r="IF98" s="176">
        <f t="shared" si="292"/>
        <v>0</v>
      </c>
      <c r="IG98" s="177" t="str">
        <f t="shared" si="293"/>
        <v xml:space="preserve"> </v>
      </c>
      <c r="II98" s="173">
        <v>26</v>
      </c>
      <c r="IJ98" s="225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24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294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25"/>
        <v xml:space="preserve"> </v>
      </c>
      <c r="IZ98" s="176" t="str">
        <f>IF(IV98=0," ",VLOOKUP(IV98,PROTOKOL!$A:$E,5,FALSE))</f>
        <v xml:space="preserve"> </v>
      </c>
      <c r="JA98" s="212" t="str">
        <f t="shared" si="358"/>
        <v xml:space="preserve"> </v>
      </c>
      <c r="JB98" s="176">
        <f t="shared" si="295"/>
        <v>0</v>
      </c>
      <c r="JC98" s="177" t="str">
        <f t="shared" si="296"/>
        <v xml:space="preserve"> </v>
      </c>
      <c r="JE98" s="173">
        <v>26</v>
      </c>
      <c r="JF98" s="225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26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297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27"/>
        <v xml:space="preserve"> </v>
      </c>
      <c r="JV98" s="176" t="str">
        <f>IF(JR98=0," ",VLOOKUP(JR98,PROTOKOL!$A:$E,5,FALSE))</f>
        <v xml:space="preserve"> </v>
      </c>
      <c r="JW98" s="212" t="str">
        <f t="shared" si="359"/>
        <v xml:space="preserve"> </v>
      </c>
      <c r="JX98" s="176">
        <f t="shared" si="298"/>
        <v>0</v>
      </c>
      <c r="JY98" s="177" t="str">
        <f t="shared" si="299"/>
        <v xml:space="preserve"> </v>
      </c>
      <c r="KA98" s="173">
        <v>26</v>
      </c>
      <c r="KB98" s="225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28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00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29"/>
        <v xml:space="preserve"> </v>
      </c>
      <c r="KR98" s="176" t="str">
        <f>IF(KN98=0," ",VLOOKUP(KN98,PROTOKOL!$A:$E,5,FALSE))</f>
        <v xml:space="preserve"> </v>
      </c>
      <c r="KS98" s="212" t="str">
        <f t="shared" si="360"/>
        <v xml:space="preserve"> </v>
      </c>
      <c r="KT98" s="176">
        <f t="shared" si="301"/>
        <v>0</v>
      </c>
      <c r="KU98" s="177" t="str">
        <f t="shared" si="302"/>
        <v xml:space="preserve"> </v>
      </c>
      <c r="KW98" s="173">
        <v>26</v>
      </c>
      <c r="KX98" s="225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30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03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1"/>
        <v xml:space="preserve"> </v>
      </c>
      <c r="LN98" s="176" t="str">
        <f>IF(LJ98=0," ",VLOOKUP(LJ98,PROTOKOL!$A:$E,5,FALSE))</f>
        <v xml:space="preserve"> </v>
      </c>
      <c r="LO98" s="212" t="str">
        <f t="shared" si="361"/>
        <v xml:space="preserve"> </v>
      </c>
      <c r="LP98" s="176">
        <f t="shared" si="304"/>
        <v>0</v>
      </c>
      <c r="LQ98" s="177" t="str">
        <f t="shared" si="305"/>
        <v xml:space="preserve"> </v>
      </c>
      <c r="LS98" s="173">
        <v>26</v>
      </c>
      <c r="LT98" s="225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2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06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33"/>
        <v xml:space="preserve"> </v>
      </c>
      <c r="MJ98" s="176" t="str">
        <f>IF(MF98=0," ",VLOOKUP(MF98,PROTOKOL!$A:$E,5,FALSE))</f>
        <v xml:space="preserve"> </v>
      </c>
      <c r="MK98" s="212" t="str">
        <f t="shared" si="362"/>
        <v xml:space="preserve"> </v>
      </c>
      <c r="ML98" s="176">
        <f t="shared" si="307"/>
        <v>0</v>
      </c>
      <c r="MM98" s="177" t="str">
        <f t="shared" si="308"/>
        <v xml:space="preserve"> </v>
      </c>
      <c r="MO98" s="173">
        <v>26</v>
      </c>
      <c r="MP98" s="225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34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09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35"/>
        <v xml:space="preserve"> </v>
      </c>
      <c r="NF98" s="176" t="str">
        <f>IF(NB98=0," ",VLOOKUP(NB98,PROTOKOL!$A:$E,5,FALSE))</f>
        <v xml:space="preserve"> </v>
      </c>
      <c r="NG98" s="212" t="str">
        <f t="shared" si="363"/>
        <v xml:space="preserve"> </v>
      </c>
      <c r="NH98" s="176">
        <f t="shared" si="310"/>
        <v>0</v>
      </c>
      <c r="NI98" s="177" t="str">
        <f t="shared" si="311"/>
        <v xml:space="preserve"> </v>
      </c>
      <c r="NK98" s="173">
        <v>26</v>
      </c>
      <c r="NL98" s="225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36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12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37"/>
        <v xml:space="preserve"> </v>
      </c>
      <c r="OB98" s="176" t="str">
        <f>IF(NX98=0," ",VLOOKUP(NX98,PROTOKOL!$A:$E,5,FALSE))</f>
        <v xml:space="preserve"> </v>
      </c>
      <c r="OC98" s="212" t="str">
        <f t="shared" si="364"/>
        <v xml:space="preserve"> </v>
      </c>
      <c r="OD98" s="176">
        <f t="shared" si="313"/>
        <v>0</v>
      </c>
      <c r="OE98" s="177" t="str">
        <f t="shared" si="314"/>
        <v xml:space="preserve"> </v>
      </c>
      <c r="OG98" s="173">
        <v>26</v>
      </c>
      <c r="OH98" s="225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38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15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39"/>
        <v xml:space="preserve"> </v>
      </c>
      <c r="OX98" s="176" t="str">
        <f>IF(OT98=0," ",VLOOKUP(OT98,PROTOKOL!$A:$E,5,FALSE))</f>
        <v xml:space="preserve"> </v>
      </c>
      <c r="OY98" s="212" t="str">
        <f t="shared" si="365"/>
        <v xml:space="preserve"> </v>
      </c>
      <c r="OZ98" s="176">
        <f t="shared" si="316"/>
        <v>0</v>
      </c>
      <c r="PA98" s="177" t="str">
        <f t="shared" si="317"/>
        <v xml:space="preserve"> </v>
      </c>
      <c r="PC98" s="173">
        <v>26</v>
      </c>
      <c r="PD98" s="225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0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18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1"/>
        <v xml:space="preserve"> </v>
      </c>
      <c r="PT98" s="176" t="str">
        <f>IF(PP98=0," ",VLOOKUP(PP98,PROTOKOL!$A:$E,5,FALSE))</f>
        <v xml:space="preserve"> </v>
      </c>
      <c r="PU98" s="212" t="str">
        <f t="shared" si="366"/>
        <v xml:space="preserve"> </v>
      </c>
      <c r="PV98" s="176">
        <f t="shared" si="319"/>
        <v>0</v>
      </c>
      <c r="PW98" s="177" t="str">
        <f t="shared" si="320"/>
        <v xml:space="preserve"> </v>
      </c>
      <c r="PY98" s="173">
        <v>26</v>
      </c>
      <c r="PZ98" s="225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2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21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43"/>
        <v xml:space="preserve"> </v>
      </c>
      <c r="QP98" s="176" t="str">
        <f>IF(QL98=0," ",VLOOKUP(QL98,PROTOKOL!$A:$E,5,FALSE))</f>
        <v xml:space="preserve"> </v>
      </c>
      <c r="QQ98" s="212" t="str">
        <f t="shared" si="367"/>
        <v xml:space="preserve"> </v>
      </c>
      <c r="QR98" s="176">
        <f t="shared" si="322"/>
        <v>0</v>
      </c>
      <c r="QS98" s="177" t="str">
        <f t="shared" si="323"/>
        <v xml:space="preserve"> </v>
      </c>
      <c r="QU98" s="173">
        <v>26</v>
      </c>
      <c r="QV98" s="225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44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24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45"/>
        <v xml:space="preserve"> </v>
      </c>
      <c r="RL98" s="176" t="str">
        <f>IF(RH98=0," ",VLOOKUP(RH98,PROTOKOL!$A:$E,5,FALSE))</f>
        <v xml:space="preserve"> </v>
      </c>
      <c r="RM98" s="212" t="str">
        <f t="shared" si="368"/>
        <v xml:space="preserve"> </v>
      </c>
      <c r="RN98" s="176">
        <f t="shared" si="325"/>
        <v>0</v>
      </c>
      <c r="RO98" s="177" t="str">
        <f t="shared" si="326"/>
        <v xml:space="preserve"> </v>
      </c>
      <c r="RQ98" s="173">
        <v>26</v>
      </c>
      <c r="RR98" s="225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46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27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47"/>
        <v xml:space="preserve"> </v>
      </c>
      <c r="SH98" s="176" t="str">
        <f>IF(SD98=0," ",VLOOKUP(SD98,PROTOKOL!$A:$E,5,FALSE))</f>
        <v xml:space="preserve"> </v>
      </c>
      <c r="SI98" s="212" t="str">
        <f t="shared" si="369"/>
        <v xml:space="preserve"> </v>
      </c>
      <c r="SJ98" s="176">
        <f t="shared" si="328"/>
        <v>0</v>
      </c>
      <c r="SK98" s="177" t="str">
        <f t="shared" si="329"/>
        <v xml:space="preserve"> </v>
      </c>
      <c r="SM98" s="173">
        <v>26</v>
      </c>
      <c r="SN98" s="225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48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30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49"/>
        <v xml:space="preserve"> </v>
      </c>
      <c r="TD98" s="176" t="str">
        <f>IF(SZ98=0," ",VLOOKUP(SZ98,PROTOKOL!$A:$E,5,FALSE))</f>
        <v xml:space="preserve"> </v>
      </c>
      <c r="TE98" s="212" t="str">
        <f t="shared" si="370"/>
        <v xml:space="preserve"> </v>
      </c>
      <c r="TF98" s="176">
        <f t="shared" si="331"/>
        <v>0</v>
      </c>
      <c r="TG98" s="177" t="str">
        <f t="shared" si="332"/>
        <v xml:space="preserve"> </v>
      </c>
      <c r="TI98" s="173">
        <v>26</v>
      </c>
      <c r="TJ98" s="225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0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33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1"/>
        <v xml:space="preserve"> </v>
      </c>
      <c r="TZ98" s="176" t="str">
        <f>IF(TV98=0," ",VLOOKUP(TV98,PROTOKOL!$A:$E,5,FALSE))</f>
        <v xml:space="preserve"> </v>
      </c>
      <c r="UA98" s="212" t="str">
        <f t="shared" si="371"/>
        <v xml:space="preserve"> </v>
      </c>
      <c r="UB98" s="176">
        <f t="shared" si="334"/>
        <v>0</v>
      </c>
      <c r="UC98" s="177" t="str">
        <f t="shared" si="335"/>
        <v xml:space="preserve"> </v>
      </c>
      <c r="UE98" s="173">
        <v>26</v>
      </c>
      <c r="UF98" s="225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2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36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53"/>
        <v xml:space="preserve"> </v>
      </c>
      <c r="UV98" s="176" t="str">
        <f>IF(UR98=0," ",VLOOKUP(UR98,PROTOKOL!$A:$E,5,FALSE))</f>
        <v xml:space="preserve"> </v>
      </c>
      <c r="UW98" s="212" t="str">
        <f t="shared" si="372"/>
        <v xml:space="preserve"> </v>
      </c>
      <c r="UX98" s="176">
        <f t="shared" si="337"/>
        <v>0</v>
      </c>
      <c r="UY98" s="177" t="str">
        <f t="shared" si="338"/>
        <v xml:space="preserve"> </v>
      </c>
      <c r="VA98" s="173">
        <v>26</v>
      </c>
      <c r="VB98" s="225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54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39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55"/>
        <v xml:space="preserve"> </v>
      </c>
      <c r="VR98" s="176" t="str">
        <f>IF(VN98=0," ",VLOOKUP(VN98,PROTOKOL!$A:$E,5,FALSE))</f>
        <v xml:space="preserve"> </v>
      </c>
      <c r="VS98" s="212" t="str">
        <f t="shared" si="373"/>
        <v xml:space="preserve"> </v>
      </c>
      <c r="VT98" s="176">
        <f t="shared" si="340"/>
        <v>0</v>
      </c>
      <c r="VU98" s="177" t="str">
        <f t="shared" si="341"/>
        <v xml:space="preserve"> </v>
      </c>
      <c r="VW98" s="173">
        <v>26</v>
      </c>
      <c r="VX98" s="225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56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42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57"/>
        <v xml:space="preserve"> </v>
      </c>
      <c r="WN98" s="176" t="str">
        <f>IF(WJ98=0," ",VLOOKUP(WJ98,PROTOKOL!$A:$E,5,FALSE))</f>
        <v xml:space="preserve"> </v>
      </c>
      <c r="WO98" s="212" t="str">
        <f t="shared" si="374"/>
        <v xml:space="preserve"> </v>
      </c>
      <c r="WP98" s="176">
        <f t="shared" si="343"/>
        <v>0</v>
      </c>
      <c r="WQ98" s="177" t="str">
        <f t="shared" si="344"/>
        <v xml:space="preserve"> </v>
      </c>
      <c r="WS98" s="173">
        <v>26</v>
      </c>
      <c r="WT98" s="225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58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45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59"/>
        <v xml:space="preserve"> </v>
      </c>
      <c r="XJ98" s="176" t="str">
        <f>IF(XF98=0," ",VLOOKUP(XF98,PROTOKOL!$A:$E,5,FALSE))</f>
        <v xml:space="preserve"> </v>
      </c>
      <c r="XK98" s="212" t="str">
        <f t="shared" si="375"/>
        <v xml:space="preserve"> </v>
      </c>
      <c r="XL98" s="176">
        <f t="shared" si="346"/>
        <v>0</v>
      </c>
      <c r="XM98" s="177" t="str">
        <f t="shared" si="347"/>
        <v xml:space="preserve"> </v>
      </c>
    </row>
    <row r="99" spans="1:637" ht="13.8">
      <c r="A99" s="173">
        <v>26</v>
      </c>
      <c r="B99" s="226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2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60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03"/>
        <v xml:space="preserve"> </v>
      </c>
      <c r="R99" s="176" t="str">
        <f>IF(N99=0," ",VLOOKUP(N99,PROTOKOL!$A:$E,5,FALSE))</f>
        <v xml:space="preserve"> </v>
      </c>
      <c r="S99" s="212" t="str">
        <f t="shared" si="261"/>
        <v xml:space="preserve"> </v>
      </c>
      <c r="T99" s="176">
        <f t="shared" si="262"/>
        <v>0</v>
      </c>
      <c r="U99" s="177" t="str">
        <f t="shared" si="263"/>
        <v xml:space="preserve"> </v>
      </c>
      <c r="W99" s="173">
        <v>26</v>
      </c>
      <c r="X99" s="226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04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64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05"/>
        <v xml:space="preserve"> </v>
      </c>
      <c r="AN99" s="176" t="str">
        <f>IF(AJ99=0," ",VLOOKUP(AJ99,PROTOKOL!$A:$E,5,FALSE))</f>
        <v xml:space="preserve"> </v>
      </c>
      <c r="AO99" s="212" t="str">
        <f t="shared" si="348"/>
        <v xml:space="preserve"> </v>
      </c>
      <c r="AP99" s="176">
        <f t="shared" si="265"/>
        <v>0</v>
      </c>
      <c r="AQ99" s="177" t="str">
        <f t="shared" si="266"/>
        <v xml:space="preserve"> </v>
      </c>
      <c r="AS99" s="173">
        <v>26</v>
      </c>
      <c r="AT99" s="226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06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67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07"/>
        <v xml:space="preserve"> </v>
      </c>
      <c r="BJ99" s="176" t="str">
        <f>IF(BF99=0," ",VLOOKUP(BF99,PROTOKOL!$A:$E,5,FALSE))</f>
        <v xml:space="preserve"> </v>
      </c>
      <c r="BK99" s="212" t="str">
        <f t="shared" si="349"/>
        <v xml:space="preserve"> </v>
      </c>
      <c r="BL99" s="176">
        <f t="shared" si="268"/>
        <v>0</v>
      </c>
      <c r="BM99" s="177" t="str">
        <f t="shared" si="269"/>
        <v xml:space="preserve"> </v>
      </c>
      <c r="BO99" s="173">
        <v>26</v>
      </c>
      <c r="BP99" s="226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08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70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09"/>
        <v xml:space="preserve"> </v>
      </c>
      <c r="CF99" s="176" t="str">
        <f>IF(CB99=0," ",VLOOKUP(CB99,PROTOKOL!$A:$E,5,FALSE))</f>
        <v xml:space="preserve"> </v>
      </c>
      <c r="CG99" s="212" t="str">
        <f t="shared" si="350"/>
        <v xml:space="preserve"> </v>
      </c>
      <c r="CH99" s="176">
        <f t="shared" si="271"/>
        <v>0</v>
      </c>
      <c r="CI99" s="177" t="str">
        <f t="shared" si="272"/>
        <v xml:space="preserve"> </v>
      </c>
      <c r="CK99" s="173">
        <v>26</v>
      </c>
      <c r="CL99" s="226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10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73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1"/>
        <v xml:space="preserve"> </v>
      </c>
      <c r="DB99" s="176" t="str">
        <f>IF(CX99=0," ",VLOOKUP(CX99,PROTOKOL!$A:$E,5,FALSE))</f>
        <v xml:space="preserve"> </v>
      </c>
      <c r="DC99" s="212" t="str">
        <f t="shared" si="351"/>
        <v xml:space="preserve"> </v>
      </c>
      <c r="DD99" s="176">
        <f t="shared" si="274"/>
        <v>0</v>
      </c>
      <c r="DE99" s="177" t="str">
        <f t="shared" si="275"/>
        <v xml:space="preserve"> </v>
      </c>
      <c r="DG99" s="173">
        <v>26</v>
      </c>
      <c r="DH99" s="226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2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76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13"/>
        <v xml:space="preserve"> </v>
      </c>
      <c r="DX99" s="176" t="str">
        <f>IF(DT99=0," ",VLOOKUP(DT99,PROTOKOL!$A:$E,5,FALSE))</f>
        <v xml:space="preserve"> </v>
      </c>
      <c r="DY99" s="212" t="str">
        <f t="shared" si="352"/>
        <v xml:space="preserve"> </v>
      </c>
      <c r="DZ99" s="176">
        <f t="shared" si="277"/>
        <v>0</v>
      </c>
      <c r="EA99" s="177" t="str">
        <f t="shared" si="278"/>
        <v xml:space="preserve"> </v>
      </c>
      <c r="EC99" s="173">
        <v>26</v>
      </c>
      <c r="ED99" s="226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14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79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15"/>
        <v xml:space="preserve"> </v>
      </c>
      <c r="ET99" s="176" t="str">
        <f>IF(EP99=0," ",VLOOKUP(EP99,PROTOKOL!$A:$E,5,FALSE))</f>
        <v xml:space="preserve"> </v>
      </c>
      <c r="EU99" s="212" t="str">
        <f t="shared" si="353"/>
        <v xml:space="preserve"> </v>
      </c>
      <c r="EV99" s="176">
        <f t="shared" si="280"/>
        <v>0</v>
      </c>
      <c r="EW99" s="177" t="str">
        <f t="shared" si="281"/>
        <v xml:space="preserve"> </v>
      </c>
      <c r="EY99" s="173">
        <v>26</v>
      </c>
      <c r="EZ99" s="226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16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82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17"/>
        <v xml:space="preserve"> </v>
      </c>
      <c r="FP99" s="176" t="str">
        <f>IF(FL99=0," ",VLOOKUP(FL99,PROTOKOL!$A:$E,5,FALSE))</f>
        <v xml:space="preserve"> </v>
      </c>
      <c r="FQ99" s="212" t="str">
        <f t="shared" si="354"/>
        <v xml:space="preserve"> </v>
      </c>
      <c r="FR99" s="176">
        <f t="shared" si="283"/>
        <v>0</v>
      </c>
      <c r="FS99" s="177" t="str">
        <f t="shared" si="284"/>
        <v xml:space="preserve"> </v>
      </c>
      <c r="FU99" s="173">
        <v>26</v>
      </c>
      <c r="FV99" s="226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18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85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19"/>
        <v xml:space="preserve"> </v>
      </c>
      <c r="GL99" s="176" t="str">
        <f>IF(GH99=0," ",VLOOKUP(GH99,PROTOKOL!$A:$E,5,FALSE))</f>
        <v xml:space="preserve"> </v>
      </c>
      <c r="GM99" s="212" t="str">
        <f t="shared" si="355"/>
        <v xml:space="preserve"> </v>
      </c>
      <c r="GN99" s="176">
        <f t="shared" si="286"/>
        <v>0</v>
      </c>
      <c r="GO99" s="177" t="str">
        <f t="shared" si="287"/>
        <v xml:space="preserve"> </v>
      </c>
      <c r="GQ99" s="173">
        <v>26</v>
      </c>
      <c r="GR99" s="226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0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88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1"/>
        <v xml:space="preserve"> </v>
      </c>
      <c r="HH99" s="176" t="str">
        <f>IF(HD99=0," ",VLOOKUP(HD99,PROTOKOL!$A:$E,5,FALSE))</f>
        <v xml:space="preserve"> </v>
      </c>
      <c r="HI99" s="212" t="str">
        <f t="shared" si="356"/>
        <v xml:space="preserve"> </v>
      </c>
      <c r="HJ99" s="176">
        <f t="shared" si="289"/>
        <v>0</v>
      </c>
      <c r="HK99" s="177" t="str">
        <f t="shared" si="290"/>
        <v xml:space="preserve"> </v>
      </c>
      <c r="HM99" s="173">
        <v>26</v>
      </c>
      <c r="HN99" s="226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2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291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23"/>
        <v xml:space="preserve"> </v>
      </c>
      <c r="ID99" s="176" t="str">
        <f>IF(HZ99=0," ",VLOOKUP(HZ99,PROTOKOL!$A:$E,5,FALSE))</f>
        <v xml:space="preserve"> </v>
      </c>
      <c r="IE99" s="212" t="str">
        <f t="shared" si="357"/>
        <v xml:space="preserve"> </v>
      </c>
      <c r="IF99" s="176">
        <f t="shared" si="292"/>
        <v>0</v>
      </c>
      <c r="IG99" s="177" t="str">
        <f t="shared" si="293"/>
        <v xml:space="preserve"> </v>
      </c>
      <c r="II99" s="173">
        <v>26</v>
      </c>
      <c r="IJ99" s="226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24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294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25"/>
        <v xml:space="preserve"> </v>
      </c>
      <c r="IZ99" s="176" t="str">
        <f>IF(IV99=0," ",VLOOKUP(IV99,PROTOKOL!$A:$E,5,FALSE))</f>
        <v xml:space="preserve"> </v>
      </c>
      <c r="JA99" s="212" t="str">
        <f t="shared" si="358"/>
        <v xml:space="preserve"> </v>
      </c>
      <c r="JB99" s="176">
        <f t="shared" si="295"/>
        <v>0</v>
      </c>
      <c r="JC99" s="177" t="str">
        <f t="shared" si="296"/>
        <v xml:space="preserve"> </v>
      </c>
      <c r="JE99" s="173">
        <v>26</v>
      </c>
      <c r="JF99" s="226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26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297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27"/>
        <v xml:space="preserve"> </v>
      </c>
      <c r="JV99" s="176" t="str">
        <f>IF(JR99=0," ",VLOOKUP(JR99,PROTOKOL!$A:$E,5,FALSE))</f>
        <v xml:space="preserve"> </v>
      </c>
      <c r="JW99" s="212" t="str">
        <f t="shared" si="359"/>
        <v xml:space="preserve"> </v>
      </c>
      <c r="JX99" s="176">
        <f t="shared" si="298"/>
        <v>0</v>
      </c>
      <c r="JY99" s="177" t="str">
        <f t="shared" si="299"/>
        <v xml:space="preserve"> </v>
      </c>
      <c r="KA99" s="173">
        <v>26</v>
      </c>
      <c r="KB99" s="226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28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00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29"/>
        <v xml:space="preserve"> </v>
      </c>
      <c r="KR99" s="176" t="str">
        <f>IF(KN99=0," ",VLOOKUP(KN99,PROTOKOL!$A:$E,5,FALSE))</f>
        <v xml:space="preserve"> </v>
      </c>
      <c r="KS99" s="212" t="str">
        <f t="shared" si="360"/>
        <v xml:space="preserve"> </v>
      </c>
      <c r="KT99" s="176">
        <f t="shared" si="301"/>
        <v>0</v>
      </c>
      <c r="KU99" s="177" t="str">
        <f t="shared" si="302"/>
        <v xml:space="preserve"> </v>
      </c>
      <c r="KW99" s="173">
        <v>26</v>
      </c>
      <c r="KX99" s="226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30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03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1"/>
        <v xml:space="preserve"> </v>
      </c>
      <c r="LN99" s="176" t="str">
        <f>IF(LJ99=0," ",VLOOKUP(LJ99,PROTOKOL!$A:$E,5,FALSE))</f>
        <v xml:space="preserve"> </v>
      </c>
      <c r="LO99" s="212" t="str">
        <f t="shared" si="361"/>
        <v xml:space="preserve"> </v>
      </c>
      <c r="LP99" s="176">
        <f t="shared" si="304"/>
        <v>0</v>
      </c>
      <c r="LQ99" s="177" t="str">
        <f t="shared" si="305"/>
        <v xml:space="preserve"> </v>
      </c>
      <c r="LS99" s="173">
        <v>26</v>
      </c>
      <c r="LT99" s="226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2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06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33"/>
        <v xml:space="preserve"> </v>
      </c>
      <c r="MJ99" s="176" t="str">
        <f>IF(MF99=0," ",VLOOKUP(MF99,PROTOKOL!$A:$E,5,FALSE))</f>
        <v xml:space="preserve"> </v>
      </c>
      <c r="MK99" s="212" t="str">
        <f t="shared" si="362"/>
        <v xml:space="preserve"> </v>
      </c>
      <c r="ML99" s="176">
        <f t="shared" si="307"/>
        <v>0</v>
      </c>
      <c r="MM99" s="177" t="str">
        <f t="shared" si="308"/>
        <v xml:space="preserve"> </v>
      </c>
      <c r="MO99" s="173">
        <v>26</v>
      </c>
      <c r="MP99" s="226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34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09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35"/>
        <v xml:space="preserve"> </v>
      </c>
      <c r="NF99" s="176" t="str">
        <f>IF(NB99=0," ",VLOOKUP(NB99,PROTOKOL!$A:$E,5,FALSE))</f>
        <v xml:space="preserve"> </v>
      </c>
      <c r="NG99" s="212" t="str">
        <f t="shared" si="363"/>
        <v xml:space="preserve"> </v>
      </c>
      <c r="NH99" s="176">
        <f t="shared" si="310"/>
        <v>0</v>
      </c>
      <c r="NI99" s="177" t="str">
        <f t="shared" si="311"/>
        <v xml:space="preserve"> </v>
      </c>
      <c r="NK99" s="173">
        <v>26</v>
      </c>
      <c r="NL99" s="226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36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12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37"/>
        <v xml:space="preserve"> </v>
      </c>
      <c r="OB99" s="176" t="str">
        <f>IF(NX99=0," ",VLOOKUP(NX99,PROTOKOL!$A:$E,5,FALSE))</f>
        <v xml:space="preserve"> </v>
      </c>
      <c r="OC99" s="212" t="str">
        <f t="shared" si="364"/>
        <v xml:space="preserve"> </v>
      </c>
      <c r="OD99" s="176">
        <f t="shared" si="313"/>
        <v>0</v>
      </c>
      <c r="OE99" s="177" t="str">
        <f t="shared" si="314"/>
        <v xml:space="preserve"> </v>
      </c>
      <c r="OG99" s="173">
        <v>26</v>
      </c>
      <c r="OH99" s="226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38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15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39"/>
        <v xml:space="preserve"> </v>
      </c>
      <c r="OX99" s="176" t="str">
        <f>IF(OT99=0," ",VLOOKUP(OT99,PROTOKOL!$A:$E,5,FALSE))</f>
        <v xml:space="preserve"> </v>
      </c>
      <c r="OY99" s="212" t="str">
        <f t="shared" si="365"/>
        <v xml:space="preserve"> </v>
      </c>
      <c r="OZ99" s="176">
        <f t="shared" si="316"/>
        <v>0</v>
      </c>
      <c r="PA99" s="177" t="str">
        <f t="shared" si="317"/>
        <v xml:space="preserve"> </v>
      </c>
      <c r="PC99" s="173">
        <v>26</v>
      </c>
      <c r="PD99" s="226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0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18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1"/>
        <v xml:space="preserve"> </v>
      </c>
      <c r="PT99" s="176" t="str">
        <f>IF(PP99=0," ",VLOOKUP(PP99,PROTOKOL!$A:$E,5,FALSE))</f>
        <v xml:space="preserve"> </v>
      </c>
      <c r="PU99" s="212" t="str">
        <f t="shared" si="366"/>
        <v xml:space="preserve"> </v>
      </c>
      <c r="PV99" s="176">
        <f t="shared" si="319"/>
        <v>0</v>
      </c>
      <c r="PW99" s="177" t="str">
        <f t="shared" si="320"/>
        <v xml:space="preserve"> </v>
      </c>
      <c r="PY99" s="173">
        <v>26</v>
      </c>
      <c r="PZ99" s="226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2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21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43"/>
        <v xml:space="preserve"> </v>
      </c>
      <c r="QP99" s="176" t="str">
        <f>IF(QL99=0," ",VLOOKUP(QL99,PROTOKOL!$A:$E,5,FALSE))</f>
        <v xml:space="preserve"> </v>
      </c>
      <c r="QQ99" s="212" t="str">
        <f t="shared" si="367"/>
        <v xml:space="preserve"> </v>
      </c>
      <c r="QR99" s="176">
        <f t="shared" si="322"/>
        <v>0</v>
      </c>
      <c r="QS99" s="177" t="str">
        <f t="shared" si="323"/>
        <v xml:space="preserve"> </v>
      </c>
      <c r="QU99" s="173">
        <v>26</v>
      </c>
      <c r="QV99" s="226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44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24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45"/>
        <v xml:space="preserve"> </v>
      </c>
      <c r="RL99" s="176" t="str">
        <f>IF(RH99=0," ",VLOOKUP(RH99,PROTOKOL!$A:$E,5,FALSE))</f>
        <v xml:space="preserve"> </v>
      </c>
      <c r="RM99" s="212" t="str">
        <f t="shared" si="368"/>
        <v xml:space="preserve"> </v>
      </c>
      <c r="RN99" s="176">
        <f t="shared" si="325"/>
        <v>0</v>
      </c>
      <c r="RO99" s="177" t="str">
        <f t="shared" si="326"/>
        <v xml:space="preserve"> </v>
      </c>
      <c r="RQ99" s="173">
        <v>26</v>
      </c>
      <c r="RR99" s="226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46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27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47"/>
        <v xml:space="preserve"> </v>
      </c>
      <c r="SH99" s="176" t="str">
        <f>IF(SD99=0," ",VLOOKUP(SD99,PROTOKOL!$A:$E,5,FALSE))</f>
        <v xml:space="preserve"> </v>
      </c>
      <c r="SI99" s="212" t="str">
        <f t="shared" si="369"/>
        <v xml:space="preserve"> </v>
      </c>
      <c r="SJ99" s="176">
        <f t="shared" si="328"/>
        <v>0</v>
      </c>
      <c r="SK99" s="177" t="str">
        <f t="shared" si="329"/>
        <v xml:space="preserve"> </v>
      </c>
      <c r="SM99" s="173">
        <v>26</v>
      </c>
      <c r="SN99" s="226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48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30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49"/>
        <v xml:space="preserve"> </v>
      </c>
      <c r="TD99" s="176" t="str">
        <f>IF(SZ99=0," ",VLOOKUP(SZ99,PROTOKOL!$A:$E,5,FALSE))</f>
        <v xml:space="preserve"> </v>
      </c>
      <c r="TE99" s="212" t="str">
        <f t="shared" si="370"/>
        <v xml:space="preserve"> </v>
      </c>
      <c r="TF99" s="176">
        <f t="shared" si="331"/>
        <v>0</v>
      </c>
      <c r="TG99" s="177" t="str">
        <f t="shared" si="332"/>
        <v xml:space="preserve"> </v>
      </c>
      <c r="TI99" s="173">
        <v>26</v>
      </c>
      <c r="TJ99" s="226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0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33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1"/>
        <v xml:space="preserve"> </v>
      </c>
      <c r="TZ99" s="176" t="str">
        <f>IF(TV99=0," ",VLOOKUP(TV99,PROTOKOL!$A:$E,5,FALSE))</f>
        <v xml:space="preserve"> </v>
      </c>
      <c r="UA99" s="212" t="str">
        <f t="shared" si="371"/>
        <v xml:space="preserve"> </v>
      </c>
      <c r="UB99" s="176">
        <f t="shared" si="334"/>
        <v>0</v>
      </c>
      <c r="UC99" s="177" t="str">
        <f t="shared" si="335"/>
        <v xml:space="preserve"> </v>
      </c>
      <c r="UE99" s="173">
        <v>26</v>
      </c>
      <c r="UF99" s="226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2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36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53"/>
        <v xml:space="preserve"> </v>
      </c>
      <c r="UV99" s="176" t="str">
        <f>IF(UR99=0," ",VLOOKUP(UR99,PROTOKOL!$A:$E,5,FALSE))</f>
        <v xml:space="preserve"> </v>
      </c>
      <c r="UW99" s="212" t="str">
        <f t="shared" si="372"/>
        <v xml:space="preserve"> </v>
      </c>
      <c r="UX99" s="176">
        <f t="shared" si="337"/>
        <v>0</v>
      </c>
      <c r="UY99" s="177" t="str">
        <f t="shared" si="338"/>
        <v xml:space="preserve"> </v>
      </c>
      <c r="VA99" s="173">
        <v>26</v>
      </c>
      <c r="VB99" s="226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54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39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55"/>
        <v xml:space="preserve"> </v>
      </c>
      <c r="VR99" s="176" t="str">
        <f>IF(VN99=0," ",VLOOKUP(VN99,PROTOKOL!$A:$E,5,FALSE))</f>
        <v xml:space="preserve"> </v>
      </c>
      <c r="VS99" s="212" t="str">
        <f t="shared" si="373"/>
        <v xml:space="preserve"> </v>
      </c>
      <c r="VT99" s="176">
        <f t="shared" si="340"/>
        <v>0</v>
      </c>
      <c r="VU99" s="177" t="str">
        <f t="shared" si="341"/>
        <v xml:space="preserve"> </v>
      </c>
      <c r="VW99" s="173">
        <v>26</v>
      </c>
      <c r="VX99" s="226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56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42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57"/>
        <v xml:space="preserve"> </v>
      </c>
      <c r="WN99" s="176" t="str">
        <f>IF(WJ99=0," ",VLOOKUP(WJ99,PROTOKOL!$A:$E,5,FALSE))</f>
        <v xml:space="preserve"> </v>
      </c>
      <c r="WO99" s="212" t="str">
        <f t="shared" si="374"/>
        <v xml:space="preserve"> </v>
      </c>
      <c r="WP99" s="176">
        <f t="shared" si="343"/>
        <v>0</v>
      </c>
      <c r="WQ99" s="177" t="str">
        <f t="shared" si="344"/>
        <v xml:space="preserve"> </v>
      </c>
      <c r="WS99" s="173">
        <v>26</v>
      </c>
      <c r="WT99" s="226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58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45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59"/>
        <v xml:space="preserve"> </v>
      </c>
      <c r="XJ99" s="176" t="str">
        <f>IF(XF99=0," ",VLOOKUP(XF99,PROTOKOL!$A:$E,5,FALSE))</f>
        <v xml:space="preserve"> </v>
      </c>
      <c r="XK99" s="212" t="str">
        <f t="shared" si="375"/>
        <v xml:space="preserve"> </v>
      </c>
      <c r="XL99" s="176">
        <f t="shared" si="346"/>
        <v>0</v>
      </c>
      <c r="XM99" s="177" t="str">
        <f t="shared" si="347"/>
        <v xml:space="preserve"> </v>
      </c>
    </row>
    <row r="100" spans="1:637" ht="14.4" thickBot="1">
      <c r="A100" s="178">
        <v>26</v>
      </c>
      <c r="B100" s="237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2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60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03"/>
        <v xml:space="preserve"> </v>
      </c>
      <c r="R100" s="182" t="str">
        <f>IF(N100=0," ",VLOOKUP(N100,PROTOKOL!$A:$E,5,FALSE))</f>
        <v xml:space="preserve"> </v>
      </c>
      <c r="S100" s="216" t="str">
        <f t="shared" si="261"/>
        <v xml:space="preserve"> </v>
      </c>
      <c r="T100" s="182">
        <f t="shared" si="262"/>
        <v>0</v>
      </c>
      <c r="U100" s="183" t="str">
        <f t="shared" si="263"/>
        <v xml:space="preserve"> </v>
      </c>
      <c r="W100" s="178">
        <v>26</v>
      </c>
      <c r="X100" s="237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04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64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05"/>
        <v xml:space="preserve"> </v>
      </c>
      <c r="AN100" s="182" t="str">
        <f>IF(AJ100=0," ",VLOOKUP(AJ100,PROTOKOL!$A:$E,5,FALSE))</f>
        <v xml:space="preserve"> </v>
      </c>
      <c r="AO100" s="216" t="str">
        <f t="shared" si="348"/>
        <v xml:space="preserve"> </v>
      </c>
      <c r="AP100" s="182">
        <f t="shared" si="265"/>
        <v>0</v>
      </c>
      <c r="AQ100" s="183" t="str">
        <f t="shared" si="266"/>
        <v xml:space="preserve"> </v>
      </c>
      <c r="AS100" s="178">
        <v>26</v>
      </c>
      <c r="AT100" s="237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06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67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07"/>
        <v xml:space="preserve"> </v>
      </c>
      <c r="BJ100" s="182" t="str">
        <f>IF(BF100=0," ",VLOOKUP(BF100,PROTOKOL!$A:$E,5,FALSE))</f>
        <v xml:space="preserve"> </v>
      </c>
      <c r="BK100" s="216" t="str">
        <f t="shared" si="349"/>
        <v xml:space="preserve"> </v>
      </c>
      <c r="BL100" s="182">
        <f t="shared" si="268"/>
        <v>0</v>
      </c>
      <c r="BM100" s="183" t="str">
        <f t="shared" si="269"/>
        <v xml:space="preserve"> </v>
      </c>
      <c r="BO100" s="178">
        <v>26</v>
      </c>
      <c r="BP100" s="237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08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70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09"/>
        <v xml:space="preserve"> </v>
      </c>
      <c r="CF100" s="182" t="str">
        <f>IF(CB100=0," ",VLOOKUP(CB100,PROTOKOL!$A:$E,5,FALSE))</f>
        <v xml:space="preserve"> </v>
      </c>
      <c r="CG100" s="216" t="str">
        <f t="shared" si="350"/>
        <v xml:space="preserve"> </v>
      </c>
      <c r="CH100" s="182">
        <f t="shared" si="271"/>
        <v>0</v>
      </c>
      <c r="CI100" s="183" t="str">
        <f t="shared" si="272"/>
        <v xml:space="preserve"> </v>
      </c>
      <c r="CK100" s="178">
        <v>26</v>
      </c>
      <c r="CL100" s="237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0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73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1"/>
        <v xml:space="preserve"> </v>
      </c>
      <c r="DB100" s="182" t="str">
        <f>IF(CX100=0," ",VLOOKUP(CX100,PROTOKOL!$A:$E,5,FALSE))</f>
        <v xml:space="preserve"> </v>
      </c>
      <c r="DC100" s="216" t="str">
        <f t="shared" si="351"/>
        <v xml:space="preserve"> </v>
      </c>
      <c r="DD100" s="182">
        <f t="shared" si="274"/>
        <v>0</v>
      </c>
      <c r="DE100" s="183" t="str">
        <f t="shared" si="275"/>
        <v xml:space="preserve"> </v>
      </c>
      <c r="DG100" s="178">
        <v>26</v>
      </c>
      <c r="DH100" s="237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2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76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13"/>
        <v xml:space="preserve"> </v>
      </c>
      <c r="DX100" s="182" t="str">
        <f>IF(DT100=0," ",VLOOKUP(DT100,PROTOKOL!$A:$E,5,FALSE))</f>
        <v xml:space="preserve"> </v>
      </c>
      <c r="DY100" s="216" t="str">
        <f t="shared" si="352"/>
        <v xml:space="preserve"> </v>
      </c>
      <c r="DZ100" s="182">
        <f t="shared" si="277"/>
        <v>0</v>
      </c>
      <c r="EA100" s="183" t="str">
        <f t="shared" si="278"/>
        <v xml:space="preserve"> </v>
      </c>
      <c r="EC100" s="178">
        <v>26</v>
      </c>
      <c r="ED100" s="237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14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79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15"/>
        <v xml:space="preserve"> </v>
      </c>
      <c r="ET100" s="182" t="str">
        <f>IF(EP100=0," ",VLOOKUP(EP100,PROTOKOL!$A:$E,5,FALSE))</f>
        <v xml:space="preserve"> </v>
      </c>
      <c r="EU100" s="216" t="str">
        <f t="shared" si="353"/>
        <v xml:space="preserve"> </v>
      </c>
      <c r="EV100" s="182">
        <f t="shared" si="280"/>
        <v>0</v>
      </c>
      <c r="EW100" s="183" t="str">
        <f t="shared" si="281"/>
        <v xml:space="preserve"> </v>
      </c>
      <c r="EY100" s="178">
        <v>26</v>
      </c>
      <c r="EZ100" s="237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16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82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17"/>
        <v xml:space="preserve"> </v>
      </c>
      <c r="FP100" s="182" t="str">
        <f>IF(FL100=0," ",VLOOKUP(FL100,PROTOKOL!$A:$E,5,FALSE))</f>
        <v xml:space="preserve"> </v>
      </c>
      <c r="FQ100" s="216" t="str">
        <f t="shared" si="354"/>
        <v xml:space="preserve"> </v>
      </c>
      <c r="FR100" s="182">
        <f t="shared" si="283"/>
        <v>0</v>
      </c>
      <c r="FS100" s="183" t="str">
        <f t="shared" si="284"/>
        <v xml:space="preserve"> </v>
      </c>
      <c r="FU100" s="178">
        <v>26</v>
      </c>
      <c r="FV100" s="237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18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85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19"/>
        <v xml:space="preserve"> </v>
      </c>
      <c r="GL100" s="182" t="str">
        <f>IF(GH100=0," ",VLOOKUP(GH100,PROTOKOL!$A:$E,5,FALSE))</f>
        <v xml:space="preserve"> </v>
      </c>
      <c r="GM100" s="216" t="str">
        <f t="shared" si="355"/>
        <v xml:space="preserve"> </v>
      </c>
      <c r="GN100" s="182">
        <f t="shared" si="286"/>
        <v>0</v>
      </c>
      <c r="GO100" s="183" t="str">
        <f t="shared" si="287"/>
        <v xml:space="preserve"> </v>
      </c>
      <c r="GQ100" s="178">
        <v>26</v>
      </c>
      <c r="GR100" s="237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0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88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1"/>
        <v xml:space="preserve"> </v>
      </c>
      <c r="HH100" s="182" t="str">
        <f>IF(HD100=0," ",VLOOKUP(HD100,PROTOKOL!$A:$E,5,FALSE))</f>
        <v xml:space="preserve"> </v>
      </c>
      <c r="HI100" s="216" t="str">
        <f t="shared" si="356"/>
        <v xml:space="preserve"> </v>
      </c>
      <c r="HJ100" s="182">
        <f t="shared" si="289"/>
        <v>0</v>
      </c>
      <c r="HK100" s="183" t="str">
        <f t="shared" si="290"/>
        <v xml:space="preserve"> </v>
      </c>
      <c r="HM100" s="178">
        <v>26</v>
      </c>
      <c r="HN100" s="237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2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291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23"/>
        <v xml:space="preserve"> </v>
      </c>
      <c r="ID100" s="182" t="str">
        <f>IF(HZ100=0," ",VLOOKUP(HZ100,PROTOKOL!$A:$E,5,FALSE))</f>
        <v xml:space="preserve"> </v>
      </c>
      <c r="IE100" s="216" t="str">
        <f t="shared" si="357"/>
        <v xml:space="preserve"> </v>
      </c>
      <c r="IF100" s="182">
        <f t="shared" si="292"/>
        <v>0</v>
      </c>
      <c r="IG100" s="183" t="str">
        <f t="shared" si="293"/>
        <v xml:space="preserve"> </v>
      </c>
      <c r="II100" s="178">
        <v>26</v>
      </c>
      <c r="IJ100" s="237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24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294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25"/>
        <v xml:space="preserve"> </v>
      </c>
      <c r="IZ100" s="182" t="str">
        <f>IF(IV100=0," ",VLOOKUP(IV100,PROTOKOL!$A:$E,5,FALSE))</f>
        <v xml:space="preserve"> </v>
      </c>
      <c r="JA100" s="216" t="str">
        <f t="shared" si="358"/>
        <v xml:space="preserve"> </v>
      </c>
      <c r="JB100" s="182">
        <f t="shared" si="295"/>
        <v>0</v>
      </c>
      <c r="JC100" s="183" t="str">
        <f t="shared" si="296"/>
        <v xml:space="preserve"> </v>
      </c>
      <c r="JE100" s="178">
        <v>26</v>
      </c>
      <c r="JF100" s="237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26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297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27"/>
        <v xml:space="preserve"> </v>
      </c>
      <c r="JV100" s="182" t="str">
        <f>IF(JR100=0," ",VLOOKUP(JR100,PROTOKOL!$A:$E,5,FALSE))</f>
        <v xml:space="preserve"> </v>
      </c>
      <c r="JW100" s="216" t="str">
        <f t="shared" si="359"/>
        <v xml:space="preserve"> </v>
      </c>
      <c r="JX100" s="182">
        <f t="shared" si="298"/>
        <v>0</v>
      </c>
      <c r="JY100" s="183" t="str">
        <f t="shared" si="299"/>
        <v xml:space="preserve"> </v>
      </c>
      <c r="KA100" s="178">
        <v>26</v>
      </c>
      <c r="KB100" s="237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28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00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29"/>
        <v xml:space="preserve"> </v>
      </c>
      <c r="KR100" s="182" t="str">
        <f>IF(KN100=0," ",VLOOKUP(KN100,PROTOKOL!$A:$E,5,FALSE))</f>
        <v xml:space="preserve"> </v>
      </c>
      <c r="KS100" s="216" t="str">
        <f t="shared" si="360"/>
        <v xml:space="preserve"> </v>
      </c>
      <c r="KT100" s="182">
        <f t="shared" si="301"/>
        <v>0</v>
      </c>
      <c r="KU100" s="183" t="str">
        <f t="shared" si="302"/>
        <v xml:space="preserve"> </v>
      </c>
      <c r="KW100" s="178">
        <v>26</v>
      </c>
      <c r="KX100" s="237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0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03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1"/>
        <v xml:space="preserve"> </v>
      </c>
      <c r="LN100" s="182" t="str">
        <f>IF(LJ100=0," ",VLOOKUP(LJ100,PROTOKOL!$A:$E,5,FALSE))</f>
        <v xml:space="preserve"> </v>
      </c>
      <c r="LO100" s="216" t="str">
        <f t="shared" si="361"/>
        <v xml:space="preserve"> </v>
      </c>
      <c r="LP100" s="182">
        <f t="shared" si="304"/>
        <v>0</v>
      </c>
      <c r="LQ100" s="183" t="str">
        <f t="shared" si="305"/>
        <v xml:space="preserve"> </v>
      </c>
      <c r="LS100" s="178">
        <v>26</v>
      </c>
      <c r="LT100" s="237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2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06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33"/>
        <v xml:space="preserve"> </v>
      </c>
      <c r="MJ100" s="182" t="str">
        <f>IF(MF100=0," ",VLOOKUP(MF100,PROTOKOL!$A:$E,5,FALSE))</f>
        <v xml:space="preserve"> </v>
      </c>
      <c r="MK100" s="216" t="str">
        <f t="shared" si="362"/>
        <v xml:space="preserve"> </v>
      </c>
      <c r="ML100" s="182">
        <f t="shared" si="307"/>
        <v>0</v>
      </c>
      <c r="MM100" s="183" t="str">
        <f t="shared" si="308"/>
        <v xml:space="preserve"> </v>
      </c>
      <c r="MO100" s="178">
        <v>26</v>
      </c>
      <c r="MP100" s="237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34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09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35"/>
        <v xml:space="preserve"> </v>
      </c>
      <c r="NF100" s="182" t="str">
        <f>IF(NB100=0," ",VLOOKUP(NB100,PROTOKOL!$A:$E,5,FALSE))</f>
        <v xml:space="preserve"> </v>
      </c>
      <c r="NG100" s="216" t="str">
        <f t="shared" si="363"/>
        <v xml:space="preserve"> </v>
      </c>
      <c r="NH100" s="182">
        <f t="shared" si="310"/>
        <v>0</v>
      </c>
      <c r="NI100" s="183" t="str">
        <f t="shared" si="311"/>
        <v xml:space="preserve"> </v>
      </c>
      <c r="NK100" s="178">
        <v>26</v>
      </c>
      <c r="NL100" s="237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36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12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37"/>
        <v xml:space="preserve"> </v>
      </c>
      <c r="OB100" s="182" t="str">
        <f>IF(NX100=0," ",VLOOKUP(NX100,PROTOKOL!$A:$E,5,FALSE))</f>
        <v xml:space="preserve"> </v>
      </c>
      <c r="OC100" s="216" t="str">
        <f t="shared" si="364"/>
        <v xml:space="preserve"> </v>
      </c>
      <c r="OD100" s="182">
        <f t="shared" si="313"/>
        <v>0</v>
      </c>
      <c r="OE100" s="183" t="str">
        <f t="shared" si="314"/>
        <v xml:space="preserve"> </v>
      </c>
      <c r="OG100" s="178">
        <v>26</v>
      </c>
      <c r="OH100" s="237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38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15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39"/>
        <v xml:space="preserve"> </v>
      </c>
      <c r="OX100" s="182" t="str">
        <f>IF(OT100=0," ",VLOOKUP(OT100,PROTOKOL!$A:$E,5,FALSE))</f>
        <v xml:space="preserve"> </v>
      </c>
      <c r="OY100" s="216" t="str">
        <f t="shared" si="365"/>
        <v xml:space="preserve"> </v>
      </c>
      <c r="OZ100" s="182">
        <f t="shared" si="316"/>
        <v>0</v>
      </c>
      <c r="PA100" s="183" t="str">
        <f t="shared" si="317"/>
        <v xml:space="preserve"> </v>
      </c>
      <c r="PC100" s="178">
        <v>26</v>
      </c>
      <c r="PD100" s="237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0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18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1"/>
        <v xml:space="preserve"> </v>
      </c>
      <c r="PT100" s="182" t="str">
        <f>IF(PP100=0," ",VLOOKUP(PP100,PROTOKOL!$A:$E,5,FALSE))</f>
        <v xml:space="preserve"> </v>
      </c>
      <c r="PU100" s="216" t="str">
        <f t="shared" si="366"/>
        <v xml:space="preserve"> </v>
      </c>
      <c r="PV100" s="182">
        <f t="shared" si="319"/>
        <v>0</v>
      </c>
      <c r="PW100" s="183" t="str">
        <f t="shared" si="320"/>
        <v xml:space="preserve"> </v>
      </c>
      <c r="PY100" s="178">
        <v>26</v>
      </c>
      <c r="PZ100" s="237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2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21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43"/>
        <v xml:space="preserve"> </v>
      </c>
      <c r="QP100" s="182" t="str">
        <f>IF(QL100=0," ",VLOOKUP(QL100,PROTOKOL!$A:$E,5,FALSE))</f>
        <v xml:space="preserve"> </v>
      </c>
      <c r="QQ100" s="216" t="str">
        <f t="shared" si="367"/>
        <v xml:space="preserve"> </v>
      </c>
      <c r="QR100" s="182">
        <f t="shared" si="322"/>
        <v>0</v>
      </c>
      <c r="QS100" s="183" t="str">
        <f t="shared" si="323"/>
        <v xml:space="preserve"> </v>
      </c>
      <c r="QU100" s="178">
        <v>26</v>
      </c>
      <c r="QV100" s="237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44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24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45"/>
        <v xml:space="preserve"> </v>
      </c>
      <c r="RL100" s="182" t="str">
        <f>IF(RH100=0," ",VLOOKUP(RH100,PROTOKOL!$A:$E,5,FALSE))</f>
        <v xml:space="preserve"> </v>
      </c>
      <c r="RM100" s="216" t="str">
        <f t="shared" si="368"/>
        <v xml:space="preserve"> </v>
      </c>
      <c r="RN100" s="182">
        <f t="shared" si="325"/>
        <v>0</v>
      </c>
      <c r="RO100" s="183" t="str">
        <f t="shared" si="326"/>
        <v xml:space="preserve"> </v>
      </c>
      <c r="RQ100" s="178">
        <v>26</v>
      </c>
      <c r="RR100" s="237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46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27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47"/>
        <v xml:space="preserve"> </v>
      </c>
      <c r="SH100" s="182" t="str">
        <f>IF(SD100=0," ",VLOOKUP(SD100,PROTOKOL!$A:$E,5,FALSE))</f>
        <v xml:space="preserve"> </v>
      </c>
      <c r="SI100" s="216" t="str">
        <f t="shared" si="369"/>
        <v xml:space="preserve"> </v>
      </c>
      <c r="SJ100" s="182">
        <f t="shared" si="328"/>
        <v>0</v>
      </c>
      <c r="SK100" s="183" t="str">
        <f t="shared" si="329"/>
        <v xml:space="preserve"> </v>
      </c>
      <c r="SM100" s="178">
        <v>26</v>
      </c>
      <c r="SN100" s="237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48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30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49"/>
        <v xml:space="preserve"> </v>
      </c>
      <c r="TD100" s="182" t="str">
        <f>IF(SZ100=0," ",VLOOKUP(SZ100,PROTOKOL!$A:$E,5,FALSE))</f>
        <v xml:space="preserve"> </v>
      </c>
      <c r="TE100" s="216" t="str">
        <f t="shared" si="370"/>
        <v xml:space="preserve"> </v>
      </c>
      <c r="TF100" s="182">
        <f t="shared" si="331"/>
        <v>0</v>
      </c>
      <c r="TG100" s="183" t="str">
        <f t="shared" si="332"/>
        <v xml:space="preserve"> </v>
      </c>
      <c r="TI100" s="178">
        <v>26</v>
      </c>
      <c r="TJ100" s="237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0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33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1"/>
        <v xml:space="preserve"> </v>
      </c>
      <c r="TZ100" s="182" t="str">
        <f>IF(TV100=0," ",VLOOKUP(TV100,PROTOKOL!$A:$E,5,FALSE))</f>
        <v xml:space="preserve"> </v>
      </c>
      <c r="UA100" s="216" t="str">
        <f t="shared" si="371"/>
        <v xml:space="preserve"> </v>
      </c>
      <c r="UB100" s="182">
        <f t="shared" si="334"/>
        <v>0</v>
      </c>
      <c r="UC100" s="183" t="str">
        <f t="shared" si="335"/>
        <v xml:space="preserve"> </v>
      </c>
      <c r="UE100" s="178">
        <v>26</v>
      </c>
      <c r="UF100" s="237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2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36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53"/>
        <v xml:space="preserve"> </v>
      </c>
      <c r="UV100" s="182" t="str">
        <f>IF(UR100=0," ",VLOOKUP(UR100,PROTOKOL!$A:$E,5,FALSE))</f>
        <v xml:space="preserve"> </v>
      </c>
      <c r="UW100" s="216" t="str">
        <f t="shared" si="372"/>
        <v xml:space="preserve"> </v>
      </c>
      <c r="UX100" s="182">
        <f t="shared" si="337"/>
        <v>0</v>
      </c>
      <c r="UY100" s="183" t="str">
        <f t="shared" si="338"/>
        <v xml:space="preserve"> </v>
      </c>
      <c r="VA100" s="178">
        <v>26</v>
      </c>
      <c r="VB100" s="237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54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39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55"/>
        <v xml:space="preserve"> </v>
      </c>
      <c r="VR100" s="182" t="str">
        <f>IF(VN100=0," ",VLOOKUP(VN100,PROTOKOL!$A:$E,5,FALSE))</f>
        <v xml:space="preserve"> </v>
      </c>
      <c r="VS100" s="216" t="str">
        <f t="shared" si="373"/>
        <v xml:space="preserve"> </v>
      </c>
      <c r="VT100" s="182">
        <f t="shared" si="340"/>
        <v>0</v>
      </c>
      <c r="VU100" s="183" t="str">
        <f t="shared" si="341"/>
        <v xml:space="preserve"> </v>
      </c>
      <c r="VW100" s="178">
        <v>26</v>
      </c>
      <c r="VX100" s="237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56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42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57"/>
        <v xml:space="preserve"> </v>
      </c>
      <c r="WN100" s="182" t="str">
        <f>IF(WJ100=0," ",VLOOKUP(WJ100,PROTOKOL!$A:$E,5,FALSE))</f>
        <v xml:space="preserve"> </v>
      </c>
      <c r="WO100" s="216" t="str">
        <f t="shared" si="374"/>
        <v xml:space="preserve"> </v>
      </c>
      <c r="WP100" s="182">
        <f t="shared" si="343"/>
        <v>0</v>
      </c>
      <c r="WQ100" s="183" t="str">
        <f t="shared" si="344"/>
        <v xml:space="preserve"> </v>
      </c>
      <c r="WS100" s="178">
        <v>26</v>
      </c>
      <c r="WT100" s="237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58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45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59"/>
        <v xml:space="preserve"> </v>
      </c>
      <c r="XJ100" s="182" t="str">
        <f>IF(XF100=0," ",VLOOKUP(XF100,PROTOKOL!$A:$E,5,FALSE))</f>
        <v xml:space="preserve"> </v>
      </c>
      <c r="XK100" s="216" t="str">
        <f t="shared" si="375"/>
        <v xml:space="preserve"> </v>
      </c>
      <c r="XL100" s="182">
        <f t="shared" si="346"/>
        <v>0</v>
      </c>
      <c r="XM100" s="183" t="str">
        <f t="shared" si="347"/>
        <v xml:space="preserve"> </v>
      </c>
    </row>
    <row r="101" spans="1:637" ht="13.8" thickBot="1">
      <c r="A101" s="156"/>
      <c r="B101" s="20"/>
      <c r="C101" s="191"/>
      <c r="D101" s="21">
        <f>SUM(D8:D100)</f>
        <v>2</v>
      </c>
      <c r="E101" s="21"/>
      <c r="F101" s="21">
        <f>SUM(F8:F100)</f>
        <v>15</v>
      </c>
      <c r="G101" s="193"/>
      <c r="H101" s="194"/>
      <c r="I101" s="190"/>
      <c r="J101" s="21"/>
      <c r="K101" s="21" t="e">
        <f t="shared" ref="K101" si="376">SUM(K8:K100)</f>
        <v>#DIV/0!</v>
      </c>
      <c r="L101" s="191"/>
      <c r="O101">
        <f>SUM(O8:O100)</f>
        <v>0</v>
      </c>
      <c r="P101" s="195"/>
      <c r="Q101" s="196"/>
      <c r="R101" s="190"/>
      <c r="S101" s="77"/>
      <c r="T101" s="190">
        <f t="shared" si="262"/>
        <v>0</v>
      </c>
      <c r="U101" s="199">
        <f>SUM(U8:U100)</f>
        <v>0</v>
      </c>
      <c r="W101" s="156"/>
      <c r="X101" s="20"/>
      <c r="Y101" s="191"/>
      <c r="Z101" s="21">
        <f>SUM(Z8:Z100)</f>
        <v>420</v>
      </c>
      <c r="AA101" s="21"/>
      <c r="AB101" s="21">
        <f>SUM(AB8:AB100)</f>
        <v>22.5</v>
      </c>
      <c r="AC101" s="193"/>
      <c r="AD101" s="194"/>
      <c r="AE101" s="190"/>
      <c r="AF101" s="21"/>
      <c r="AG101" s="21">
        <f t="shared" ref="AG101" si="377">SUM(AG8:AG100)</f>
        <v>159.24276517857143</v>
      </c>
      <c r="AH101" s="191"/>
      <c r="AK101">
        <f>SUM(AK8:AK100)</f>
        <v>0</v>
      </c>
      <c r="AL101" s="195"/>
      <c r="AM101" s="196"/>
      <c r="AN101" s="190"/>
      <c r="AO101" s="77"/>
      <c r="AP101" s="190">
        <f t="shared" si="265"/>
        <v>0</v>
      </c>
      <c r="AQ101" s="199">
        <f>SUM(AQ8:AQ100)</f>
        <v>0</v>
      </c>
      <c r="AS101" s="156"/>
      <c r="AT101" s="20"/>
      <c r="AU101" s="191"/>
      <c r="AV101" s="21">
        <f>SUM(AV8:AV100)</f>
        <v>654</v>
      </c>
      <c r="AW101" s="21"/>
      <c r="AX101" s="21">
        <f>SUM(AX8:AX100)</f>
        <v>22.5</v>
      </c>
      <c r="AY101" s="193"/>
      <c r="AZ101" s="194"/>
      <c r="BA101" s="190"/>
      <c r="BB101" s="21"/>
      <c r="BC101" s="21" t="e">
        <f t="shared" ref="BC101" si="378">SUM(BC8:BC100)</f>
        <v>#DIV/0!</v>
      </c>
      <c r="BD101" s="191"/>
      <c r="BG101">
        <f>SUM(BG8:BG100)</f>
        <v>0</v>
      </c>
      <c r="BH101" s="195"/>
      <c r="BI101" s="196"/>
      <c r="BJ101" s="190"/>
      <c r="BK101" s="77"/>
      <c r="BL101" s="190">
        <f t="shared" si="268"/>
        <v>0</v>
      </c>
      <c r="BM101" s="199">
        <f>SUM(BM8:BM100)</f>
        <v>0</v>
      </c>
      <c r="BO101" s="156"/>
      <c r="BP101" s="20"/>
      <c r="BQ101" s="191"/>
      <c r="BR101" s="21">
        <f>SUM(BR8:BR100)</f>
        <v>460</v>
      </c>
      <c r="BS101" s="21"/>
      <c r="BT101" s="21">
        <f>SUM(BT8:BT100)</f>
        <v>15</v>
      </c>
      <c r="BU101" s="193"/>
      <c r="BV101" s="194"/>
      <c r="BW101" s="190"/>
      <c r="BX101" s="21"/>
      <c r="BY101" s="21">
        <f t="shared" ref="BY101" si="379">SUM(BY8:BY100)</f>
        <v>71.916087499999989</v>
      </c>
      <c r="BZ101" s="191"/>
      <c r="CC101">
        <f>SUM(CC8:CC100)</f>
        <v>0</v>
      </c>
      <c r="CD101" s="195"/>
      <c r="CE101" s="196"/>
      <c r="CF101" s="190"/>
      <c r="CG101" s="77"/>
      <c r="CH101" s="190">
        <f t="shared" si="271"/>
        <v>0</v>
      </c>
      <c r="CI101" s="199">
        <f>SUM(CI8:CI100)</f>
        <v>0</v>
      </c>
      <c r="CK101" s="156"/>
      <c r="CL101" s="20"/>
      <c r="CM101" s="191"/>
      <c r="CN101" s="21">
        <f>SUM(CN8:CN100)</f>
        <v>369</v>
      </c>
      <c r="CO101" s="21"/>
      <c r="CP101" s="21">
        <f>SUM(CP8:CP100)</f>
        <v>15</v>
      </c>
      <c r="CQ101" s="193"/>
      <c r="CR101" s="194"/>
      <c r="CS101" s="190"/>
      <c r="CT101" s="21"/>
      <c r="CU101" s="21" t="e">
        <f t="shared" ref="CU101" si="380">SUM(CU8:CU100)</f>
        <v>#DIV/0!</v>
      </c>
      <c r="CV101" s="191"/>
      <c r="CY101">
        <f>SUM(CY8:CY100)</f>
        <v>0</v>
      </c>
      <c r="CZ101" s="195"/>
      <c r="DA101" s="196"/>
      <c r="DB101" s="190"/>
      <c r="DC101" s="77"/>
      <c r="DD101" s="190">
        <f t="shared" si="274"/>
        <v>0</v>
      </c>
      <c r="DE101" s="199">
        <f>SUM(DE8:DE100)</f>
        <v>0</v>
      </c>
      <c r="DG101" s="156"/>
      <c r="DH101" s="20"/>
      <c r="DI101" s="191"/>
      <c r="DJ101" s="21">
        <f>SUM(DJ8:DJ100)</f>
        <v>0</v>
      </c>
      <c r="DK101" s="21"/>
      <c r="DL101" s="21">
        <f>SUM(DL8:DL100)</f>
        <v>22.5</v>
      </c>
      <c r="DM101" s="193"/>
      <c r="DN101" s="194"/>
      <c r="DO101" s="190"/>
      <c r="DP101" s="21"/>
      <c r="DQ101" s="21" t="e">
        <f t="shared" ref="DQ101" si="381">SUM(DQ8:DQ100)</f>
        <v>#VALUE!</v>
      </c>
      <c r="DR101" s="191"/>
      <c r="DU101">
        <f>SUM(DU8:DU100)</f>
        <v>0</v>
      </c>
      <c r="DV101" s="195"/>
      <c r="DW101" s="196"/>
      <c r="DX101" s="190"/>
      <c r="DY101" s="77"/>
      <c r="DZ101" s="190">
        <f t="shared" si="277"/>
        <v>0</v>
      </c>
      <c r="EA101" s="199">
        <f>SUM(EA8:EA100)</f>
        <v>0</v>
      </c>
      <c r="EC101" s="156"/>
      <c r="ED101" s="20"/>
      <c r="EE101" s="191"/>
      <c r="EF101" s="21">
        <f>SUM(EF8:EF100)</f>
        <v>0</v>
      </c>
      <c r="EG101" s="21"/>
      <c r="EH101" s="21">
        <f>SUM(EH8:EH100)</f>
        <v>15</v>
      </c>
      <c r="EI101" s="193"/>
      <c r="EJ101" s="194"/>
      <c r="EK101" s="190"/>
      <c r="EL101" s="21"/>
      <c r="EM101" s="21" t="e">
        <f t="shared" ref="EM101" si="382">SUM(EM8:EM100)</f>
        <v>#VALUE!</v>
      </c>
      <c r="EN101" s="191"/>
      <c r="EQ101">
        <f>SUM(EQ8:EQ100)</f>
        <v>0</v>
      </c>
      <c r="ER101" s="195"/>
      <c r="ES101" s="196"/>
      <c r="ET101" s="190"/>
      <c r="EU101" s="77"/>
      <c r="EV101" s="190">
        <f t="shared" si="280"/>
        <v>0</v>
      </c>
      <c r="EW101" s="199">
        <f>SUM(EW8:EW100)</f>
        <v>0</v>
      </c>
      <c r="EY101" s="156"/>
      <c r="EZ101" s="20"/>
      <c r="FA101" s="191"/>
      <c r="FB101" s="21">
        <f>SUM(FB8:FB100)</f>
        <v>610</v>
      </c>
      <c r="FC101" s="21"/>
      <c r="FD101" s="21">
        <f>SUM(FD8:FD100)</f>
        <v>22.5</v>
      </c>
      <c r="FE101" s="193"/>
      <c r="FF101" s="194"/>
      <c r="FG101" s="190"/>
      <c r="FH101" s="21"/>
      <c r="FI101" s="21">
        <f t="shared" ref="FI101" si="383">SUM(FI8:FI100)</f>
        <v>107.87413125</v>
      </c>
      <c r="FJ101" s="191"/>
      <c r="FM101">
        <f>SUM(FM8:FM100)</f>
        <v>0</v>
      </c>
      <c r="FN101" s="195"/>
      <c r="FO101" s="196"/>
      <c r="FP101" s="190"/>
      <c r="FQ101" s="77"/>
      <c r="FR101" s="190">
        <f t="shared" si="283"/>
        <v>0</v>
      </c>
      <c r="FS101" s="199">
        <f>SUM(FS8:FS100)</f>
        <v>0</v>
      </c>
      <c r="FU101" s="156"/>
      <c r="FV101" s="20"/>
      <c r="FW101" s="191"/>
      <c r="FX101" s="21">
        <f>SUM(FX8:FX100)</f>
        <v>300</v>
      </c>
      <c r="FY101" s="21"/>
      <c r="FZ101" s="21">
        <f>SUM(FZ8:FZ100)</f>
        <v>15</v>
      </c>
      <c r="GA101" s="193"/>
      <c r="GB101" s="194"/>
      <c r="GC101" s="190"/>
      <c r="GD101" s="21"/>
      <c r="GE101" s="21">
        <f t="shared" ref="GE101" si="384">SUM(GE8:GE100)</f>
        <v>71.916087500000003</v>
      </c>
      <c r="GF101" s="191"/>
      <c r="GI101">
        <f>SUM(GI8:GI100)</f>
        <v>0</v>
      </c>
      <c r="GJ101" s="195"/>
      <c r="GK101" s="196"/>
      <c r="GL101" s="190"/>
      <c r="GM101" s="77"/>
      <c r="GN101" s="190">
        <f t="shared" si="286"/>
        <v>0</v>
      </c>
      <c r="GO101" s="199">
        <f>SUM(GO8:GO100)</f>
        <v>0</v>
      </c>
      <c r="GQ101" s="156"/>
      <c r="GR101" s="20"/>
      <c r="GS101" s="191"/>
      <c r="GT101" s="21">
        <f>SUM(GT8:GT100)</f>
        <v>442</v>
      </c>
      <c r="GU101" s="21"/>
      <c r="GV101" s="21">
        <f>SUM(GV8:GV100)</f>
        <v>20.5</v>
      </c>
      <c r="GW101" s="193"/>
      <c r="GX101" s="194"/>
      <c r="GY101" s="190"/>
      <c r="GZ101" s="21"/>
      <c r="HA101" s="21" t="e">
        <f t="shared" ref="HA101" si="385">SUM(HA8:HA100)</f>
        <v>#DIV/0!</v>
      </c>
      <c r="HB101" s="191"/>
      <c r="HE101">
        <f>SUM(HE8:HE100)</f>
        <v>0</v>
      </c>
      <c r="HF101" s="195"/>
      <c r="HG101" s="196"/>
      <c r="HH101" s="190"/>
      <c r="HI101" s="77"/>
      <c r="HJ101" s="190">
        <f t="shared" si="289"/>
        <v>0</v>
      </c>
      <c r="HK101" s="199">
        <f>SUM(HK8:HK100)</f>
        <v>0</v>
      </c>
      <c r="HM101" s="156"/>
      <c r="HN101" s="20"/>
      <c r="HO101" s="191"/>
      <c r="HP101" s="21">
        <f>SUM(HP8:HP100)</f>
        <v>2</v>
      </c>
      <c r="HQ101" s="21"/>
      <c r="HR101" s="21">
        <f>SUM(HR8:HR100)</f>
        <v>15</v>
      </c>
      <c r="HS101" s="193"/>
      <c r="HT101" s="194"/>
      <c r="HU101" s="190"/>
      <c r="HV101" s="21"/>
      <c r="HW101" s="21" t="e">
        <f t="shared" ref="HW101" si="386">SUM(HW8:HW100)</f>
        <v>#DIV/0!</v>
      </c>
      <c r="HX101" s="191"/>
      <c r="IA101">
        <f>SUM(IA8:IA100)</f>
        <v>0</v>
      </c>
      <c r="IB101" s="195"/>
      <c r="IC101" s="196"/>
      <c r="ID101" s="190"/>
      <c r="IE101" s="77"/>
      <c r="IF101" s="190">
        <f t="shared" si="292"/>
        <v>0</v>
      </c>
      <c r="IG101" s="199">
        <f>SUM(IG8:IG100)</f>
        <v>0</v>
      </c>
      <c r="II101" s="156"/>
      <c r="IJ101" s="20"/>
      <c r="IK101" s="191"/>
      <c r="IL101" s="21">
        <f>SUM(IL8:IL100)</f>
        <v>240</v>
      </c>
      <c r="IM101" s="21"/>
      <c r="IN101" s="21">
        <f>SUM(IN8:IN100)</f>
        <v>15</v>
      </c>
      <c r="IO101" s="193"/>
      <c r="IP101" s="194"/>
      <c r="IQ101" s="190"/>
      <c r="IR101" s="21"/>
      <c r="IS101" s="21">
        <f t="shared" ref="IS101" si="387">SUM(IS8:IS100)</f>
        <v>77.976757777217742</v>
      </c>
      <c r="IT101" s="191"/>
      <c r="IW101">
        <f>SUM(IW8:IW100)</f>
        <v>0</v>
      </c>
      <c r="IX101" s="195"/>
      <c r="IY101" s="196"/>
      <c r="IZ101" s="190"/>
      <c r="JA101" s="77"/>
      <c r="JB101" s="190">
        <f t="shared" si="295"/>
        <v>0</v>
      </c>
      <c r="JC101" s="199">
        <f>SUM(JC8:JC100)</f>
        <v>0</v>
      </c>
      <c r="JE101" s="156"/>
      <c r="JF101" s="20"/>
      <c r="JG101" s="191"/>
      <c r="JH101" s="21">
        <f>SUM(JH8:JH100)</f>
        <v>371</v>
      </c>
      <c r="JI101" s="21"/>
      <c r="JJ101" s="21">
        <f>SUM(JJ8:JJ100)</f>
        <v>15</v>
      </c>
      <c r="JK101" s="193"/>
      <c r="JL101" s="194"/>
      <c r="JM101" s="190"/>
      <c r="JN101" s="21"/>
      <c r="JO101" s="21">
        <f t="shared" ref="JO101" si="388">SUM(JO8:JO100)</f>
        <v>77.515424575847675</v>
      </c>
      <c r="JP101" s="191"/>
      <c r="JS101">
        <f>SUM(JS8:JS100)</f>
        <v>3</v>
      </c>
      <c r="JT101" s="195"/>
      <c r="JU101" s="196"/>
      <c r="JV101" s="190"/>
      <c r="JW101" s="77"/>
      <c r="JX101" s="190">
        <f t="shared" si="298"/>
        <v>6</v>
      </c>
      <c r="JY101" s="199">
        <f>SUM(JY8:JY100)</f>
        <v>26.968532812499994</v>
      </c>
      <c r="KA101" s="156"/>
      <c r="KB101" s="20"/>
      <c r="KC101" s="191"/>
      <c r="KD101" s="21">
        <f>SUM(KD8:KD100)</f>
        <v>395</v>
      </c>
      <c r="KE101" s="21"/>
      <c r="KF101" s="21">
        <f>SUM(KF8:KF100)</f>
        <v>15</v>
      </c>
      <c r="KG101" s="193"/>
      <c r="KH101" s="194"/>
      <c r="KI101" s="190"/>
      <c r="KJ101" s="21"/>
      <c r="KK101" s="21" t="e">
        <f t="shared" ref="KK101" si="389">SUM(KK8:KK100)</f>
        <v>#VALUE!</v>
      </c>
      <c r="KL101" s="191"/>
      <c r="KO101">
        <f>SUM(KO8:KO100)</f>
        <v>0</v>
      </c>
      <c r="KP101" s="195"/>
      <c r="KQ101" s="196"/>
      <c r="KR101" s="190"/>
      <c r="KS101" s="77"/>
      <c r="KT101" s="190">
        <f t="shared" si="301"/>
        <v>0</v>
      </c>
      <c r="KU101" s="199">
        <f>SUM(KU8:KU100)</f>
        <v>0</v>
      </c>
      <c r="KW101" s="156"/>
      <c r="KX101" s="20"/>
      <c r="KY101" s="191"/>
      <c r="KZ101" s="21">
        <f>SUM(KZ8:KZ100)</f>
        <v>200</v>
      </c>
      <c r="LA101" s="21"/>
      <c r="LB101" s="21">
        <f>SUM(LB8:LB100)</f>
        <v>15</v>
      </c>
      <c r="LC101" s="193"/>
      <c r="LD101" s="194"/>
      <c r="LE101" s="190"/>
      <c r="LF101" s="21"/>
      <c r="LG101" s="21" t="e">
        <f t="shared" ref="LG101" si="390">SUM(LG8:LG100)</f>
        <v>#DIV/0!</v>
      </c>
      <c r="LH101" s="191"/>
      <c r="LK101">
        <f>SUM(LK8:LK100)</f>
        <v>0</v>
      </c>
      <c r="LL101" s="195"/>
      <c r="LM101" s="196"/>
      <c r="LN101" s="190"/>
      <c r="LO101" s="77"/>
      <c r="LP101" s="190">
        <f t="shared" si="304"/>
        <v>0</v>
      </c>
      <c r="LQ101" s="199">
        <f>SUM(LQ8:LQ100)</f>
        <v>0</v>
      </c>
      <c r="LS101" s="156"/>
      <c r="LT101" s="20"/>
      <c r="LU101" s="191"/>
      <c r="LV101" s="21">
        <f>SUM(LV8:LV100)</f>
        <v>183</v>
      </c>
      <c r="LW101" s="21"/>
      <c r="LX101" s="21">
        <f>SUM(LX8:LX100)</f>
        <v>15</v>
      </c>
      <c r="LY101" s="193"/>
      <c r="LZ101" s="194"/>
      <c r="MA101" s="190"/>
      <c r="MB101" s="21"/>
      <c r="MC101" s="21">
        <f t="shared" ref="MC101" si="391">SUM(MC8:MC100)</f>
        <v>75.395898185483873</v>
      </c>
      <c r="MD101" s="191"/>
      <c r="MG101">
        <f>SUM(MG8:MG100)</f>
        <v>10.5</v>
      </c>
      <c r="MH101" s="195"/>
      <c r="MI101" s="196"/>
      <c r="MJ101" s="190"/>
      <c r="MK101" s="77"/>
      <c r="ML101" s="190">
        <f t="shared" si="307"/>
        <v>21</v>
      </c>
      <c r="MM101" s="199" t="e">
        <f>SUM(MM8:MM100)</f>
        <v>#DIV/0!</v>
      </c>
      <c r="MO101" s="156"/>
      <c r="MP101" s="20"/>
      <c r="MQ101" s="191"/>
      <c r="MR101" s="21">
        <f>SUM(MR8:MR100)</f>
        <v>246</v>
      </c>
      <c r="MS101" s="21"/>
      <c r="MT101" s="21">
        <f>SUM(MT8:MT100)</f>
        <v>15</v>
      </c>
      <c r="MU101" s="193"/>
      <c r="MV101" s="194"/>
      <c r="MW101" s="190"/>
      <c r="MX101" s="21"/>
      <c r="MY101" s="21">
        <f t="shared" ref="MY101" si="392">SUM(MY8:MY100)</f>
        <v>77.05295089285714</v>
      </c>
      <c r="MZ101" s="191"/>
      <c r="NC101">
        <f>SUM(NC8:NC100)</f>
        <v>0</v>
      </c>
      <c r="ND101" s="195"/>
      <c r="NE101" s="196"/>
      <c r="NF101" s="190"/>
      <c r="NG101" s="77"/>
      <c r="NH101" s="190">
        <f t="shared" si="310"/>
        <v>0</v>
      </c>
      <c r="NI101" s="199">
        <f>SUM(NI8:NI100)</f>
        <v>0</v>
      </c>
      <c r="NK101" s="156"/>
      <c r="NL101" s="20"/>
      <c r="NM101" s="191"/>
      <c r="NN101" s="21">
        <f>SUM(NN8:NN100)</f>
        <v>560</v>
      </c>
      <c r="NO101" s="21"/>
      <c r="NP101" s="21">
        <f>SUM(NP8:NP100)</f>
        <v>22.5</v>
      </c>
      <c r="NQ101" s="193"/>
      <c r="NR101" s="194"/>
      <c r="NS101" s="190"/>
      <c r="NT101" s="21"/>
      <c r="NU101" s="21">
        <f t="shared" ref="NU101" si="393">SUM(NU8:NU100)</f>
        <v>174.78836266426282</v>
      </c>
      <c r="NV101" s="191"/>
      <c r="NY101">
        <f>SUM(NY8:NY100)</f>
        <v>2.5</v>
      </c>
      <c r="NZ101" s="195"/>
      <c r="OA101" s="196"/>
      <c r="OB101" s="190"/>
      <c r="OC101" s="77"/>
      <c r="OD101" s="190">
        <f t="shared" si="313"/>
        <v>5</v>
      </c>
      <c r="OE101" s="199">
        <f>SUM(OE8:OE100)</f>
        <v>23.073078072916665</v>
      </c>
      <c r="OG101" s="156"/>
      <c r="OH101" s="20"/>
      <c r="OI101" s="191"/>
      <c r="OJ101" s="21">
        <f>SUM(OJ8:OJ100)</f>
        <v>424</v>
      </c>
      <c r="OK101" s="21"/>
      <c r="OL101" s="21">
        <f>SUM(OL8:OL100)</f>
        <v>15</v>
      </c>
      <c r="OM101" s="193"/>
      <c r="ON101" s="194"/>
      <c r="OO101" s="190"/>
      <c r="OP101" s="21"/>
      <c r="OQ101" s="21">
        <f t="shared" ref="OQ101" si="394">SUM(OQ8:OQ100)</f>
        <v>73.177773245614048</v>
      </c>
      <c r="OR101" s="191"/>
      <c r="OU101">
        <f>SUM(OU8:OU100)</f>
        <v>0</v>
      </c>
      <c r="OV101" s="195"/>
      <c r="OW101" s="196"/>
      <c r="OX101" s="190"/>
      <c r="OY101" s="77"/>
      <c r="OZ101" s="190">
        <f t="shared" si="316"/>
        <v>0</v>
      </c>
      <c r="PA101" s="199">
        <f>SUM(PA8:PA100)</f>
        <v>0</v>
      </c>
      <c r="PC101" s="156"/>
      <c r="PD101" s="20"/>
      <c r="PE101" s="191"/>
      <c r="PF101" s="21">
        <f>SUM(PF8:PF100)</f>
        <v>537</v>
      </c>
      <c r="PG101" s="21"/>
      <c r="PH101" s="21">
        <f>SUM(PH8:PH100)</f>
        <v>22.5</v>
      </c>
      <c r="PI101" s="193"/>
      <c r="PJ101" s="194"/>
      <c r="PK101" s="190"/>
      <c r="PL101" s="21"/>
      <c r="PM101" s="21" t="e">
        <f t="shared" ref="PM101" si="395">SUM(PM8:PM100)</f>
        <v>#DIV/0!</v>
      </c>
      <c r="PN101" s="191"/>
      <c r="PQ101">
        <f>SUM(PQ8:PQ100)</f>
        <v>0</v>
      </c>
      <c r="PR101" s="195"/>
      <c r="PS101" s="196"/>
      <c r="PT101" s="190"/>
      <c r="PU101" s="77"/>
      <c r="PV101" s="190">
        <f t="shared" si="319"/>
        <v>0</v>
      </c>
      <c r="PW101" s="199">
        <f>SUM(PW8:PW100)</f>
        <v>0</v>
      </c>
      <c r="PY101" s="156"/>
      <c r="PZ101" s="20"/>
      <c r="QA101" s="191"/>
      <c r="QB101" s="21">
        <f>SUM(QB8:QB100)</f>
        <v>122</v>
      </c>
      <c r="QC101" s="21"/>
      <c r="QD101" s="21">
        <f>SUM(QD8:QD100)</f>
        <v>15</v>
      </c>
      <c r="QE101" s="193"/>
      <c r="QF101" s="194"/>
      <c r="QG101" s="190"/>
      <c r="QH101" s="21"/>
      <c r="QI101" s="21" t="e">
        <f t="shared" ref="QI101" si="396">SUM(QI8:QI100)</f>
        <v>#DIV/0!</v>
      </c>
      <c r="QJ101" s="191"/>
      <c r="QM101">
        <f>SUM(QM8:QM100)</f>
        <v>0</v>
      </c>
      <c r="QN101" s="195"/>
      <c r="QO101" s="196"/>
      <c r="QP101" s="190"/>
      <c r="QQ101" s="77"/>
      <c r="QR101" s="190">
        <f t="shared" si="322"/>
        <v>0</v>
      </c>
      <c r="QS101" s="199">
        <f>SUM(QS8:QS100)</f>
        <v>0</v>
      </c>
      <c r="QU101" s="156"/>
      <c r="QV101" s="20"/>
      <c r="QW101" s="191"/>
      <c r="QX101" s="21">
        <f>SUM(QX8:QX100)</f>
        <v>106</v>
      </c>
      <c r="QY101" s="21"/>
      <c r="QZ101" s="21">
        <f>SUM(QZ8:QZ100)</f>
        <v>15</v>
      </c>
      <c r="RA101" s="193"/>
      <c r="RB101" s="194"/>
      <c r="RC101" s="190"/>
      <c r="RD101" s="21"/>
      <c r="RE101" s="21" t="e">
        <f t="shared" ref="RE101" si="397">SUM(RE8:RE100)</f>
        <v>#DIV/0!</v>
      </c>
      <c r="RF101" s="191"/>
      <c r="RI101">
        <f>SUM(RI8:RI100)</f>
        <v>10.5</v>
      </c>
      <c r="RJ101" s="195"/>
      <c r="RK101" s="196"/>
      <c r="RL101" s="190"/>
      <c r="RM101" s="77"/>
      <c r="RN101" s="190">
        <f t="shared" si="325"/>
        <v>21</v>
      </c>
      <c r="RO101" s="199">
        <f>SUM(RO8:RO100)</f>
        <v>149.48272473214283</v>
      </c>
      <c r="RQ101" s="156"/>
      <c r="RR101" s="20"/>
      <c r="RS101" s="191"/>
      <c r="RT101" s="21">
        <f>SUM(RT8:RT100)</f>
        <v>378</v>
      </c>
      <c r="RU101" s="21"/>
      <c r="RV101" s="21">
        <f>SUM(RV8:RV100)</f>
        <v>15</v>
      </c>
      <c r="RW101" s="193"/>
      <c r="RX101" s="194"/>
      <c r="RY101" s="190"/>
      <c r="RZ101" s="21"/>
      <c r="SA101" s="21" t="e">
        <f t="shared" ref="SA101" si="398">SUM(SA8:SA100)</f>
        <v>#DIV/0!</v>
      </c>
      <c r="SB101" s="191"/>
      <c r="SE101">
        <f>SUM(SE8:SE100)</f>
        <v>0</v>
      </c>
      <c r="SF101" s="195"/>
      <c r="SG101" s="196"/>
      <c r="SH101" s="190"/>
      <c r="SI101" s="77"/>
      <c r="SJ101" s="190">
        <f t="shared" si="328"/>
        <v>0</v>
      </c>
      <c r="SK101" s="199">
        <f>SUM(SK8:SK100)</f>
        <v>0</v>
      </c>
      <c r="SM101" s="156"/>
      <c r="SN101" s="20"/>
      <c r="SO101" s="191"/>
      <c r="SP101" s="21">
        <f>SUM(SP8:SP100)</f>
        <v>103</v>
      </c>
      <c r="SQ101" s="21"/>
      <c r="SR101" s="21">
        <f>SUM(SR8:SR100)</f>
        <v>22.5</v>
      </c>
      <c r="SS101" s="193"/>
      <c r="ST101" s="194"/>
      <c r="SU101" s="190"/>
      <c r="SV101" s="21"/>
      <c r="SW101" s="21" t="e">
        <f t="shared" ref="SW101" si="399">SUM(SW8:SW100)</f>
        <v>#DIV/0!</v>
      </c>
      <c r="SX101" s="191"/>
      <c r="TA101">
        <f>SUM(TA8:TA100)</f>
        <v>3.5</v>
      </c>
      <c r="TB101" s="195"/>
      <c r="TC101" s="196"/>
      <c r="TD101" s="190"/>
      <c r="TE101" s="77"/>
      <c r="TF101" s="190">
        <f t="shared" si="331"/>
        <v>7</v>
      </c>
      <c r="TG101" s="199">
        <f>SUM(TG8:TG100)</f>
        <v>-12.670929702380949</v>
      </c>
      <c r="TI101" s="156"/>
      <c r="TJ101" s="20"/>
      <c r="TK101" s="191"/>
      <c r="TL101" s="21">
        <f>SUM(TL8:TL100)</f>
        <v>367</v>
      </c>
      <c r="TM101" s="21"/>
      <c r="TN101" s="21">
        <f>SUM(TN8:TN100)</f>
        <v>22.5</v>
      </c>
      <c r="TO101" s="193"/>
      <c r="TP101" s="194"/>
      <c r="TQ101" s="190"/>
      <c r="TR101" s="21"/>
      <c r="TS101" s="21">
        <f t="shared" ref="TS101" si="400">SUM(TS8:TS100)</f>
        <v>113.86713854166666</v>
      </c>
      <c r="TT101" s="191"/>
      <c r="TW101">
        <f>SUM(TW8:TW100)</f>
        <v>2.5</v>
      </c>
      <c r="TX101" s="195"/>
      <c r="TY101" s="196"/>
      <c r="TZ101" s="190"/>
      <c r="UA101" s="77"/>
      <c r="UB101" s="190">
        <f t="shared" si="334"/>
        <v>5</v>
      </c>
      <c r="UC101" s="199">
        <f>SUM(UC8:UC100)</f>
        <v>23.972029166666665</v>
      </c>
      <c r="UE101" s="156"/>
      <c r="UF101" s="20"/>
      <c r="UG101" s="191"/>
      <c r="UH101" s="21">
        <f>SUM(UH8:UH100)</f>
        <v>296</v>
      </c>
      <c r="UI101" s="21"/>
      <c r="UJ101" s="21">
        <f>SUM(UJ8:UJ100)</f>
        <v>22.5</v>
      </c>
      <c r="UK101" s="193"/>
      <c r="UL101" s="194"/>
      <c r="UM101" s="190"/>
      <c r="UN101" s="21"/>
      <c r="UO101" s="21" t="e">
        <f t="shared" ref="UO101" si="401">SUM(UO8:UO100)</f>
        <v>#DIV/0!</v>
      </c>
      <c r="UP101" s="191"/>
      <c r="US101">
        <f>SUM(US8:US100)</f>
        <v>0</v>
      </c>
      <c r="UT101" s="195"/>
      <c r="UU101" s="196"/>
      <c r="UV101" s="190"/>
      <c r="UW101" s="77"/>
      <c r="UX101" s="190">
        <f t="shared" si="337"/>
        <v>0</v>
      </c>
      <c r="UY101" s="199">
        <f>SUM(UY8:UY100)</f>
        <v>0</v>
      </c>
      <c r="VA101" s="156"/>
      <c r="VB101" s="20"/>
      <c r="VC101" s="191"/>
      <c r="VD101" s="21">
        <f>SUM(VD8:VD100)</f>
        <v>150</v>
      </c>
      <c r="VE101" s="21"/>
      <c r="VF101" s="21">
        <f>SUM(VF8:VF100)</f>
        <v>7.5</v>
      </c>
      <c r="VG101" s="193"/>
      <c r="VH101" s="194"/>
      <c r="VI101" s="190"/>
      <c r="VJ101" s="21"/>
      <c r="VK101" s="21">
        <f t="shared" ref="VK101" si="402">SUM(VK8:VK100)</f>
        <v>35.958043750000002</v>
      </c>
      <c r="VL101" s="191"/>
      <c r="VO101">
        <f>SUM(VO8:VO100)</f>
        <v>0</v>
      </c>
      <c r="VP101" s="195"/>
      <c r="VQ101" s="196"/>
      <c r="VR101" s="190"/>
      <c r="VS101" s="77"/>
      <c r="VT101" s="190">
        <f t="shared" si="340"/>
        <v>0</v>
      </c>
      <c r="VU101" s="199">
        <f>SUM(VU8:VU100)</f>
        <v>0</v>
      </c>
      <c r="VW101" s="156"/>
      <c r="VX101" s="20"/>
      <c r="VY101" s="191"/>
      <c r="VZ101" s="21">
        <f>SUM(VZ8:VZ100)</f>
        <v>385</v>
      </c>
      <c r="WA101" s="21"/>
      <c r="WB101" s="21">
        <f>SUM(WB8:WB100)</f>
        <v>15</v>
      </c>
      <c r="WC101" s="193"/>
      <c r="WD101" s="194"/>
      <c r="WE101" s="190"/>
      <c r="WF101" s="21"/>
      <c r="WG101" s="21">
        <f t="shared" ref="WG101" si="403">SUM(WG8:WG100)</f>
        <v>193.8178072458791</v>
      </c>
      <c r="WH101" s="191"/>
      <c r="WK101">
        <f>SUM(WK8:WK100)</f>
        <v>0</v>
      </c>
      <c r="WL101" s="195"/>
      <c r="WM101" s="196"/>
      <c r="WN101" s="190"/>
      <c r="WO101" s="77"/>
      <c r="WP101" s="190">
        <f t="shared" si="343"/>
        <v>0</v>
      </c>
      <c r="WQ101" s="199">
        <f>SUM(WQ8:WQ100)</f>
        <v>0</v>
      </c>
      <c r="WS101" s="156"/>
      <c r="WT101" s="20"/>
      <c r="WU101" s="191"/>
      <c r="WV101" s="21">
        <f>SUM(WV8:WV100)</f>
        <v>543</v>
      </c>
      <c r="WW101" s="21"/>
      <c r="WX101" s="21">
        <f>SUM(WX8:WX100)</f>
        <v>22.5</v>
      </c>
      <c r="WY101" s="193"/>
      <c r="WZ101" s="194"/>
      <c r="XA101" s="190"/>
      <c r="XB101" s="21"/>
      <c r="XC101" s="21" t="e">
        <f t="shared" ref="XC101" si="404">SUM(XC8:XC100)</f>
        <v>#DIV/0!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46"/>
        <v>0</v>
      </c>
      <c r="XM101" s="199">
        <f>SUM(XM8:XM100)</f>
        <v>0</v>
      </c>
    </row>
    <row r="102" spans="1:637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104</v>
      </c>
      <c r="T102" s="25"/>
      <c r="U102" s="31" t="e">
        <f>K101</f>
        <v>#DIV/0!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104</v>
      </c>
      <c r="AP102" s="25"/>
      <c r="AQ102" s="31">
        <f>AG101</f>
        <v>159.24276517857143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104</v>
      </c>
      <c r="BL102" s="25"/>
      <c r="BM102" s="31" t="e">
        <f>BC101</f>
        <v>#DIV/0!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104</v>
      </c>
      <c r="CH102" s="25"/>
      <c r="CI102" s="31">
        <f>BY101</f>
        <v>71.916087499999989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104</v>
      </c>
      <c r="DD102" s="25"/>
      <c r="DE102" s="31" t="e">
        <f>CU101</f>
        <v>#DIV/0!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104</v>
      </c>
      <c r="DZ102" s="25"/>
      <c r="EA102" s="31" t="e">
        <f>DQ101</f>
        <v>#VALUE!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104</v>
      </c>
      <c r="EV102" s="25"/>
      <c r="EW102" s="31" t="e">
        <f>EM101</f>
        <v>#VALUE!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104</v>
      </c>
      <c r="FR102" s="25"/>
      <c r="FS102" s="31">
        <f>FI101</f>
        <v>107.87413125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104</v>
      </c>
      <c r="GN102" s="25"/>
      <c r="GO102" s="31">
        <f>GE101</f>
        <v>71.916087500000003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104</v>
      </c>
      <c r="HJ102" s="25"/>
      <c r="HK102" s="31" t="e">
        <f>HA101</f>
        <v>#DIV/0!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104</v>
      </c>
      <c r="IF102" s="25"/>
      <c r="IG102" s="31" t="e">
        <f>HW101</f>
        <v>#DIV/0!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104</v>
      </c>
      <c r="JB102" s="25"/>
      <c r="JC102" s="31">
        <f>IS101</f>
        <v>77.976757777217742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104</v>
      </c>
      <c r="JX102" s="25"/>
      <c r="JY102" s="31">
        <f>JO101</f>
        <v>77.515424575847675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104</v>
      </c>
      <c r="KT102" s="25"/>
      <c r="KU102" s="31" t="e">
        <f>KK101</f>
        <v>#VALUE!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104</v>
      </c>
      <c r="LP102" s="25"/>
      <c r="LQ102" s="31" t="e">
        <f>LG101</f>
        <v>#DIV/0!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104</v>
      </c>
      <c r="ML102" s="25"/>
      <c r="MM102" s="31">
        <f>MC101</f>
        <v>75.395898185483873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104</v>
      </c>
      <c r="NH102" s="25"/>
      <c r="NI102" s="31">
        <f>MY101</f>
        <v>77.05295089285714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104</v>
      </c>
      <c r="OD102" s="25"/>
      <c r="OE102" s="31">
        <f>NU101</f>
        <v>174.78836266426282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104</v>
      </c>
      <c r="OZ102" s="25"/>
      <c r="PA102" s="31">
        <f>OQ101</f>
        <v>73.177773245614048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104</v>
      </c>
      <c r="PV102" s="25"/>
      <c r="PW102" s="31" t="e">
        <f>PM101</f>
        <v>#DIV/0!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104</v>
      </c>
      <c r="QR102" s="25"/>
      <c r="QS102" s="31" t="e">
        <f>QI101</f>
        <v>#DIV/0!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104</v>
      </c>
      <c r="RN102" s="25"/>
      <c r="RO102" s="31" t="e">
        <f>RE101</f>
        <v>#DIV/0!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104</v>
      </c>
      <c r="SJ102" s="25"/>
      <c r="SK102" s="31" t="e">
        <f>SA101</f>
        <v>#DIV/0!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104</v>
      </c>
      <c r="TF102" s="25"/>
      <c r="TG102" s="31" t="e">
        <f>SW101</f>
        <v>#DIV/0!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104</v>
      </c>
      <c r="UB102" s="25"/>
      <c r="UC102" s="31">
        <f>TS101</f>
        <v>113.86713854166666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104</v>
      </c>
      <c r="UX102" s="25"/>
      <c r="UY102" s="31" t="e">
        <f>UO101</f>
        <v>#DIV/0!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104</v>
      </c>
      <c r="VT102" s="25"/>
      <c r="VU102" s="31">
        <f>VK101</f>
        <v>35.958043750000002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104</v>
      </c>
      <c r="WP102" s="25"/>
      <c r="WQ102" s="31">
        <f>WG101</f>
        <v>193.8178072458791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104</v>
      </c>
      <c r="XL102" s="25"/>
      <c r="XM102" s="31" t="e">
        <f>XC101</f>
        <v>#DIV/0!</v>
      </c>
    </row>
    <row r="103" spans="1:637" ht="13.8" thickBot="1">
      <c r="A103" s="158"/>
      <c r="B103" s="23"/>
      <c r="C103" s="238" t="s">
        <v>106</v>
      </c>
      <c r="D103" s="239"/>
      <c r="E103" s="24"/>
      <c r="G103" s="195"/>
      <c r="H103" s="197"/>
      <c r="I103" s="190"/>
      <c r="J103" s="197"/>
      <c r="K103" s="40" t="s">
        <v>107</v>
      </c>
      <c r="L103" s="58">
        <f>U101</f>
        <v>0</v>
      </c>
      <c r="P103" s="195"/>
      <c r="Q103" s="49"/>
      <c r="R103" s="190"/>
      <c r="S103" s="13"/>
      <c r="T103" s="27"/>
      <c r="U103" s="27"/>
      <c r="W103" s="158"/>
      <c r="X103" s="23"/>
      <c r="Y103" s="238" t="s">
        <v>106</v>
      </c>
      <c r="Z103" s="239"/>
      <c r="AA103" s="24"/>
      <c r="AC103" s="195"/>
      <c r="AD103" s="197"/>
      <c r="AE103" s="190"/>
      <c r="AF103" s="197"/>
      <c r="AG103" s="40" t="s">
        <v>107</v>
      </c>
      <c r="AH103" s="58">
        <f>AQ101</f>
        <v>0</v>
      </c>
      <c r="AL103" s="195"/>
      <c r="AM103" s="49"/>
      <c r="AN103" s="190"/>
      <c r="AO103" s="13"/>
      <c r="AP103" s="27"/>
      <c r="AQ103" s="27"/>
      <c r="AS103" s="158"/>
      <c r="AT103" s="23"/>
      <c r="AU103" s="238" t="s">
        <v>106</v>
      </c>
      <c r="AV103" s="239"/>
      <c r="AW103" s="24"/>
      <c r="AY103" s="195"/>
      <c r="AZ103" s="197"/>
      <c r="BA103" s="190"/>
      <c r="BB103" s="197"/>
      <c r="BC103" s="40" t="s">
        <v>107</v>
      </c>
      <c r="BD103" s="58">
        <f>BM101</f>
        <v>0</v>
      </c>
      <c r="BH103" s="195"/>
      <c r="BI103" s="49"/>
      <c r="BJ103" s="190"/>
      <c r="BK103" s="13"/>
      <c r="BL103" s="27"/>
      <c r="BM103" s="27"/>
      <c r="BO103" s="158"/>
      <c r="BP103" s="23"/>
      <c r="BQ103" s="238" t="s">
        <v>106</v>
      </c>
      <c r="BR103" s="239"/>
      <c r="BS103" s="24"/>
      <c r="BU103" s="195"/>
      <c r="BV103" s="197"/>
      <c r="BW103" s="190"/>
      <c r="BX103" s="197"/>
      <c r="BY103" s="40" t="s">
        <v>107</v>
      </c>
      <c r="BZ103" s="58">
        <f>CI101</f>
        <v>0</v>
      </c>
      <c r="CD103" s="195"/>
      <c r="CE103" s="49"/>
      <c r="CF103" s="190"/>
      <c r="CG103" s="13"/>
      <c r="CH103" s="27"/>
      <c r="CI103" s="27"/>
      <c r="CK103" s="158"/>
      <c r="CL103" s="23"/>
      <c r="CM103" s="238" t="s">
        <v>106</v>
      </c>
      <c r="CN103" s="239"/>
      <c r="CO103" s="24"/>
      <c r="CQ103" s="195"/>
      <c r="CR103" s="197"/>
      <c r="CS103" s="190"/>
      <c r="CT103" s="197"/>
      <c r="CU103" s="40" t="s">
        <v>107</v>
      </c>
      <c r="CV103" s="58">
        <f>DE101</f>
        <v>0</v>
      </c>
      <c r="CZ103" s="195"/>
      <c r="DA103" s="49"/>
      <c r="DB103" s="190"/>
      <c r="DC103" s="13"/>
      <c r="DD103" s="27"/>
      <c r="DE103" s="27"/>
      <c r="DG103" s="158"/>
      <c r="DH103" s="23"/>
      <c r="DI103" s="238" t="s">
        <v>106</v>
      </c>
      <c r="DJ103" s="239"/>
      <c r="DK103" s="24"/>
      <c r="DM103" s="195"/>
      <c r="DN103" s="197"/>
      <c r="DO103" s="190"/>
      <c r="DP103" s="197"/>
      <c r="DQ103" s="40" t="s">
        <v>107</v>
      </c>
      <c r="DR103" s="58">
        <f>EA101</f>
        <v>0</v>
      </c>
      <c r="DV103" s="195"/>
      <c r="DW103" s="49"/>
      <c r="DX103" s="190"/>
      <c r="DY103" s="13"/>
      <c r="DZ103" s="27"/>
      <c r="EA103" s="27"/>
      <c r="EC103" s="158"/>
      <c r="ED103" s="23"/>
      <c r="EE103" s="238" t="s">
        <v>106</v>
      </c>
      <c r="EF103" s="239"/>
      <c r="EG103" s="24"/>
      <c r="EI103" s="195"/>
      <c r="EJ103" s="197"/>
      <c r="EK103" s="190"/>
      <c r="EL103" s="197"/>
      <c r="EM103" s="40" t="s">
        <v>107</v>
      </c>
      <c r="EN103" s="58">
        <f>EW101</f>
        <v>0</v>
      </c>
      <c r="ER103" s="195"/>
      <c r="ES103" s="49"/>
      <c r="ET103" s="190"/>
      <c r="EU103" s="13"/>
      <c r="EV103" s="27"/>
      <c r="EW103" s="27"/>
      <c r="EY103" s="158"/>
      <c r="EZ103" s="23"/>
      <c r="FA103" s="238" t="s">
        <v>106</v>
      </c>
      <c r="FB103" s="239"/>
      <c r="FC103" s="24"/>
      <c r="FE103" s="195"/>
      <c r="FF103" s="197"/>
      <c r="FG103" s="190"/>
      <c r="FH103" s="197"/>
      <c r="FI103" s="40" t="s">
        <v>107</v>
      </c>
      <c r="FJ103" s="58">
        <f>FS101</f>
        <v>0</v>
      </c>
      <c r="FN103" s="195"/>
      <c r="FO103" s="49"/>
      <c r="FP103" s="190"/>
      <c r="FQ103" s="13"/>
      <c r="FR103" s="27"/>
      <c r="FS103" s="27"/>
      <c r="FU103" s="158"/>
      <c r="FV103" s="23"/>
      <c r="FW103" s="238" t="s">
        <v>106</v>
      </c>
      <c r="FX103" s="239"/>
      <c r="FY103" s="24"/>
      <c r="GA103" s="195"/>
      <c r="GB103" s="197"/>
      <c r="GC103" s="190"/>
      <c r="GD103" s="197"/>
      <c r="GE103" s="40" t="s">
        <v>107</v>
      </c>
      <c r="GF103" s="58">
        <f>GO101</f>
        <v>0</v>
      </c>
      <c r="GJ103" s="195"/>
      <c r="GK103" s="49"/>
      <c r="GL103" s="190"/>
      <c r="GM103" s="13"/>
      <c r="GN103" s="27"/>
      <c r="GO103" s="27"/>
      <c r="GQ103" s="158"/>
      <c r="GR103" s="23"/>
      <c r="GS103" s="238" t="s">
        <v>106</v>
      </c>
      <c r="GT103" s="239"/>
      <c r="GU103" s="24"/>
      <c r="GW103" s="195"/>
      <c r="GX103" s="197"/>
      <c r="GY103" s="190"/>
      <c r="GZ103" s="197"/>
      <c r="HA103" s="40" t="s">
        <v>107</v>
      </c>
      <c r="HB103" s="58">
        <f>HK101</f>
        <v>0</v>
      </c>
      <c r="HF103" s="195"/>
      <c r="HG103" s="49"/>
      <c r="HH103" s="190"/>
      <c r="HI103" s="13"/>
      <c r="HJ103" s="27"/>
      <c r="HK103" s="27"/>
      <c r="HM103" s="158"/>
      <c r="HN103" s="23"/>
      <c r="HO103" s="238" t="s">
        <v>106</v>
      </c>
      <c r="HP103" s="239"/>
      <c r="HQ103" s="24"/>
      <c r="HS103" s="195"/>
      <c r="HT103" s="197"/>
      <c r="HU103" s="190"/>
      <c r="HV103" s="197"/>
      <c r="HW103" s="40" t="s">
        <v>107</v>
      </c>
      <c r="HX103" s="58">
        <f>IG101</f>
        <v>0</v>
      </c>
      <c r="IB103" s="195"/>
      <c r="IC103" s="49"/>
      <c r="ID103" s="190"/>
      <c r="IE103" s="13"/>
      <c r="IF103" s="27"/>
      <c r="IG103" s="27"/>
      <c r="II103" s="158"/>
      <c r="IJ103" s="23"/>
      <c r="IK103" s="238" t="s">
        <v>106</v>
      </c>
      <c r="IL103" s="239"/>
      <c r="IM103" s="24"/>
      <c r="IO103" s="195"/>
      <c r="IP103" s="197"/>
      <c r="IQ103" s="190"/>
      <c r="IR103" s="197"/>
      <c r="IS103" s="40" t="s">
        <v>107</v>
      </c>
      <c r="IT103" s="58">
        <f>JC101</f>
        <v>0</v>
      </c>
      <c r="IX103" s="195"/>
      <c r="IY103" s="49"/>
      <c r="IZ103" s="190"/>
      <c r="JA103" s="13"/>
      <c r="JB103" s="27"/>
      <c r="JC103" s="27"/>
      <c r="JE103" s="158"/>
      <c r="JF103" s="23"/>
      <c r="JG103" s="238" t="s">
        <v>106</v>
      </c>
      <c r="JH103" s="239"/>
      <c r="JI103" s="24"/>
      <c r="JK103" s="195"/>
      <c r="JL103" s="197"/>
      <c r="JM103" s="190"/>
      <c r="JN103" s="197"/>
      <c r="JO103" s="40" t="s">
        <v>107</v>
      </c>
      <c r="JP103" s="58">
        <f>JY101</f>
        <v>26.968532812499994</v>
      </c>
      <c r="JT103" s="195"/>
      <c r="JU103" s="49"/>
      <c r="JV103" s="190"/>
      <c r="JW103" s="13"/>
      <c r="JX103" s="27"/>
      <c r="JY103" s="27"/>
      <c r="KA103" s="158"/>
      <c r="KB103" s="23"/>
      <c r="KC103" s="238" t="s">
        <v>106</v>
      </c>
      <c r="KD103" s="239"/>
      <c r="KE103" s="24"/>
      <c r="KG103" s="195"/>
      <c r="KH103" s="197"/>
      <c r="KI103" s="190"/>
      <c r="KJ103" s="197"/>
      <c r="KK103" s="40" t="s">
        <v>107</v>
      </c>
      <c r="KL103" s="58">
        <f>KU101</f>
        <v>0</v>
      </c>
      <c r="KP103" s="195"/>
      <c r="KQ103" s="49"/>
      <c r="KR103" s="190"/>
      <c r="KS103" s="13"/>
      <c r="KT103" s="27"/>
      <c r="KU103" s="27"/>
      <c r="KW103" s="158"/>
      <c r="KX103" s="23"/>
      <c r="KY103" s="238" t="s">
        <v>106</v>
      </c>
      <c r="KZ103" s="239"/>
      <c r="LA103" s="24"/>
      <c r="LC103" s="195"/>
      <c r="LD103" s="197"/>
      <c r="LE103" s="190"/>
      <c r="LF103" s="197"/>
      <c r="LG103" s="40" t="s">
        <v>107</v>
      </c>
      <c r="LH103" s="58">
        <f>LQ101</f>
        <v>0</v>
      </c>
      <c r="LL103" s="195"/>
      <c r="LM103" s="49"/>
      <c r="LN103" s="190"/>
      <c r="LO103" s="13"/>
      <c r="LP103" s="27"/>
      <c r="LQ103" s="27"/>
      <c r="LS103" s="158"/>
      <c r="LT103" s="23"/>
      <c r="LU103" s="238" t="s">
        <v>106</v>
      </c>
      <c r="LV103" s="239"/>
      <c r="LW103" s="24"/>
      <c r="LY103" s="195"/>
      <c r="LZ103" s="197"/>
      <c r="MA103" s="190"/>
      <c r="MB103" s="197"/>
      <c r="MC103" s="40" t="s">
        <v>107</v>
      </c>
      <c r="MD103" s="58" t="e">
        <f>MM101</f>
        <v>#DIV/0!</v>
      </c>
      <c r="MH103" s="195"/>
      <c r="MI103" s="49"/>
      <c r="MJ103" s="190"/>
      <c r="MK103" s="13"/>
      <c r="ML103" s="27"/>
      <c r="MM103" s="27"/>
      <c r="MO103" s="158"/>
      <c r="MP103" s="23"/>
      <c r="MQ103" s="238" t="s">
        <v>106</v>
      </c>
      <c r="MR103" s="239"/>
      <c r="MS103" s="24"/>
      <c r="MU103" s="195"/>
      <c r="MV103" s="197"/>
      <c r="MW103" s="190"/>
      <c r="MX103" s="197"/>
      <c r="MY103" s="40" t="s">
        <v>107</v>
      </c>
      <c r="MZ103" s="58">
        <f>NI101</f>
        <v>0</v>
      </c>
      <c r="ND103" s="195"/>
      <c r="NE103" s="49"/>
      <c r="NF103" s="190"/>
      <c r="NG103" s="13"/>
      <c r="NH103" s="27"/>
      <c r="NI103" s="27"/>
      <c r="NK103" s="158"/>
      <c r="NL103" s="23"/>
      <c r="NM103" s="238" t="s">
        <v>106</v>
      </c>
      <c r="NN103" s="239"/>
      <c r="NO103" s="24"/>
      <c r="NQ103" s="195"/>
      <c r="NR103" s="197"/>
      <c r="NS103" s="190"/>
      <c r="NT103" s="197"/>
      <c r="NU103" s="40" t="s">
        <v>107</v>
      </c>
      <c r="NV103" s="58">
        <f>OE101</f>
        <v>23.073078072916665</v>
      </c>
      <c r="NZ103" s="195"/>
      <c r="OA103" s="49"/>
      <c r="OB103" s="190"/>
      <c r="OC103" s="13"/>
      <c r="OD103" s="27"/>
      <c r="OE103" s="27"/>
      <c r="OG103" s="158"/>
      <c r="OH103" s="23"/>
      <c r="OI103" s="238" t="s">
        <v>106</v>
      </c>
      <c r="OJ103" s="239"/>
      <c r="OK103" s="24"/>
      <c r="OM103" s="195"/>
      <c r="ON103" s="197"/>
      <c r="OO103" s="190"/>
      <c r="OP103" s="197"/>
      <c r="OQ103" s="40" t="s">
        <v>107</v>
      </c>
      <c r="OR103" s="58">
        <f>PA101</f>
        <v>0</v>
      </c>
      <c r="OV103" s="195"/>
      <c r="OW103" s="49"/>
      <c r="OX103" s="190"/>
      <c r="OY103" s="13"/>
      <c r="OZ103" s="27"/>
      <c r="PA103" s="27"/>
      <c r="PC103" s="158"/>
      <c r="PD103" s="23"/>
      <c r="PE103" s="238" t="s">
        <v>106</v>
      </c>
      <c r="PF103" s="239"/>
      <c r="PG103" s="24"/>
      <c r="PI103" s="195"/>
      <c r="PJ103" s="197"/>
      <c r="PK103" s="190"/>
      <c r="PL103" s="197"/>
      <c r="PM103" s="40" t="s">
        <v>107</v>
      </c>
      <c r="PN103" s="58">
        <f>PW101</f>
        <v>0</v>
      </c>
      <c r="PR103" s="195"/>
      <c r="PS103" s="49"/>
      <c r="PT103" s="190"/>
      <c r="PU103" s="13"/>
      <c r="PV103" s="27"/>
      <c r="PW103" s="27"/>
      <c r="PY103" s="158"/>
      <c r="PZ103" s="23"/>
      <c r="QA103" s="238" t="s">
        <v>106</v>
      </c>
      <c r="QB103" s="239"/>
      <c r="QC103" s="24"/>
      <c r="QE103" s="195"/>
      <c r="QF103" s="197"/>
      <c r="QG103" s="190"/>
      <c r="QH103" s="197"/>
      <c r="QI103" s="40" t="s">
        <v>107</v>
      </c>
      <c r="QJ103" s="58">
        <f>QS101</f>
        <v>0</v>
      </c>
      <c r="QN103" s="195"/>
      <c r="QO103" s="49"/>
      <c r="QP103" s="190"/>
      <c r="QQ103" s="13"/>
      <c r="QR103" s="27"/>
      <c r="QS103" s="27"/>
      <c r="QU103" s="158"/>
      <c r="QV103" s="23"/>
      <c r="QW103" s="238" t="s">
        <v>106</v>
      </c>
      <c r="QX103" s="239"/>
      <c r="QY103" s="24"/>
      <c r="RA103" s="195"/>
      <c r="RB103" s="197"/>
      <c r="RC103" s="190"/>
      <c r="RD103" s="197"/>
      <c r="RE103" s="40" t="s">
        <v>107</v>
      </c>
      <c r="RF103" s="58">
        <f>RO101</f>
        <v>149.48272473214283</v>
      </c>
      <c r="RJ103" s="195"/>
      <c r="RK103" s="49"/>
      <c r="RL103" s="190"/>
      <c r="RM103" s="13"/>
      <c r="RN103" s="27"/>
      <c r="RO103" s="27"/>
      <c r="RQ103" s="158"/>
      <c r="RR103" s="23"/>
      <c r="RS103" s="238" t="s">
        <v>106</v>
      </c>
      <c r="RT103" s="239"/>
      <c r="RU103" s="24"/>
      <c r="RW103" s="195"/>
      <c r="RX103" s="197"/>
      <c r="RY103" s="190"/>
      <c r="RZ103" s="197"/>
      <c r="SA103" s="40" t="s">
        <v>107</v>
      </c>
      <c r="SB103" s="58">
        <f>SK101</f>
        <v>0</v>
      </c>
      <c r="SF103" s="195"/>
      <c r="SG103" s="49"/>
      <c r="SH103" s="190"/>
      <c r="SI103" s="13"/>
      <c r="SJ103" s="27"/>
      <c r="SK103" s="27"/>
      <c r="SM103" s="158"/>
      <c r="SN103" s="23"/>
      <c r="SO103" s="238" t="s">
        <v>106</v>
      </c>
      <c r="SP103" s="239"/>
      <c r="SQ103" s="24"/>
      <c r="SS103" s="195"/>
      <c r="ST103" s="197"/>
      <c r="SU103" s="190"/>
      <c r="SV103" s="197"/>
      <c r="SW103" s="40" t="s">
        <v>107</v>
      </c>
      <c r="SX103" s="58">
        <f>TG101</f>
        <v>-12.670929702380949</v>
      </c>
      <c r="TB103" s="195"/>
      <c r="TC103" s="49"/>
      <c r="TD103" s="190"/>
      <c r="TE103" s="13"/>
      <c r="TF103" s="27"/>
      <c r="TG103" s="27"/>
      <c r="TI103" s="158"/>
      <c r="TJ103" s="23"/>
      <c r="TK103" s="238" t="s">
        <v>106</v>
      </c>
      <c r="TL103" s="239"/>
      <c r="TM103" s="24"/>
      <c r="TO103" s="195"/>
      <c r="TP103" s="197"/>
      <c r="TQ103" s="190"/>
      <c r="TR103" s="197"/>
      <c r="TS103" s="40" t="s">
        <v>107</v>
      </c>
      <c r="TT103" s="58">
        <f>UC101</f>
        <v>23.972029166666665</v>
      </c>
      <c r="TX103" s="195"/>
      <c r="TY103" s="49"/>
      <c r="TZ103" s="190"/>
      <c r="UA103" s="13"/>
      <c r="UB103" s="27"/>
      <c r="UC103" s="27"/>
      <c r="UE103" s="158"/>
      <c r="UF103" s="23"/>
      <c r="UG103" s="238" t="s">
        <v>106</v>
      </c>
      <c r="UH103" s="239"/>
      <c r="UI103" s="24"/>
      <c r="UK103" s="195"/>
      <c r="UL103" s="197"/>
      <c r="UM103" s="190"/>
      <c r="UN103" s="197"/>
      <c r="UO103" s="40" t="s">
        <v>107</v>
      </c>
      <c r="UP103" s="58">
        <f>UY101</f>
        <v>0</v>
      </c>
      <c r="UT103" s="195"/>
      <c r="UU103" s="49"/>
      <c r="UV103" s="190"/>
      <c r="UW103" s="13"/>
      <c r="UX103" s="27"/>
      <c r="UY103" s="27"/>
      <c r="VA103" s="158"/>
      <c r="VB103" s="23"/>
      <c r="VC103" s="238" t="s">
        <v>106</v>
      </c>
      <c r="VD103" s="239"/>
      <c r="VE103" s="24"/>
      <c r="VG103" s="195"/>
      <c r="VH103" s="197"/>
      <c r="VI103" s="190"/>
      <c r="VJ103" s="197"/>
      <c r="VK103" s="40" t="s">
        <v>107</v>
      </c>
      <c r="VL103" s="58">
        <f>VU101</f>
        <v>0</v>
      </c>
      <c r="VP103" s="195"/>
      <c r="VQ103" s="49"/>
      <c r="VR103" s="190"/>
      <c r="VS103" s="13"/>
      <c r="VT103" s="27"/>
      <c r="VU103" s="27"/>
      <c r="VW103" s="158"/>
      <c r="VX103" s="23"/>
      <c r="VY103" s="238" t="s">
        <v>106</v>
      </c>
      <c r="VZ103" s="239"/>
      <c r="WA103" s="24"/>
      <c r="WC103" s="195"/>
      <c r="WD103" s="197"/>
      <c r="WE103" s="190"/>
      <c r="WF103" s="197"/>
      <c r="WG103" s="40" t="s">
        <v>107</v>
      </c>
      <c r="WH103" s="58">
        <f>WQ101</f>
        <v>0</v>
      </c>
      <c r="WL103" s="195"/>
      <c r="WM103" s="49"/>
      <c r="WN103" s="190"/>
      <c r="WO103" s="13"/>
      <c r="WP103" s="27"/>
      <c r="WQ103" s="27"/>
      <c r="WS103" s="158"/>
      <c r="WT103" s="23"/>
      <c r="WU103" s="238" t="s">
        <v>106</v>
      </c>
      <c r="WV103" s="239"/>
      <c r="WW103" s="24"/>
      <c r="WY103" s="195"/>
      <c r="WZ103" s="197"/>
      <c r="XA103" s="190"/>
      <c r="XB103" s="197"/>
      <c r="XC103" s="40" t="s">
        <v>107</v>
      </c>
      <c r="XD103" s="58">
        <f>XM101</f>
        <v>0</v>
      </c>
      <c r="XH103" s="195"/>
      <c r="XI103" s="49"/>
      <c r="XJ103" s="190"/>
      <c r="XK103" s="13"/>
      <c r="XL103" s="27"/>
      <c r="XM103" s="27"/>
    </row>
    <row r="104" spans="1:637" ht="13.8" thickBot="1">
      <c r="A104" s="158"/>
      <c r="B104" s="23"/>
      <c r="C104" s="240" t="e">
        <f>VLOOKUP(L$2,ORTALAMA!$A:$I,3,FALSE)</f>
        <v>#DIV/0!</v>
      </c>
      <c r="D104" s="241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105</v>
      </c>
      <c r="T104" s="202"/>
      <c r="U104" s="31" t="e">
        <f>U102/R102*R104</f>
        <v>#DIV/0!</v>
      </c>
      <c r="W104" s="158"/>
      <c r="X104" s="23"/>
      <c r="Y104" s="240" t="e">
        <f>VLOOKUP(AH$2,ORTALAMA!$A:$I,3,FALSE)</f>
        <v>#DIV/0!</v>
      </c>
      <c r="Z104" s="241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105</v>
      </c>
      <c r="AP104" s="202"/>
      <c r="AQ104" s="31" t="e">
        <f>AQ102/AN102*AN104</f>
        <v>#DIV/0!</v>
      </c>
      <c r="AS104" s="158"/>
      <c r="AT104" s="23"/>
      <c r="AU104" s="240" t="e">
        <f>VLOOKUP(BD$2,ORTALAMA!$A:$I,3,FALSE)</f>
        <v>#DIV/0!</v>
      </c>
      <c r="AV104" s="241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105</v>
      </c>
      <c r="BL104" s="202"/>
      <c r="BM104" s="31" t="e">
        <f>BM102/BJ102*BJ104</f>
        <v>#DIV/0!</v>
      </c>
      <c r="BO104" s="158"/>
      <c r="BP104" s="23"/>
      <c r="BQ104" s="240" t="e">
        <f>VLOOKUP(BZ$2,ORTALAMA!$A:$I,3,FALSE)</f>
        <v>#DIV/0!</v>
      </c>
      <c r="BR104" s="241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105</v>
      </c>
      <c r="CH104" s="202"/>
      <c r="CI104" s="31" t="e">
        <f>CI102/CF102*CF104</f>
        <v>#DIV/0!</v>
      </c>
      <c r="CK104" s="158"/>
      <c r="CL104" s="23"/>
      <c r="CM104" s="240" t="e">
        <f>VLOOKUP(CV$2,ORTALAMA!$A:$I,3,FALSE)</f>
        <v>#DIV/0!</v>
      </c>
      <c r="CN104" s="241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105</v>
      </c>
      <c r="DD104" s="202"/>
      <c r="DE104" s="31" t="e">
        <f>DE102/DB102*DB104</f>
        <v>#DIV/0!</v>
      </c>
      <c r="DG104" s="158"/>
      <c r="DH104" s="23"/>
      <c r="DI104" s="240" t="e">
        <f>VLOOKUP(DR$2,ORTALAMA!$A:$I,3,FALSE)</f>
        <v>#DIV/0!</v>
      </c>
      <c r="DJ104" s="241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105</v>
      </c>
      <c r="DZ104" s="202"/>
      <c r="EA104" s="31" t="e">
        <f>EA102/DX102*DX104</f>
        <v>#VALUE!</v>
      </c>
      <c r="EC104" s="158"/>
      <c r="ED104" s="23"/>
      <c r="EE104" s="240" t="e">
        <f>VLOOKUP(EN$2,ORTALAMA!$A:$I,3,FALSE)</f>
        <v>#DIV/0!</v>
      </c>
      <c r="EF104" s="241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105</v>
      </c>
      <c r="EV104" s="202"/>
      <c r="EW104" s="31" t="e">
        <f>EW102/ET102*ET104</f>
        <v>#VALUE!</v>
      </c>
      <c r="EY104" s="158"/>
      <c r="EZ104" s="23"/>
      <c r="FA104" s="240" t="e">
        <f>VLOOKUP(FJ$2,ORTALAMA!$A:$I,3,FALSE)</f>
        <v>#DIV/0!</v>
      </c>
      <c r="FB104" s="241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105</v>
      </c>
      <c r="FR104" s="202"/>
      <c r="FS104" s="31" t="e">
        <f>FS102/FP102*FP104</f>
        <v>#DIV/0!</v>
      </c>
      <c r="FU104" s="158"/>
      <c r="FV104" s="23"/>
      <c r="FW104" s="240" t="e">
        <f>VLOOKUP(GF$2,ORTALAMA!$A:$I,3,FALSE)</f>
        <v>#DIV/0!</v>
      </c>
      <c r="FX104" s="241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105</v>
      </c>
      <c r="GN104" s="202"/>
      <c r="GO104" s="31" t="e">
        <f>GO102/GL102*GL104</f>
        <v>#DIV/0!</v>
      </c>
      <c r="GQ104" s="158"/>
      <c r="GR104" s="23"/>
      <c r="GS104" s="240" t="e">
        <f>VLOOKUP(HB$2,ORTALAMA!$A:$I,3,FALSE)</f>
        <v>#DIV/0!</v>
      </c>
      <c r="GT104" s="241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105</v>
      </c>
      <c r="HJ104" s="202"/>
      <c r="HK104" s="31" t="e">
        <f>HK102/HH102*HH104</f>
        <v>#DIV/0!</v>
      </c>
      <c r="HM104" s="158"/>
      <c r="HN104" s="23"/>
      <c r="HO104" s="240" t="e">
        <f>VLOOKUP(HX$2,ORTALAMA!$A:$I,3,FALSE)</f>
        <v>#DIV/0!</v>
      </c>
      <c r="HP104" s="241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105</v>
      </c>
      <c r="IF104" s="202"/>
      <c r="IG104" s="31" t="e">
        <f>IG102/ID102*ID104</f>
        <v>#DIV/0!</v>
      </c>
      <c r="II104" s="158"/>
      <c r="IJ104" s="23"/>
      <c r="IK104" s="240" t="e">
        <f>VLOOKUP(IT$2,ORTALAMA!$A:$I,3,FALSE)</f>
        <v>#DIV/0!</v>
      </c>
      <c r="IL104" s="241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105</v>
      </c>
      <c r="JB104" s="202"/>
      <c r="JC104" s="31" t="e">
        <f>JC102/IZ102*IZ104</f>
        <v>#DIV/0!</v>
      </c>
      <c r="JE104" s="158"/>
      <c r="JF104" s="23"/>
      <c r="JG104" s="240" t="e">
        <f>VLOOKUP(JP$2,ORTALAMA!$A:$I,3,FALSE)</f>
        <v>#DIV/0!</v>
      </c>
      <c r="JH104" s="241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105</v>
      </c>
      <c r="JX104" s="202"/>
      <c r="JY104" s="31" t="e">
        <f>JY102/JV102*JV104</f>
        <v>#DIV/0!</v>
      </c>
      <c r="KA104" s="158"/>
      <c r="KB104" s="23"/>
      <c r="KC104" s="240" t="e">
        <f>VLOOKUP(KL$2,ORTALAMA!$A:$I,3,FALSE)</f>
        <v>#DIV/0!</v>
      </c>
      <c r="KD104" s="241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105</v>
      </c>
      <c r="KT104" s="202"/>
      <c r="KU104" s="31" t="e">
        <f>KU102/KR102*KR104</f>
        <v>#VALUE!</v>
      </c>
      <c r="KW104" s="158"/>
      <c r="KX104" s="23"/>
      <c r="KY104" s="240" t="e">
        <f>VLOOKUP(LH$2,ORTALAMA!$A:$I,3,FALSE)</f>
        <v>#DIV/0!</v>
      </c>
      <c r="KZ104" s="241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105</v>
      </c>
      <c r="LP104" s="202"/>
      <c r="LQ104" s="31" t="e">
        <f>LQ102/LN102*LN104</f>
        <v>#DIV/0!</v>
      </c>
      <c r="LS104" s="158"/>
      <c r="LT104" s="23"/>
      <c r="LU104" s="240" t="e">
        <f>VLOOKUP(MD$2,ORTALAMA!$A:$I,3,FALSE)</f>
        <v>#DIV/0!</v>
      </c>
      <c r="LV104" s="241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105</v>
      </c>
      <c r="ML104" s="202"/>
      <c r="MM104" s="31" t="e">
        <f>MM102/MJ102*MJ104</f>
        <v>#DIV/0!</v>
      </c>
      <c r="MO104" s="158"/>
      <c r="MP104" s="23"/>
      <c r="MQ104" s="240" t="e">
        <f>VLOOKUP(MZ$2,ORTALAMA!$A:$I,3,FALSE)</f>
        <v>#DIV/0!</v>
      </c>
      <c r="MR104" s="241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105</v>
      </c>
      <c r="NH104" s="202"/>
      <c r="NI104" s="31" t="e">
        <f>NI102/NF102*NF104</f>
        <v>#DIV/0!</v>
      </c>
      <c r="NK104" s="158"/>
      <c r="NL104" s="23"/>
      <c r="NM104" s="240" t="e">
        <f>VLOOKUP(NV$2,ORTALAMA!$A:$I,3,FALSE)</f>
        <v>#DIV/0!</v>
      </c>
      <c r="NN104" s="241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105</v>
      </c>
      <c r="OD104" s="202"/>
      <c r="OE104" s="31" t="e">
        <f>OE102/OB102*OB104</f>
        <v>#DIV/0!</v>
      </c>
      <c r="OG104" s="158"/>
      <c r="OH104" s="23"/>
      <c r="OI104" s="240" t="e">
        <f>VLOOKUP(OR$2,ORTALAMA!$A:$I,3,FALSE)</f>
        <v>#DIV/0!</v>
      </c>
      <c r="OJ104" s="241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105</v>
      </c>
      <c r="OZ104" s="202"/>
      <c r="PA104" s="31" t="e">
        <f>PA102/OX102*OX104</f>
        <v>#DIV/0!</v>
      </c>
      <c r="PC104" s="158"/>
      <c r="PD104" s="23"/>
      <c r="PE104" s="240" t="e">
        <f>VLOOKUP(PN$2,ORTALAMA!$A:$I,3,FALSE)</f>
        <v>#DIV/0!</v>
      </c>
      <c r="PF104" s="241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105</v>
      </c>
      <c r="PV104" s="202"/>
      <c r="PW104" s="31" t="e">
        <f>PW102/PT102*PT104</f>
        <v>#DIV/0!</v>
      </c>
      <c r="PY104" s="158"/>
      <c r="PZ104" s="23"/>
      <c r="QA104" s="240" t="e">
        <f>VLOOKUP(QJ$2,ORTALAMA!$A:$I,3,FALSE)</f>
        <v>#DIV/0!</v>
      </c>
      <c r="QB104" s="241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105</v>
      </c>
      <c r="QR104" s="202"/>
      <c r="QS104" s="31" t="e">
        <f>QS102/QP102*QP104</f>
        <v>#DIV/0!</v>
      </c>
      <c r="QU104" s="158"/>
      <c r="QV104" s="23"/>
      <c r="QW104" s="240" t="e">
        <f>VLOOKUP(RF$2,ORTALAMA!$A:$I,3,FALSE)</f>
        <v>#DIV/0!</v>
      </c>
      <c r="QX104" s="241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105</v>
      </c>
      <c r="RN104" s="202"/>
      <c r="RO104" s="31" t="e">
        <f>RO102/RL102*RL104</f>
        <v>#DIV/0!</v>
      </c>
      <c r="RQ104" s="158"/>
      <c r="RR104" s="23"/>
      <c r="RS104" s="240" t="e">
        <f>VLOOKUP(SB$2,ORTALAMA!$A:$I,3,FALSE)</f>
        <v>#DIV/0!</v>
      </c>
      <c r="RT104" s="241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105</v>
      </c>
      <c r="SJ104" s="202"/>
      <c r="SK104" s="31" t="e">
        <f>SK102/SH102*SH104</f>
        <v>#DIV/0!</v>
      </c>
      <c r="SM104" s="158"/>
      <c r="SN104" s="23"/>
      <c r="SO104" s="240" t="e">
        <f>VLOOKUP(SX$2,ORTALAMA!$A:$I,3,FALSE)</f>
        <v>#DIV/0!</v>
      </c>
      <c r="SP104" s="241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105</v>
      </c>
      <c r="TF104" s="202"/>
      <c r="TG104" s="31" t="e">
        <f>TG102/TD102*TD104</f>
        <v>#DIV/0!</v>
      </c>
      <c r="TI104" s="158"/>
      <c r="TJ104" s="23"/>
      <c r="TK104" s="240" t="e">
        <f>VLOOKUP(TT$2,ORTALAMA!$A:$I,3,FALSE)</f>
        <v>#DIV/0!</v>
      </c>
      <c r="TL104" s="241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105</v>
      </c>
      <c r="UB104" s="202"/>
      <c r="UC104" s="31" t="e">
        <f>UC102/TZ102*TZ104</f>
        <v>#DIV/0!</v>
      </c>
      <c r="UE104" s="158"/>
      <c r="UF104" s="23"/>
      <c r="UG104" s="240" t="e">
        <f>VLOOKUP(UP$2,ORTALAMA!$A:$I,3,FALSE)</f>
        <v>#DIV/0!</v>
      </c>
      <c r="UH104" s="241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105</v>
      </c>
      <c r="UX104" s="202"/>
      <c r="UY104" s="31" t="e">
        <f>UY102/UV102*UV104</f>
        <v>#DIV/0!</v>
      </c>
      <c r="VA104" s="158"/>
      <c r="VB104" s="23"/>
      <c r="VC104" s="240" t="e">
        <f>VLOOKUP(VL$2,ORTALAMA!$A:$I,3,FALSE)</f>
        <v>#DIV/0!</v>
      </c>
      <c r="VD104" s="241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105</v>
      </c>
      <c r="VT104" s="202"/>
      <c r="VU104" s="31" t="e">
        <f>VU102/VR102*VR104</f>
        <v>#DIV/0!</v>
      </c>
      <c r="VW104" s="158"/>
      <c r="VX104" s="23"/>
      <c r="VY104" s="240" t="e">
        <f>VLOOKUP(WH$2,ORTALAMA!$A:$I,3,FALSE)</f>
        <v>#DIV/0!</v>
      </c>
      <c r="VZ104" s="241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105</v>
      </c>
      <c r="WP104" s="202"/>
      <c r="WQ104" s="31" t="e">
        <f>WQ102/WN102*WN104</f>
        <v>#DIV/0!</v>
      </c>
      <c r="WS104" s="158"/>
      <c r="WT104" s="23"/>
      <c r="WU104" s="240" t="e">
        <f>VLOOKUP(XD$2,ORTALAMA!$A:$I,3,FALSE)</f>
        <v>#DIV/0!</v>
      </c>
      <c r="WV104" s="241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105</v>
      </c>
      <c r="XL104" s="202"/>
      <c r="XM104" s="31" t="e">
        <f>XM102/XJ102*XJ104</f>
        <v>#DIV/0!</v>
      </c>
    </row>
    <row r="105" spans="1:637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108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108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108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108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108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108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108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108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108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108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108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108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108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108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108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108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108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108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108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108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108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108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108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108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108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108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108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108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108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</row>
    <row r="106" spans="1:637" ht="14.4" thickTop="1" thickBot="1">
      <c r="A106" s="157"/>
      <c r="B106" s="3"/>
      <c r="C106" s="228" t="s">
        <v>33</v>
      </c>
      <c r="D106" s="229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74</v>
      </c>
      <c r="T106" s="34"/>
      <c r="U106" s="34" t="e">
        <f>+U102+U104+U105</f>
        <v>#DIV/0!</v>
      </c>
      <c r="W106" s="157"/>
      <c r="X106" s="3"/>
      <c r="Y106" s="228" t="s">
        <v>33</v>
      </c>
      <c r="Z106" s="229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74</v>
      </c>
      <c r="AP106" s="34"/>
      <c r="AQ106" s="34" t="e">
        <f>+AQ102+AQ104+AQ105</f>
        <v>#DIV/0!</v>
      </c>
      <c r="AS106" s="157"/>
      <c r="AT106" s="3"/>
      <c r="AU106" s="228" t="s">
        <v>33</v>
      </c>
      <c r="AV106" s="229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74</v>
      </c>
      <c r="BL106" s="34"/>
      <c r="BM106" s="34" t="e">
        <f>+BM102+BM104+BM105</f>
        <v>#DIV/0!</v>
      </c>
      <c r="BO106" s="157"/>
      <c r="BP106" s="3"/>
      <c r="BQ106" s="228" t="s">
        <v>33</v>
      </c>
      <c r="BR106" s="229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74</v>
      </c>
      <c r="CH106" s="34"/>
      <c r="CI106" s="34" t="e">
        <f>+CI102+CI104+CI105</f>
        <v>#DIV/0!</v>
      </c>
      <c r="CK106" s="157"/>
      <c r="CL106" s="3"/>
      <c r="CM106" s="228" t="s">
        <v>33</v>
      </c>
      <c r="CN106" s="229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74</v>
      </c>
      <c r="DD106" s="34"/>
      <c r="DE106" s="34" t="e">
        <f>+DE102+DE104+DE105</f>
        <v>#DIV/0!</v>
      </c>
      <c r="DG106" s="157"/>
      <c r="DH106" s="3"/>
      <c r="DI106" s="228" t="s">
        <v>33</v>
      </c>
      <c r="DJ106" s="229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74</v>
      </c>
      <c r="DZ106" s="34"/>
      <c r="EA106" s="34" t="e">
        <f>+EA102+EA104+EA105</f>
        <v>#VALUE!</v>
      </c>
      <c r="EC106" s="157"/>
      <c r="ED106" s="3"/>
      <c r="EE106" s="228" t="s">
        <v>33</v>
      </c>
      <c r="EF106" s="229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74</v>
      </c>
      <c r="EV106" s="34"/>
      <c r="EW106" s="34" t="e">
        <f>+EW102+EW104+EW105</f>
        <v>#VALUE!</v>
      </c>
      <c r="EY106" s="157"/>
      <c r="EZ106" s="3"/>
      <c r="FA106" s="228" t="s">
        <v>33</v>
      </c>
      <c r="FB106" s="229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74</v>
      </c>
      <c r="FR106" s="34"/>
      <c r="FS106" s="34" t="e">
        <f>+FS102+FS104+FS105</f>
        <v>#DIV/0!</v>
      </c>
      <c r="FU106" s="157"/>
      <c r="FV106" s="3"/>
      <c r="FW106" s="228" t="s">
        <v>33</v>
      </c>
      <c r="FX106" s="229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74</v>
      </c>
      <c r="GN106" s="34"/>
      <c r="GO106" s="34" t="e">
        <f>+GO102+GO104+GO105</f>
        <v>#DIV/0!</v>
      </c>
      <c r="GQ106" s="157"/>
      <c r="GR106" s="3"/>
      <c r="GS106" s="228" t="s">
        <v>33</v>
      </c>
      <c r="GT106" s="229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74</v>
      </c>
      <c r="HJ106" s="34"/>
      <c r="HK106" s="34" t="e">
        <f>+HK102+HK104+HK105</f>
        <v>#DIV/0!</v>
      </c>
      <c r="HM106" s="157"/>
      <c r="HN106" s="3"/>
      <c r="HO106" s="228" t="s">
        <v>33</v>
      </c>
      <c r="HP106" s="229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74</v>
      </c>
      <c r="IF106" s="34"/>
      <c r="IG106" s="34" t="e">
        <f>+IG102+IG104+IG105</f>
        <v>#DIV/0!</v>
      </c>
      <c r="II106" s="157"/>
      <c r="IJ106" s="3"/>
      <c r="IK106" s="228" t="s">
        <v>33</v>
      </c>
      <c r="IL106" s="229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74</v>
      </c>
      <c r="JB106" s="34"/>
      <c r="JC106" s="34" t="e">
        <f>+JC102+JC104+JC105</f>
        <v>#DIV/0!</v>
      </c>
      <c r="JE106" s="157"/>
      <c r="JF106" s="3"/>
      <c r="JG106" s="228" t="s">
        <v>33</v>
      </c>
      <c r="JH106" s="229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74</v>
      </c>
      <c r="JX106" s="34"/>
      <c r="JY106" s="34" t="e">
        <f>+JY102+JY104+JY105</f>
        <v>#DIV/0!</v>
      </c>
      <c r="KA106" s="157"/>
      <c r="KB106" s="3"/>
      <c r="KC106" s="228" t="s">
        <v>33</v>
      </c>
      <c r="KD106" s="229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74</v>
      </c>
      <c r="KT106" s="34"/>
      <c r="KU106" s="34" t="e">
        <f>+KU102+KU104+KU105</f>
        <v>#VALUE!</v>
      </c>
      <c r="KW106" s="157"/>
      <c r="KX106" s="3"/>
      <c r="KY106" s="228" t="s">
        <v>33</v>
      </c>
      <c r="KZ106" s="229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74</v>
      </c>
      <c r="LP106" s="34"/>
      <c r="LQ106" s="34" t="e">
        <f>+LQ102+LQ104+LQ105</f>
        <v>#DIV/0!</v>
      </c>
      <c r="LS106" s="157"/>
      <c r="LT106" s="3"/>
      <c r="LU106" s="228" t="s">
        <v>33</v>
      </c>
      <c r="LV106" s="229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74</v>
      </c>
      <c r="ML106" s="34"/>
      <c r="MM106" s="34" t="e">
        <f>+MM102+MM104+MM105</f>
        <v>#DIV/0!</v>
      </c>
      <c r="MO106" s="157"/>
      <c r="MP106" s="3"/>
      <c r="MQ106" s="228" t="s">
        <v>33</v>
      </c>
      <c r="MR106" s="229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74</v>
      </c>
      <c r="NH106" s="34"/>
      <c r="NI106" s="34" t="e">
        <f>+NI102+NI104+NI105</f>
        <v>#DIV/0!</v>
      </c>
      <c r="NK106" s="157"/>
      <c r="NL106" s="3"/>
      <c r="NM106" s="228" t="s">
        <v>33</v>
      </c>
      <c r="NN106" s="229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74</v>
      </c>
      <c r="OD106" s="34"/>
      <c r="OE106" s="34" t="e">
        <f>+OE102+OE104+OE105</f>
        <v>#DIV/0!</v>
      </c>
      <c r="OG106" s="157"/>
      <c r="OH106" s="3"/>
      <c r="OI106" s="228" t="s">
        <v>33</v>
      </c>
      <c r="OJ106" s="229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74</v>
      </c>
      <c r="OZ106" s="34"/>
      <c r="PA106" s="34" t="e">
        <f>+PA102+PA104+PA105</f>
        <v>#DIV/0!</v>
      </c>
      <c r="PC106" s="157"/>
      <c r="PD106" s="3"/>
      <c r="PE106" s="228" t="s">
        <v>33</v>
      </c>
      <c r="PF106" s="229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74</v>
      </c>
      <c r="PV106" s="34"/>
      <c r="PW106" s="34" t="e">
        <f>+PW102+PW104+PW105</f>
        <v>#DIV/0!</v>
      </c>
      <c r="PY106" s="157"/>
      <c r="PZ106" s="3"/>
      <c r="QA106" s="228" t="s">
        <v>33</v>
      </c>
      <c r="QB106" s="229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74</v>
      </c>
      <c r="QR106" s="34"/>
      <c r="QS106" s="34" t="e">
        <f>+QS102+QS104+QS105</f>
        <v>#DIV/0!</v>
      </c>
      <c r="QU106" s="157"/>
      <c r="QV106" s="3"/>
      <c r="QW106" s="228" t="s">
        <v>33</v>
      </c>
      <c r="QX106" s="229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74</v>
      </c>
      <c r="RN106" s="34"/>
      <c r="RO106" s="34" t="e">
        <f>+RO102+RO104+RO105</f>
        <v>#DIV/0!</v>
      </c>
      <c r="RQ106" s="157"/>
      <c r="RR106" s="3"/>
      <c r="RS106" s="228" t="s">
        <v>33</v>
      </c>
      <c r="RT106" s="229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74</v>
      </c>
      <c r="SJ106" s="34"/>
      <c r="SK106" s="34" t="e">
        <f>+SK102+SK104+SK105</f>
        <v>#DIV/0!</v>
      </c>
      <c r="SM106" s="157"/>
      <c r="SN106" s="3"/>
      <c r="SO106" s="228" t="s">
        <v>33</v>
      </c>
      <c r="SP106" s="229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74</v>
      </c>
      <c r="TF106" s="34"/>
      <c r="TG106" s="34" t="e">
        <f>+TG102+TG104+TG105</f>
        <v>#DIV/0!</v>
      </c>
      <c r="TI106" s="157"/>
      <c r="TJ106" s="3"/>
      <c r="TK106" s="228" t="s">
        <v>33</v>
      </c>
      <c r="TL106" s="229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74</v>
      </c>
      <c r="UB106" s="34"/>
      <c r="UC106" s="34" t="e">
        <f>+UC102+UC104+UC105</f>
        <v>#DIV/0!</v>
      </c>
      <c r="UE106" s="157"/>
      <c r="UF106" s="3"/>
      <c r="UG106" s="228" t="s">
        <v>33</v>
      </c>
      <c r="UH106" s="229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74</v>
      </c>
      <c r="UX106" s="34"/>
      <c r="UY106" s="34" t="e">
        <f>+UY102+UY104+UY105</f>
        <v>#DIV/0!</v>
      </c>
      <c r="VA106" s="157"/>
      <c r="VB106" s="3"/>
      <c r="VC106" s="228" t="s">
        <v>33</v>
      </c>
      <c r="VD106" s="229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74</v>
      </c>
      <c r="VT106" s="34"/>
      <c r="VU106" s="34" t="e">
        <f>+VU102+VU104+VU105</f>
        <v>#DIV/0!</v>
      </c>
      <c r="VW106" s="157"/>
      <c r="VX106" s="3"/>
      <c r="VY106" s="228" t="s">
        <v>33</v>
      </c>
      <c r="VZ106" s="229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74</v>
      </c>
      <c r="WP106" s="34"/>
      <c r="WQ106" s="34" t="e">
        <f>+WQ102+WQ104+WQ105</f>
        <v>#DIV/0!</v>
      </c>
      <c r="WS106" s="157"/>
      <c r="WT106" s="3"/>
      <c r="WU106" s="228" t="s">
        <v>33</v>
      </c>
      <c r="WV106" s="229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74</v>
      </c>
      <c r="XL106" s="34"/>
      <c r="XM106" s="34" t="e">
        <f>+XM102+XM104+XM105</f>
        <v>#DIV/0!</v>
      </c>
    </row>
    <row r="107" spans="1:637" ht="13.5" customHeight="1" thickTop="1" thickBot="1">
      <c r="A107" s="157"/>
      <c r="B107" s="32"/>
      <c r="C107" s="47" t="s">
        <v>35</v>
      </c>
      <c r="D107" s="48">
        <f>F101</f>
        <v>15</v>
      </c>
      <c r="E107" s="48">
        <f>R102</f>
        <v>0</v>
      </c>
      <c r="F107" s="50"/>
      <c r="G107" s="51">
        <f>D107-E107</f>
        <v>15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22.5</v>
      </c>
      <c r="AA107" s="48">
        <f>AN102</f>
        <v>0</v>
      </c>
      <c r="AB107" s="50"/>
      <c r="AC107" s="51">
        <f>Z107-AA107</f>
        <v>22.5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22.5</v>
      </c>
      <c r="AW107" s="48">
        <f>BJ102</f>
        <v>0</v>
      </c>
      <c r="AX107" s="50"/>
      <c r="AY107" s="51">
        <f>AV107-AW107</f>
        <v>22.5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15</v>
      </c>
      <c r="BS107" s="48">
        <f>CF102</f>
        <v>0</v>
      </c>
      <c r="BT107" s="50"/>
      <c r="BU107" s="51">
        <f>BR107-BS107</f>
        <v>15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15</v>
      </c>
      <c r="CO107" s="48">
        <f>DB102</f>
        <v>0</v>
      </c>
      <c r="CP107" s="50"/>
      <c r="CQ107" s="51">
        <f>CN107-CO107</f>
        <v>15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22.5</v>
      </c>
      <c r="DK107" s="48">
        <f>DX102</f>
        <v>0</v>
      </c>
      <c r="DL107" s="50"/>
      <c r="DM107" s="51">
        <f>DJ107-DK107</f>
        <v>22.5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15</v>
      </c>
      <c r="EG107" s="48">
        <f>ET102</f>
        <v>0</v>
      </c>
      <c r="EH107" s="50"/>
      <c r="EI107" s="51">
        <f>EF107-EG107</f>
        <v>15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22.5</v>
      </c>
      <c r="FC107" s="48">
        <f>FP102</f>
        <v>0</v>
      </c>
      <c r="FD107" s="50"/>
      <c r="FE107" s="51">
        <f>FB107-FC107</f>
        <v>22.5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15</v>
      </c>
      <c r="FY107" s="48">
        <f>GL102</f>
        <v>0</v>
      </c>
      <c r="FZ107" s="50"/>
      <c r="GA107" s="51">
        <f>FX107-FY107</f>
        <v>15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20.5</v>
      </c>
      <c r="GU107" s="48">
        <f>HH102</f>
        <v>0</v>
      </c>
      <c r="GV107" s="50"/>
      <c r="GW107" s="51">
        <f>GT107-GU107</f>
        <v>20.5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15</v>
      </c>
      <c r="HQ107" s="48">
        <f>ID102</f>
        <v>0</v>
      </c>
      <c r="HR107" s="50"/>
      <c r="HS107" s="51">
        <f>HP107-HQ107</f>
        <v>15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15</v>
      </c>
      <c r="IM107" s="48">
        <f>IZ102</f>
        <v>0</v>
      </c>
      <c r="IN107" s="50"/>
      <c r="IO107" s="51">
        <f>IL107-IM107</f>
        <v>15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15</v>
      </c>
      <c r="JI107" s="48">
        <f>JV102</f>
        <v>0</v>
      </c>
      <c r="JJ107" s="50"/>
      <c r="JK107" s="51">
        <f>JH107-JI107</f>
        <v>15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15</v>
      </c>
      <c r="KE107" s="48">
        <f>KR102</f>
        <v>0</v>
      </c>
      <c r="KF107" s="50"/>
      <c r="KG107" s="51">
        <f>KD107-KE107</f>
        <v>15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15</v>
      </c>
      <c r="LA107" s="48">
        <f>LN102</f>
        <v>0</v>
      </c>
      <c r="LB107" s="50"/>
      <c r="LC107" s="51">
        <f>KZ107-LA107</f>
        <v>15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15</v>
      </c>
      <c r="LW107" s="48">
        <f>MJ102</f>
        <v>0</v>
      </c>
      <c r="LX107" s="50"/>
      <c r="LY107" s="51">
        <f>LV107-LW107</f>
        <v>15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15</v>
      </c>
      <c r="MS107" s="48">
        <f>NF102</f>
        <v>0</v>
      </c>
      <c r="MT107" s="50"/>
      <c r="MU107" s="51">
        <f>MR107-MS107</f>
        <v>15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22.5</v>
      </c>
      <c r="NO107" s="48">
        <f>OB102</f>
        <v>0</v>
      </c>
      <c r="NP107" s="50"/>
      <c r="NQ107" s="51">
        <f>NN107-NO107</f>
        <v>22.5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15</v>
      </c>
      <c r="OK107" s="48">
        <f>OX102</f>
        <v>0</v>
      </c>
      <c r="OL107" s="50"/>
      <c r="OM107" s="51">
        <f>OJ107-OK107</f>
        <v>15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22.5</v>
      </c>
      <c r="PG107" s="48">
        <f>PT102</f>
        <v>0</v>
      </c>
      <c r="PH107" s="50"/>
      <c r="PI107" s="51">
        <f>PF107-PG107</f>
        <v>22.5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15</v>
      </c>
      <c r="QC107" s="48">
        <f>QP102</f>
        <v>0</v>
      </c>
      <c r="QD107" s="50"/>
      <c r="QE107" s="51">
        <f>QB107-QC107</f>
        <v>15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15</v>
      </c>
      <c r="QY107" s="48">
        <f>RL102</f>
        <v>0</v>
      </c>
      <c r="QZ107" s="50"/>
      <c r="RA107" s="51">
        <f>QX107-QY107</f>
        <v>15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15</v>
      </c>
      <c r="RU107" s="48">
        <f>SH102</f>
        <v>0</v>
      </c>
      <c r="RV107" s="50"/>
      <c r="RW107" s="51">
        <f>RT107-RU107</f>
        <v>15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22.5</v>
      </c>
      <c r="SQ107" s="48">
        <f>TD102</f>
        <v>0</v>
      </c>
      <c r="SR107" s="50"/>
      <c r="SS107" s="51">
        <f>SP107-SQ107</f>
        <v>22.5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22.5</v>
      </c>
      <c r="TM107" s="48">
        <f>TZ102</f>
        <v>0</v>
      </c>
      <c r="TN107" s="50"/>
      <c r="TO107" s="51">
        <f>TL107-TM107</f>
        <v>22.5</v>
      </c>
      <c r="TP107" s="53" t="str">
        <f>IF(TL107-TM107=0,"ü","û")</f>
        <v>û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22.5</v>
      </c>
      <c r="UI107" s="48">
        <f>UV102</f>
        <v>0</v>
      </c>
      <c r="UJ107" s="50"/>
      <c r="UK107" s="51">
        <f>UH107-UI107</f>
        <v>22.5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7.5</v>
      </c>
      <c r="VE107" s="48">
        <f>VR102</f>
        <v>0</v>
      </c>
      <c r="VF107" s="50"/>
      <c r="VG107" s="51">
        <f>VD107-VE107</f>
        <v>7.5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15</v>
      </c>
      <c r="WA107" s="48">
        <f>WN102</f>
        <v>0</v>
      </c>
      <c r="WB107" s="50"/>
      <c r="WC107" s="51">
        <f>VZ107-WA107</f>
        <v>15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22.5</v>
      </c>
      <c r="WW107" s="48">
        <f>XJ102</f>
        <v>0</v>
      </c>
      <c r="WX107" s="50"/>
      <c r="WY107" s="51">
        <f>WV107-WW107</f>
        <v>22.5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</row>
    <row r="108" spans="1:637" ht="13.5" customHeight="1" thickTop="1" thickBot="1">
      <c r="A108" s="160"/>
      <c r="B108" s="2"/>
      <c r="C108" s="47" t="s">
        <v>36</v>
      </c>
      <c r="D108" s="48">
        <f>COUNTIF(C8:C100,"HT")*7.5+F108</f>
        <v>7.5</v>
      </c>
      <c r="E108" s="48">
        <f>R104</f>
        <v>0</v>
      </c>
      <c r="F108" s="48">
        <f>COUNTIF(C8:C100,"GT")*7.5</f>
        <v>0</v>
      </c>
      <c r="G108" s="51">
        <f>D108-E108</f>
        <v>7.5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7.5</v>
      </c>
      <c r="FY108" s="48">
        <f>GL104</f>
        <v>0</v>
      </c>
      <c r="FZ108" s="48">
        <f>COUNTIF(FW8:FW100,"GT")*7.5</f>
        <v>0</v>
      </c>
      <c r="GA108" s="51">
        <f>FX108-FY108</f>
        <v>7.5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7.5</v>
      </c>
      <c r="HQ108" s="48">
        <f>ID104</f>
        <v>0</v>
      </c>
      <c r="HR108" s="48">
        <f>COUNTIF(HO8:HO100,"GT")*7.5</f>
        <v>0</v>
      </c>
      <c r="HS108" s="51">
        <f>HP108-HQ108</f>
        <v>7.5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7.5</v>
      </c>
      <c r="JI108" s="48">
        <f>JV104</f>
        <v>0</v>
      </c>
      <c r="JJ108" s="48">
        <f>COUNTIF(JG8:JG100,"GT")*7.5</f>
        <v>0</v>
      </c>
      <c r="JK108" s="51">
        <f>JH108-JI108</f>
        <v>7.5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7.5</v>
      </c>
      <c r="LA108" s="48">
        <f>LN104</f>
        <v>0</v>
      </c>
      <c r="LB108" s="48">
        <f>COUNTIF(KY8:KY100,"GT")*7.5</f>
        <v>0</v>
      </c>
      <c r="LC108" s="51">
        <f>KZ108-LA108</f>
        <v>7.5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7.5</v>
      </c>
      <c r="LW108" s="48">
        <f>MJ104</f>
        <v>0</v>
      </c>
      <c r="LX108" s="48">
        <f>COUNTIF(LU8:LU100,"GT")*7.5</f>
        <v>0</v>
      </c>
      <c r="LY108" s="51">
        <f>LV108-LW108</f>
        <v>7.5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7.5</v>
      </c>
      <c r="MS108" s="48">
        <f>NF104</f>
        <v>0</v>
      </c>
      <c r="MT108" s="48">
        <f>COUNTIF(MQ8:MQ100,"GT")*7.5</f>
        <v>0</v>
      </c>
      <c r="MU108" s="51">
        <f>MR108-MS108</f>
        <v>7.5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7.5</v>
      </c>
      <c r="OK108" s="48">
        <f>OX104</f>
        <v>0</v>
      </c>
      <c r="OL108" s="48">
        <f>COUNTIF(OI8:OI100,"GT")*7.5</f>
        <v>0</v>
      </c>
      <c r="OM108" s="51">
        <f>OJ108-OK108</f>
        <v>7.5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7.5</v>
      </c>
      <c r="QY108" s="48">
        <f>RL104</f>
        <v>0</v>
      </c>
      <c r="QZ108" s="48">
        <f>COUNTIF(QW8:QW100,"GT")*7.5</f>
        <v>0</v>
      </c>
      <c r="RA108" s="51">
        <f>QX108-QY108</f>
        <v>7.5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7.5</v>
      </c>
      <c r="RU108" s="48">
        <f>SH104</f>
        <v>0</v>
      </c>
      <c r="RV108" s="48">
        <f>COUNTIF(RS8:RS100,"GT")*7.5</f>
        <v>0</v>
      </c>
      <c r="RW108" s="51">
        <f>RT108-RU108</f>
        <v>7.5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0</v>
      </c>
      <c r="SQ108" s="48">
        <f>TD104</f>
        <v>0</v>
      </c>
      <c r="SR108" s="48">
        <f>COUNTIF(SO8:SO100,"GT")*7.5</f>
        <v>0</v>
      </c>
      <c r="SS108" s="51">
        <f>SP108-SQ108</f>
        <v>0</v>
      </c>
      <c r="ST108" s="53" t="str">
        <f>IF(SP108-SQ108=0,"ü","û")</f>
        <v>ü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0</v>
      </c>
      <c r="UI108" s="48">
        <f>UV104</f>
        <v>0</v>
      </c>
      <c r="UJ108" s="48">
        <f>COUNTIF(UG8:UG100,"GT")*7.5</f>
        <v>0</v>
      </c>
      <c r="UK108" s="51">
        <f>UH108-UI108</f>
        <v>0</v>
      </c>
      <c r="UL108" s="53" t="str">
        <f>IF(UH108-UI108=0,"ü","û")</f>
        <v>ü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7.5</v>
      </c>
      <c r="VE108" s="48">
        <f>VR104</f>
        <v>0</v>
      </c>
      <c r="VF108" s="48">
        <f>COUNTIF(VC8:VC100,"GT")*7.5</f>
        <v>0</v>
      </c>
      <c r="VG108" s="51">
        <f>VD108-VE108</f>
        <v>7.5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7.5</v>
      </c>
      <c r="WA108" s="48">
        <f>WN104</f>
        <v>0</v>
      </c>
      <c r="WB108" s="48">
        <f>COUNTIF(VY8:VY100,"GT")*7.5</f>
        <v>0</v>
      </c>
      <c r="WC108" s="51">
        <f>VZ108-WA108</f>
        <v>7.5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0</v>
      </c>
      <c r="WW108" s="48">
        <f>XJ104</f>
        <v>0</v>
      </c>
      <c r="WX108" s="48">
        <f>COUNTIF(WU8:WU100,"GT")*7.5</f>
        <v>0</v>
      </c>
      <c r="WY108" s="51">
        <f>WV108-WW108</f>
        <v>0</v>
      </c>
      <c r="WZ108" s="53" t="str">
        <f>IF(WV108-WW108=0,"ü","û")</f>
        <v>ü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</row>
    <row r="109" spans="1:637" ht="13.5" customHeight="1" thickTop="1" thickBot="1">
      <c r="A109" s="161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3</v>
      </c>
      <c r="JI109" s="48">
        <f>VLOOKUP(JP2,PUANTAJ!$A:$F,5,FALSE)</f>
        <v>0</v>
      </c>
      <c r="JJ109" s="50"/>
      <c r="JK109" s="51">
        <f>JH109-JI109</f>
        <v>3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10.5</v>
      </c>
      <c r="LW109" s="48">
        <f>VLOOKUP(MD2,PUANTAJ!$A:$F,5,FALSE)</f>
        <v>0</v>
      </c>
      <c r="LX109" s="50"/>
      <c r="LY109" s="51">
        <f>LV109-LW109</f>
        <v>10.5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2.5</v>
      </c>
      <c r="NO109" s="48">
        <f>VLOOKUP(NV2,PUANTAJ!$A:$F,5,FALSE)</f>
        <v>0</v>
      </c>
      <c r="NP109" s="50"/>
      <c r="NQ109" s="51">
        <f>NN109-NO109</f>
        <v>2.5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10.5</v>
      </c>
      <c r="QY109" s="48">
        <f>VLOOKUP(RF2,PUANTAJ!$A:$F,5,FALSE)</f>
        <v>0</v>
      </c>
      <c r="QZ109" s="50"/>
      <c r="RA109" s="51">
        <f>QX109-QY109</f>
        <v>10.5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3.5</v>
      </c>
      <c r="SQ109" s="48">
        <f>VLOOKUP(SX2,PUANTAJ!$A:$F,5,FALSE)</f>
        <v>0</v>
      </c>
      <c r="SR109" s="50"/>
      <c r="SS109" s="51">
        <f>SP109-SQ109</f>
        <v>3.5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2.5</v>
      </c>
      <c r="TM109" s="48">
        <f>VLOOKUP(TT2,PUANTAJ!$A:$F,5,FALSE)</f>
        <v>0</v>
      </c>
      <c r="TN109" s="50"/>
      <c r="TO109" s="51">
        <f>TL109-TM109</f>
        <v>2.5</v>
      </c>
      <c r="TP109" s="53" t="str">
        <f>IF(TL109-TM109=0,"ü","û")</f>
        <v>û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0</v>
      </c>
      <c r="UI109" s="48">
        <f>VLOOKUP(UP2,PUANTAJ!$A:$F,5,FALSE)</f>
        <v>0</v>
      </c>
      <c r="UJ109" s="50"/>
      <c r="UK109" s="51">
        <f>UH109-UI109</f>
        <v>0</v>
      </c>
      <c r="UL109" s="53" t="str">
        <f>IF(UH109-UI109=0,"ü","û")</f>
        <v>ü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0</v>
      </c>
      <c r="VE109" s="48">
        <f>VLOOKUP(VL2,PUANTAJ!$A:$F,5,FALSE)</f>
        <v>0</v>
      </c>
      <c r="VF109" s="50"/>
      <c r="VG109" s="51">
        <f>VD109-VE109</f>
        <v>0</v>
      </c>
      <c r="VH109" s="53" t="str">
        <f>IF(VD109-VE109=0,"ü","û")</f>
        <v>ü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0</v>
      </c>
      <c r="WA109" s="48">
        <f>VLOOKUP(WH2,PUANTAJ!$A:$F,5,FALSE)</f>
        <v>0</v>
      </c>
      <c r="WB109" s="50"/>
      <c r="WC109" s="51">
        <f>VZ109-WA109</f>
        <v>0</v>
      </c>
      <c r="WD109" s="53" t="str">
        <f>IF(VZ109-WA109=0,"ü","û")</f>
        <v>ü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</row>
    <row r="110" spans="1:637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7.5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7.5</v>
      </c>
      <c r="VH110" s="53" t="str">
        <f>IF(VD110-VE110=0,"ü","û")</f>
        <v>û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</row>
    <row r="111" spans="1:637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0</v>
      </c>
      <c r="TM111" s="48">
        <f>VLOOKUP(TT2,PUANTAJ!$A:$F,6,FALSE)</f>
        <v>0</v>
      </c>
      <c r="TN111" s="48">
        <f>COUNTIF(TK8:TK100,"RAPORLU")*7.5</f>
        <v>0</v>
      </c>
      <c r="TO111" s="51">
        <f>TL111-TM111</f>
        <v>0</v>
      </c>
      <c r="TP111" s="53" t="str">
        <f>IF(TL111-TM111=0,"ü","û")</f>
        <v>ü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</row>
    <row r="112" spans="1:637" ht="13.8" thickTop="1"/>
  </sheetData>
  <mergeCells count="1044"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QW106:QX106"/>
    <mergeCell ref="RS106:RT106"/>
    <mergeCell ref="TK106:TL106"/>
    <mergeCell ref="UG106:UH106"/>
    <mergeCell ref="VC106:VD106"/>
    <mergeCell ref="VY106:VZ106"/>
    <mergeCell ref="QV98:QV100"/>
    <mergeCell ref="RR98:RR100"/>
    <mergeCell ref="TJ98:TJ100"/>
    <mergeCell ref="UF98:UF100"/>
    <mergeCell ref="VB98:VB100"/>
    <mergeCell ref="VX98:VX100"/>
    <mergeCell ref="QV89:QV91"/>
    <mergeCell ref="RR89:RR91"/>
    <mergeCell ref="TJ89:TJ91"/>
    <mergeCell ref="UF89:UF91"/>
    <mergeCell ref="VB89:VB91"/>
    <mergeCell ref="VX89:VX91"/>
    <mergeCell ref="QV80:QV82"/>
    <mergeCell ref="QV92:QV94"/>
    <mergeCell ref="RR92:RR94"/>
    <mergeCell ref="TJ92:TJ94"/>
    <mergeCell ref="UF92:UF94"/>
    <mergeCell ref="WU106:WV106"/>
    <mergeCell ref="QW104:QX104"/>
    <mergeCell ref="RS104:RT104"/>
    <mergeCell ref="TK104:TL104"/>
    <mergeCell ref="UG104:UH104"/>
    <mergeCell ref="VC104:VD104"/>
    <mergeCell ref="VY104:VZ104"/>
    <mergeCell ref="WU104:WV104"/>
    <mergeCell ref="QW103:QX103"/>
    <mergeCell ref="RS103:RT103"/>
    <mergeCell ref="TK103:TL103"/>
    <mergeCell ref="UG103:UH103"/>
    <mergeCell ref="VC103:VD103"/>
    <mergeCell ref="VY103:VZ103"/>
    <mergeCell ref="WU103:WV103"/>
    <mergeCell ref="WT98:WT100"/>
    <mergeCell ref="QV95:QV97"/>
    <mergeCell ref="RR95:RR97"/>
    <mergeCell ref="TJ95:TJ97"/>
    <mergeCell ref="UF95:UF97"/>
    <mergeCell ref="VB95:VB97"/>
    <mergeCell ref="VX95:VX97"/>
    <mergeCell ref="WT95:WT97"/>
    <mergeCell ref="SN95:SN97"/>
    <mergeCell ref="SN98:SN100"/>
    <mergeCell ref="SO103:SP103"/>
    <mergeCell ref="SO104:SP104"/>
    <mergeCell ref="SO106:SP106"/>
    <mergeCell ref="VB92:VB94"/>
    <mergeCell ref="VX92:VX94"/>
    <mergeCell ref="WT92:WT94"/>
    <mergeCell ref="WT89:WT91"/>
    <mergeCell ref="QV86:QV88"/>
    <mergeCell ref="RR86:RR88"/>
    <mergeCell ref="TJ86:TJ88"/>
    <mergeCell ref="UF86:UF88"/>
    <mergeCell ref="VB86:VB88"/>
    <mergeCell ref="VX86:VX88"/>
    <mergeCell ref="WT86:WT88"/>
    <mergeCell ref="QV83:QV85"/>
    <mergeCell ref="RR83:RR85"/>
    <mergeCell ref="TJ83:TJ85"/>
    <mergeCell ref="UF83:UF85"/>
    <mergeCell ref="VB83:VB85"/>
    <mergeCell ref="VX83:VX85"/>
    <mergeCell ref="WT83:WT85"/>
    <mergeCell ref="SN83:SN85"/>
    <mergeCell ref="SN86:SN88"/>
    <mergeCell ref="SN89:SN91"/>
    <mergeCell ref="SN92:SN94"/>
    <mergeCell ref="RR80:RR82"/>
    <mergeCell ref="TJ80:TJ82"/>
    <mergeCell ref="UF80:UF82"/>
    <mergeCell ref="VB80:VB82"/>
    <mergeCell ref="VX80:VX82"/>
    <mergeCell ref="WT80:WT82"/>
    <mergeCell ref="QV77:QV79"/>
    <mergeCell ref="RR77:RR79"/>
    <mergeCell ref="TJ77:TJ79"/>
    <mergeCell ref="UF77:UF79"/>
    <mergeCell ref="VB77:VB79"/>
    <mergeCell ref="VX77:VX79"/>
    <mergeCell ref="WT77:WT79"/>
    <mergeCell ref="QV74:QV76"/>
    <mergeCell ref="RR74:RR76"/>
    <mergeCell ref="TJ74:TJ76"/>
    <mergeCell ref="UF74:UF76"/>
    <mergeCell ref="VB74:VB76"/>
    <mergeCell ref="VX74:VX76"/>
    <mergeCell ref="WT74:WT76"/>
    <mergeCell ref="SN74:SN76"/>
    <mergeCell ref="SN77:SN79"/>
    <mergeCell ref="SN80:SN82"/>
    <mergeCell ref="QV71:QV73"/>
    <mergeCell ref="RR71:RR73"/>
    <mergeCell ref="TJ71:TJ73"/>
    <mergeCell ref="UF71:UF73"/>
    <mergeCell ref="VB71:VB73"/>
    <mergeCell ref="VX71:VX73"/>
    <mergeCell ref="WT71:WT73"/>
    <mergeCell ref="QV68:QV70"/>
    <mergeCell ref="RR68:RR70"/>
    <mergeCell ref="TJ68:TJ70"/>
    <mergeCell ref="UF68:UF70"/>
    <mergeCell ref="VB68:VB70"/>
    <mergeCell ref="VX68:VX70"/>
    <mergeCell ref="WT68:WT70"/>
    <mergeCell ref="QV65:QV67"/>
    <mergeCell ref="RR65:RR67"/>
    <mergeCell ref="TJ65:TJ67"/>
    <mergeCell ref="UF65:UF67"/>
    <mergeCell ref="VB65:VB67"/>
    <mergeCell ref="VX65:VX67"/>
    <mergeCell ref="WT65:WT67"/>
    <mergeCell ref="SN65:SN67"/>
    <mergeCell ref="SN68:SN70"/>
    <mergeCell ref="SN71:SN73"/>
    <mergeCell ref="QV62:QV64"/>
    <mergeCell ref="RR62:RR64"/>
    <mergeCell ref="TJ62:TJ64"/>
    <mergeCell ref="UF62:UF64"/>
    <mergeCell ref="VB62:VB64"/>
    <mergeCell ref="VX62:VX64"/>
    <mergeCell ref="WT62:WT64"/>
    <mergeCell ref="QV59:QV61"/>
    <mergeCell ref="RR59:RR61"/>
    <mergeCell ref="TJ59:TJ61"/>
    <mergeCell ref="UF59:UF61"/>
    <mergeCell ref="VB59:VB61"/>
    <mergeCell ref="VX59:VX61"/>
    <mergeCell ref="WT59:WT61"/>
    <mergeCell ref="QV56:QV58"/>
    <mergeCell ref="RR56:RR58"/>
    <mergeCell ref="TJ56:TJ58"/>
    <mergeCell ref="UF56:UF58"/>
    <mergeCell ref="VB56:VB58"/>
    <mergeCell ref="VX56:VX58"/>
    <mergeCell ref="WT56:WT58"/>
    <mergeCell ref="SN56:SN58"/>
    <mergeCell ref="SN59:SN61"/>
    <mergeCell ref="SN62:SN64"/>
    <mergeCell ref="QV53:QV55"/>
    <mergeCell ref="RR53:RR55"/>
    <mergeCell ref="TJ53:TJ55"/>
    <mergeCell ref="UF53:UF55"/>
    <mergeCell ref="VB53:VB55"/>
    <mergeCell ref="VX53:VX55"/>
    <mergeCell ref="WT53:WT55"/>
    <mergeCell ref="QV50:QV52"/>
    <mergeCell ref="RR50:RR52"/>
    <mergeCell ref="TJ50:TJ52"/>
    <mergeCell ref="UF50:UF52"/>
    <mergeCell ref="VB50:VB52"/>
    <mergeCell ref="VX50:VX52"/>
    <mergeCell ref="WT50:WT52"/>
    <mergeCell ref="QV47:QV49"/>
    <mergeCell ref="RR47:RR49"/>
    <mergeCell ref="TJ47:TJ49"/>
    <mergeCell ref="UF47:UF49"/>
    <mergeCell ref="VB47:VB49"/>
    <mergeCell ref="VX47:VX49"/>
    <mergeCell ref="WT47:WT49"/>
    <mergeCell ref="SN47:SN49"/>
    <mergeCell ref="SN50:SN52"/>
    <mergeCell ref="SN53:SN55"/>
    <mergeCell ref="QV44:QV46"/>
    <mergeCell ref="RR44:RR46"/>
    <mergeCell ref="TJ44:TJ46"/>
    <mergeCell ref="UF44:UF46"/>
    <mergeCell ref="VB44:VB46"/>
    <mergeCell ref="VX44:VX46"/>
    <mergeCell ref="WT44:WT46"/>
    <mergeCell ref="QV41:QV43"/>
    <mergeCell ref="RR41:RR43"/>
    <mergeCell ref="TJ41:TJ43"/>
    <mergeCell ref="UF41:UF43"/>
    <mergeCell ref="VB41:VB43"/>
    <mergeCell ref="VX41:VX43"/>
    <mergeCell ref="WT41:WT43"/>
    <mergeCell ref="QV38:QV40"/>
    <mergeCell ref="RR38:RR40"/>
    <mergeCell ref="TJ38:TJ40"/>
    <mergeCell ref="UF38:UF40"/>
    <mergeCell ref="VB38:VB40"/>
    <mergeCell ref="VX38:VX40"/>
    <mergeCell ref="WT38:WT40"/>
    <mergeCell ref="SN38:SN40"/>
    <mergeCell ref="SN41:SN43"/>
    <mergeCell ref="SN44:SN46"/>
    <mergeCell ref="QV35:QV37"/>
    <mergeCell ref="RR35:RR37"/>
    <mergeCell ref="TJ35:TJ37"/>
    <mergeCell ref="UF35:UF37"/>
    <mergeCell ref="VB35:VB37"/>
    <mergeCell ref="VX35:VX37"/>
    <mergeCell ref="WT35:WT37"/>
    <mergeCell ref="QV32:QV34"/>
    <mergeCell ref="RR32:RR34"/>
    <mergeCell ref="TJ32:TJ34"/>
    <mergeCell ref="UF32:UF34"/>
    <mergeCell ref="VB32:VB34"/>
    <mergeCell ref="VX32:VX34"/>
    <mergeCell ref="WT32:WT34"/>
    <mergeCell ref="QV29:QV31"/>
    <mergeCell ref="RR29:RR31"/>
    <mergeCell ref="TJ29:TJ31"/>
    <mergeCell ref="UF29:UF31"/>
    <mergeCell ref="VB29:VB31"/>
    <mergeCell ref="VX29:VX31"/>
    <mergeCell ref="WT29:WT31"/>
    <mergeCell ref="SN29:SN31"/>
    <mergeCell ref="SN32:SN34"/>
    <mergeCell ref="SN35:SN37"/>
    <mergeCell ref="QV26:QV28"/>
    <mergeCell ref="RR26:RR28"/>
    <mergeCell ref="TJ26:TJ28"/>
    <mergeCell ref="UF26:UF28"/>
    <mergeCell ref="VB26:VB28"/>
    <mergeCell ref="VX26:VX28"/>
    <mergeCell ref="WT26:WT28"/>
    <mergeCell ref="QV23:QV25"/>
    <mergeCell ref="RR23:RR25"/>
    <mergeCell ref="TJ23:TJ25"/>
    <mergeCell ref="UF23:UF25"/>
    <mergeCell ref="VB23:VB25"/>
    <mergeCell ref="VX23:VX25"/>
    <mergeCell ref="WT23:WT25"/>
    <mergeCell ref="QV20:QV22"/>
    <mergeCell ref="RR20:RR22"/>
    <mergeCell ref="TJ20:TJ22"/>
    <mergeCell ref="UF20:UF22"/>
    <mergeCell ref="VB20:VB22"/>
    <mergeCell ref="VX20:VX22"/>
    <mergeCell ref="WT20:WT22"/>
    <mergeCell ref="SN20:SN22"/>
    <mergeCell ref="SN23:SN25"/>
    <mergeCell ref="SN26:SN28"/>
    <mergeCell ref="QV17:QV19"/>
    <mergeCell ref="RR17:RR19"/>
    <mergeCell ref="TJ17:TJ19"/>
    <mergeCell ref="UF17:UF19"/>
    <mergeCell ref="VB17:VB19"/>
    <mergeCell ref="VX17:VX19"/>
    <mergeCell ref="WT17:WT19"/>
    <mergeCell ref="QV14:QV16"/>
    <mergeCell ref="RR14:RR16"/>
    <mergeCell ref="TJ14:TJ16"/>
    <mergeCell ref="UF14:UF16"/>
    <mergeCell ref="VB14:VB16"/>
    <mergeCell ref="VX14:VX16"/>
    <mergeCell ref="WT14:WT16"/>
    <mergeCell ref="QV11:QV13"/>
    <mergeCell ref="RR11:RR13"/>
    <mergeCell ref="TJ11:TJ13"/>
    <mergeCell ref="UF11:UF13"/>
    <mergeCell ref="VB11:VB13"/>
    <mergeCell ref="VX11:VX13"/>
    <mergeCell ref="WT11:WT13"/>
    <mergeCell ref="SN11:SN13"/>
    <mergeCell ref="SN14:SN16"/>
    <mergeCell ref="SN17:SN19"/>
    <mergeCell ref="QV8:QV10"/>
    <mergeCell ref="RR8:RR10"/>
    <mergeCell ref="TJ8:TJ10"/>
    <mergeCell ref="UF8:UF10"/>
    <mergeCell ref="VB8:VB10"/>
    <mergeCell ref="VX8:VX10"/>
    <mergeCell ref="WT8:WT10"/>
    <mergeCell ref="QU6:RE6"/>
    <mergeCell ref="RF6:RO6"/>
    <mergeCell ref="RQ6:SA6"/>
    <mergeCell ref="SB6:SK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SM6:SW6"/>
    <mergeCell ref="SX6:TG6"/>
    <mergeCell ref="SN8:SN10"/>
    <mergeCell ref="XD6:XM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PZ8:PZ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D11:PD13"/>
    <mergeCell ref="PZ11:PZ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PZ20:PZ22"/>
    <mergeCell ref="MP14:MP16"/>
    <mergeCell ref="NL14:NL16"/>
    <mergeCell ref="OH14:OH16"/>
    <mergeCell ref="PD14:PD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PZ14:PZ16"/>
    <mergeCell ref="BP17:BP19"/>
    <mergeCell ref="CL17:CL19"/>
    <mergeCell ref="EZ8:EZ10"/>
    <mergeCell ref="FV8:FV10"/>
    <mergeCell ref="EZ17:EZ19"/>
    <mergeCell ref="FV17:FV19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3:PZ25"/>
    <mergeCell ref="JF20:JF22"/>
    <mergeCell ref="KB20:KB22"/>
    <mergeCell ref="KX20:KX22"/>
    <mergeCell ref="LT20:LT22"/>
    <mergeCell ref="EZ26:EZ28"/>
    <mergeCell ref="FV26:FV28"/>
    <mergeCell ref="GR26:GR28"/>
    <mergeCell ref="HN26:HN28"/>
    <mergeCell ref="IJ26:IJ28"/>
    <mergeCell ref="PZ26:PZ28"/>
    <mergeCell ref="JF26:JF28"/>
    <mergeCell ref="KB26:KB28"/>
    <mergeCell ref="KX26:KX28"/>
    <mergeCell ref="LT26:LT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GR32:GR34"/>
    <mergeCell ref="HN32:HN34"/>
    <mergeCell ref="IJ32:IJ34"/>
    <mergeCell ref="PZ32:PZ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PZ38:PZ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44:PZ46"/>
    <mergeCell ref="MP44:MP46"/>
    <mergeCell ref="NL44:NL46"/>
    <mergeCell ref="OH44:OH46"/>
    <mergeCell ref="PD44:PD46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PZ50:PZ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BP41:BP43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PZ56:PZ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PZ62:PZ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EZ68:EZ70"/>
    <mergeCell ref="FV68:FV70"/>
    <mergeCell ref="GR68:GR70"/>
    <mergeCell ref="HN68:HN70"/>
    <mergeCell ref="IJ68:IJ70"/>
    <mergeCell ref="PZ68:PZ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PD68:PD70"/>
    <mergeCell ref="PZ71:PZ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PZ74:PZ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80:PZ82"/>
    <mergeCell ref="MP80:MP82"/>
    <mergeCell ref="NL80:NL82"/>
    <mergeCell ref="OH80:OH82"/>
    <mergeCell ref="PD80:PD82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PZ86:PZ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BP77:BP79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PZ92:PZ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MP86:MP88"/>
    <mergeCell ref="NL86:NL88"/>
    <mergeCell ref="OH86:OH88"/>
    <mergeCell ref="PD86:PD88"/>
    <mergeCell ref="PE103:PF103"/>
    <mergeCell ref="QA103:QB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LU106:LV106"/>
    <mergeCell ref="MQ106:MR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A104:QB104"/>
    <mergeCell ref="PZ98:PZ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AT92:AT94"/>
    <mergeCell ref="AT95:AT97"/>
    <mergeCell ref="AT98:AT100"/>
    <mergeCell ref="AU103:AV103"/>
    <mergeCell ref="AU104:AV104"/>
    <mergeCell ref="AU106:AV106"/>
    <mergeCell ref="AT62:AT6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A106:QB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</mergeCells>
  <phoneticPr fontId="49" type="noConversion"/>
  <conditionalFormatting sqref="K8:K100">
    <cfRule type="containsBlanks" dxfId="115" priority="123">
      <formula>LEN(TRIM(K8))=0</formula>
    </cfRule>
    <cfRule type="cellIs" dxfId="114" priority="124" operator="greaterThan">
      <formula>40</formula>
    </cfRule>
  </conditionalFormatting>
  <conditionalFormatting sqref="U8:U100">
    <cfRule type="containsBlanks" dxfId="113" priority="121">
      <formula>LEN(TRIM(U8))=0</formula>
    </cfRule>
    <cfRule type="cellIs" dxfId="112" priority="122" operator="greaterThan">
      <formula>80</formula>
    </cfRule>
  </conditionalFormatting>
  <conditionalFormatting sqref="AG8:AG100">
    <cfRule type="containsBlanks" dxfId="111" priority="119">
      <formula>LEN(TRIM(AG8))=0</formula>
    </cfRule>
    <cfRule type="cellIs" dxfId="110" priority="120" operator="greaterThan">
      <formula>40</formula>
    </cfRule>
  </conditionalFormatting>
  <conditionalFormatting sqref="AQ8:AQ100">
    <cfRule type="containsBlanks" dxfId="109" priority="117">
      <formula>LEN(TRIM(AQ8))=0</formula>
    </cfRule>
    <cfRule type="cellIs" dxfId="108" priority="118" operator="greaterThan">
      <formula>80</formula>
    </cfRule>
  </conditionalFormatting>
  <conditionalFormatting sqref="BC8:BC100">
    <cfRule type="containsBlanks" dxfId="107" priority="115">
      <formula>LEN(TRIM(BC8))=0</formula>
    </cfRule>
    <cfRule type="cellIs" dxfId="106" priority="116" operator="greaterThan">
      <formula>40</formula>
    </cfRule>
  </conditionalFormatting>
  <conditionalFormatting sqref="BM8:BM100">
    <cfRule type="containsBlanks" dxfId="105" priority="113">
      <formula>LEN(TRIM(BM8))=0</formula>
    </cfRule>
    <cfRule type="cellIs" dxfId="104" priority="114" operator="greaterThan">
      <formula>80</formula>
    </cfRule>
  </conditionalFormatting>
  <conditionalFormatting sqref="BY8:BY100">
    <cfRule type="containsBlanks" dxfId="103" priority="111">
      <formula>LEN(TRIM(BY8))=0</formula>
    </cfRule>
    <cfRule type="cellIs" dxfId="102" priority="112" operator="greaterThan">
      <formula>40</formula>
    </cfRule>
  </conditionalFormatting>
  <conditionalFormatting sqref="CI8:CI100">
    <cfRule type="containsBlanks" dxfId="101" priority="109">
      <formula>LEN(TRIM(CI8))=0</formula>
    </cfRule>
    <cfRule type="cellIs" dxfId="100" priority="110" operator="greaterThan">
      <formula>80</formula>
    </cfRule>
  </conditionalFormatting>
  <conditionalFormatting sqref="CU8:CU100">
    <cfRule type="containsBlanks" dxfId="99" priority="107">
      <formula>LEN(TRIM(CU8))=0</formula>
    </cfRule>
    <cfRule type="cellIs" dxfId="98" priority="108" operator="greaterThan">
      <formula>40</formula>
    </cfRule>
  </conditionalFormatting>
  <conditionalFormatting sqref="DE8:DE100">
    <cfRule type="containsBlanks" dxfId="97" priority="105">
      <formula>LEN(TRIM(DE8))=0</formula>
    </cfRule>
    <cfRule type="cellIs" dxfId="96" priority="106" operator="greaterThan">
      <formula>80</formula>
    </cfRule>
  </conditionalFormatting>
  <conditionalFormatting sqref="UY8:UY100">
    <cfRule type="containsBlanks" dxfId="95" priority="17">
      <formula>LEN(TRIM(UY8))=0</formula>
    </cfRule>
    <cfRule type="cellIs" dxfId="94" priority="18" operator="greaterThan">
      <formula>80</formula>
    </cfRule>
  </conditionalFormatting>
  <conditionalFormatting sqref="DQ8:DQ100">
    <cfRule type="containsBlanks" dxfId="93" priority="103">
      <formula>LEN(TRIM(DQ8))=0</formula>
    </cfRule>
    <cfRule type="cellIs" dxfId="92" priority="104" operator="greaterThan">
      <formula>40</formula>
    </cfRule>
  </conditionalFormatting>
  <conditionalFormatting sqref="EA8:EA100">
    <cfRule type="containsBlanks" dxfId="91" priority="101">
      <formula>LEN(TRIM(EA8))=0</formula>
    </cfRule>
    <cfRule type="cellIs" dxfId="90" priority="102" operator="greaterThan">
      <formula>80</formula>
    </cfRule>
  </conditionalFormatting>
  <conditionalFormatting sqref="EM8:EM100">
    <cfRule type="containsBlanks" dxfId="89" priority="99">
      <formula>LEN(TRIM(EM8))=0</formula>
    </cfRule>
    <cfRule type="cellIs" dxfId="88" priority="100" operator="greaterThan">
      <formula>40</formula>
    </cfRule>
  </conditionalFormatting>
  <conditionalFormatting sqref="EW8:EW100">
    <cfRule type="containsBlanks" dxfId="87" priority="97">
      <formula>LEN(TRIM(EW8))=0</formula>
    </cfRule>
    <cfRule type="cellIs" dxfId="86" priority="98" operator="greaterThan">
      <formula>80</formula>
    </cfRule>
  </conditionalFormatting>
  <conditionalFormatting sqref="FI8:FI100">
    <cfRule type="containsBlanks" dxfId="85" priority="95">
      <formula>LEN(TRIM(FI8))=0</formula>
    </cfRule>
    <cfRule type="cellIs" dxfId="84" priority="96" operator="greaterThan">
      <formula>40</formula>
    </cfRule>
  </conditionalFormatting>
  <conditionalFormatting sqref="FS8:FS100">
    <cfRule type="containsBlanks" dxfId="83" priority="93">
      <formula>LEN(TRIM(FS8))=0</formula>
    </cfRule>
    <cfRule type="cellIs" dxfId="82" priority="94" operator="greaterThan">
      <formula>80</formula>
    </cfRule>
  </conditionalFormatting>
  <conditionalFormatting sqref="GE8:GE100">
    <cfRule type="containsBlanks" dxfId="81" priority="91">
      <formula>LEN(TRIM(GE8))=0</formula>
    </cfRule>
    <cfRule type="cellIs" dxfId="80" priority="92" operator="greaterThan">
      <formula>40</formula>
    </cfRule>
  </conditionalFormatting>
  <conditionalFormatting sqref="GO8:GO100">
    <cfRule type="containsBlanks" dxfId="79" priority="89">
      <formula>LEN(TRIM(GO8))=0</formula>
    </cfRule>
    <cfRule type="cellIs" dxfId="78" priority="90" operator="greaterThan">
      <formula>80</formula>
    </cfRule>
  </conditionalFormatting>
  <conditionalFormatting sqref="HA8:HA100">
    <cfRule type="containsBlanks" dxfId="77" priority="87">
      <formula>LEN(TRIM(HA8))=0</formula>
    </cfRule>
    <cfRule type="cellIs" dxfId="76" priority="88" operator="greaterThan">
      <formula>40</formula>
    </cfRule>
  </conditionalFormatting>
  <conditionalFormatting sqref="HK8:HK100">
    <cfRule type="containsBlanks" dxfId="75" priority="85">
      <formula>LEN(TRIM(HK8))=0</formula>
    </cfRule>
    <cfRule type="cellIs" dxfId="74" priority="86" operator="greaterThan">
      <formula>80</formula>
    </cfRule>
  </conditionalFormatting>
  <conditionalFormatting sqref="HW8:HW100">
    <cfRule type="containsBlanks" dxfId="73" priority="83">
      <formula>LEN(TRIM(HW8))=0</formula>
    </cfRule>
    <cfRule type="cellIs" dxfId="72" priority="84" operator="greaterThan">
      <formula>40</formula>
    </cfRule>
  </conditionalFormatting>
  <conditionalFormatting sqref="IG8:IG100">
    <cfRule type="containsBlanks" dxfId="71" priority="81">
      <formula>LEN(TRIM(IG8))=0</formula>
    </cfRule>
    <cfRule type="cellIs" dxfId="70" priority="82" operator="greaterThan">
      <formula>80</formula>
    </cfRule>
  </conditionalFormatting>
  <conditionalFormatting sqref="IS8:IS100">
    <cfRule type="containsBlanks" dxfId="69" priority="79">
      <formula>LEN(TRIM(IS8))=0</formula>
    </cfRule>
    <cfRule type="cellIs" dxfId="68" priority="80" operator="greaterThan">
      <formula>40</formula>
    </cfRule>
  </conditionalFormatting>
  <conditionalFormatting sqref="JC8:JC100">
    <cfRule type="containsBlanks" dxfId="67" priority="77">
      <formula>LEN(TRIM(JC8))=0</formula>
    </cfRule>
    <cfRule type="cellIs" dxfId="66" priority="78" operator="greaterThan">
      <formula>80</formula>
    </cfRule>
  </conditionalFormatting>
  <conditionalFormatting sqref="JO8:JO100">
    <cfRule type="containsBlanks" dxfId="65" priority="75">
      <formula>LEN(TRIM(JO8))=0</formula>
    </cfRule>
    <cfRule type="cellIs" dxfId="64" priority="76" operator="greaterThan">
      <formula>40</formula>
    </cfRule>
  </conditionalFormatting>
  <conditionalFormatting sqref="JY8:JY100">
    <cfRule type="containsBlanks" dxfId="63" priority="73">
      <formula>LEN(TRIM(JY8))=0</formula>
    </cfRule>
    <cfRule type="cellIs" dxfId="62" priority="74" operator="greaterThan">
      <formula>80</formula>
    </cfRule>
  </conditionalFormatting>
  <conditionalFormatting sqref="KK8:KK100">
    <cfRule type="containsBlanks" dxfId="61" priority="71">
      <formula>LEN(TRIM(KK8))=0</formula>
    </cfRule>
    <cfRule type="cellIs" dxfId="60" priority="72" operator="greaterThan">
      <formula>40</formula>
    </cfRule>
  </conditionalFormatting>
  <conditionalFormatting sqref="KU8:KU100">
    <cfRule type="containsBlanks" dxfId="59" priority="69">
      <formula>LEN(TRIM(KU8))=0</formula>
    </cfRule>
    <cfRule type="cellIs" dxfId="58" priority="70" operator="greaterThan">
      <formula>80</formula>
    </cfRule>
  </conditionalFormatting>
  <conditionalFormatting sqref="LG8:LG100">
    <cfRule type="containsBlanks" dxfId="57" priority="67">
      <formula>LEN(TRIM(LG8))=0</formula>
    </cfRule>
    <cfRule type="cellIs" dxfId="56" priority="68" operator="greaterThan">
      <formula>40</formula>
    </cfRule>
  </conditionalFormatting>
  <conditionalFormatting sqref="LQ8:LQ100">
    <cfRule type="containsBlanks" dxfId="55" priority="65">
      <formula>LEN(TRIM(LQ8))=0</formula>
    </cfRule>
    <cfRule type="cellIs" dxfId="54" priority="66" operator="greaterThan">
      <formula>80</formula>
    </cfRule>
  </conditionalFormatting>
  <conditionalFormatting sqref="MC8:MC100">
    <cfRule type="containsBlanks" dxfId="53" priority="63">
      <formula>LEN(TRIM(MC8))=0</formula>
    </cfRule>
    <cfRule type="cellIs" dxfId="52" priority="64" operator="greaterThan">
      <formula>40</formula>
    </cfRule>
  </conditionalFormatting>
  <conditionalFormatting sqref="MM8:MM100">
    <cfRule type="containsBlanks" dxfId="51" priority="61">
      <formula>LEN(TRIM(MM8))=0</formula>
    </cfRule>
    <cfRule type="cellIs" dxfId="50" priority="62" operator="greaterThan">
      <formula>80</formula>
    </cfRule>
  </conditionalFormatting>
  <conditionalFormatting sqref="MY8:MY100">
    <cfRule type="containsBlanks" dxfId="49" priority="59">
      <formula>LEN(TRIM(MY8))=0</formula>
    </cfRule>
    <cfRule type="cellIs" dxfId="48" priority="60" operator="greaterThan">
      <formula>40</formula>
    </cfRule>
  </conditionalFormatting>
  <conditionalFormatting sqref="NI8:NI100">
    <cfRule type="containsBlanks" dxfId="47" priority="57">
      <formula>LEN(TRIM(NI8))=0</formula>
    </cfRule>
    <cfRule type="cellIs" dxfId="46" priority="58" operator="greaterThan">
      <formula>80</formula>
    </cfRule>
  </conditionalFormatting>
  <conditionalFormatting sqref="NU8:NU100">
    <cfRule type="containsBlanks" dxfId="45" priority="55">
      <formula>LEN(TRIM(NU8))=0</formula>
    </cfRule>
    <cfRule type="cellIs" dxfId="44" priority="56" operator="greaterThan">
      <formula>40</formula>
    </cfRule>
  </conditionalFormatting>
  <conditionalFormatting sqref="OE8:OE100">
    <cfRule type="containsBlanks" dxfId="43" priority="53">
      <formula>LEN(TRIM(OE8))=0</formula>
    </cfRule>
    <cfRule type="cellIs" dxfId="42" priority="54" operator="greaterThan">
      <formula>80</formula>
    </cfRule>
  </conditionalFormatting>
  <conditionalFormatting sqref="OQ8:OQ100">
    <cfRule type="containsBlanks" dxfId="41" priority="51">
      <formula>LEN(TRIM(OQ8))=0</formula>
    </cfRule>
    <cfRule type="cellIs" dxfId="40" priority="52" operator="greaterThan">
      <formula>40</formula>
    </cfRule>
  </conditionalFormatting>
  <conditionalFormatting sqref="PA8:PA100">
    <cfRule type="containsBlanks" dxfId="39" priority="49">
      <formula>LEN(TRIM(PA8))=0</formula>
    </cfRule>
    <cfRule type="cellIs" dxfId="38" priority="50" operator="greaterThan">
      <formula>80</formula>
    </cfRule>
  </conditionalFormatting>
  <conditionalFormatting sqref="PM8:PM100">
    <cfRule type="containsBlanks" dxfId="37" priority="47">
      <formula>LEN(TRIM(PM8))=0</formula>
    </cfRule>
    <cfRule type="cellIs" dxfId="36" priority="48" operator="greaterThan">
      <formula>40</formula>
    </cfRule>
  </conditionalFormatting>
  <conditionalFormatting sqref="PW8:PW100">
    <cfRule type="containsBlanks" dxfId="35" priority="45">
      <formula>LEN(TRIM(PW8))=0</formula>
    </cfRule>
    <cfRule type="cellIs" dxfId="34" priority="46" operator="greaterThan">
      <formula>80</formula>
    </cfRule>
  </conditionalFormatting>
  <conditionalFormatting sqref="QI8:QI100">
    <cfRule type="containsBlanks" dxfId="33" priority="39">
      <formula>LEN(TRIM(QI8))=0</formula>
    </cfRule>
    <cfRule type="cellIs" dxfId="32" priority="40" operator="greaterThan">
      <formula>40</formula>
    </cfRule>
  </conditionalFormatting>
  <conditionalFormatting sqref="QS8:QS100">
    <cfRule type="containsBlanks" dxfId="31" priority="37">
      <formula>LEN(TRIM(QS8))=0</formula>
    </cfRule>
    <cfRule type="cellIs" dxfId="30" priority="38" operator="greaterThan">
      <formula>80</formula>
    </cfRule>
  </conditionalFormatting>
  <conditionalFormatting sqref="RE8:RE100">
    <cfRule type="containsBlanks" dxfId="29" priority="35">
      <formula>LEN(TRIM(RE8))=0</formula>
    </cfRule>
    <cfRule type="cellIs" dxfId="28" priority="36" operator="greaterThan">
      <formula>40</formula>
    </cfRule>
  </conditionalFormatting>
  <conditionalFormatting sqref="RO8:RO100">
    <cfRule type="containsBlanks" dxfId="27" priority="33">
      <formula>LEN(TRIM(RO8))=0</formula>
    </cfRule>
    <cfRule type="cellIs" dxfId="26" priority="34" operator="greaterThan">
      <formula>80</formula>
    </cfRule>
  </conditionalFormatting>
  <conditionalFormatting sqref="SA8:SA100">
    <cfRule type="containsBlanks" dxfId="25" priority="31">
      <formula>LEN(TRIM(SA8))=0</formula>
    </cfRule>
    <cfRule type="cellIs" dxfId="24" priority="32" operator="greaterThan">
      <formula>40</formula>
    </cfRule>
  </conditionalFormatting>
  <conditionalFormatting sqref="SK8:SK100">
    <cfRule type="containsBlanks" dxfId="23" priority="29">
      <formula>LEN(TRIM(SK8))=0</formula>
    </cfRule>
    <cfRule type="cellIs" dxfId="22" priority="30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XM8:XM100">
    <cfRule type="containsBlanks" dxfId="15" priority="5">
      <formula>LEN(TRIM(XM8))=0</formula>
    </cfRule>
    <cfRule type="cellIs" dxfId="14" priority="6" operator="greaterThan">
      <formula>80</formula>
    </cfRule>
  </conditionalFormatting>
  <conditionalFormatting sqref="VU8:VU100">
    <cfRule type="containsBlanks" dxfId="13" priority="13">
      <formula>LEN(TRIM(VU8))=0</formula>
    </cfRule>
    <cfRule type="cellIs" dxfId="12" priority="14" operator="greaterThan">
      <formula>80</formula>
    </cfRule>
  </conditionalFormatting>
  <conditionalFormatting sqref="VK8:VK100">
    <cfRule type="containsBlanks" dxfId="11" priority="15">
      <formula>LEN(TRIM(VK8))=0</formula>
    </cfRule>
    <cfRule type="cellIs" dxfId="10" priority="16" operator="greaterThan">
      <formula>40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C8:XC100">
    <cfRule type="containsBlanks" dxfId="5" priority="7">
      <formula>LEN(TRIM(XC8))=0</formula>
    </cfRule>
    <cfRule type="cellIs" dxfId="4" priority="8" operator="greaterThan">
      <formula>40</formula>
    </cfRule>
  </conditionalFormatting>
  <conditionalFormatting sqref="SW8:SW100">
    <cfRule type="containsBlanks" dxfId="3" priority="3">
      <formula>LEN(TRIM(SW8))=0</formula>
    </cfRule>
    <cfRule type="cellIs" dxfId="2" priority="4" operator="greaterThan">
      <formula>40</formula>
    </cfRule>
  </conditionalFormatting>
  <conditionalFormatting sqref="TG8:TG100">
    <cfRule type="containsBlanks" dxfId="1" priority="1">
      <formula>LEN(TRIM(TG8))=0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2"/>
  <sheetViews>
    <sheetView zoomScaleNormal="100" workbookViewId="0">
      <pane ySplit="4" topLeftCell="A5" activePane="bottomLeft" state="frozen"/>
      <selection pane="bottomLeft" activeCell="G3" sqref="G3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101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44682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102</v>
      </c>
      <c r="E4" s="10" t="s">
        <v>102</v>
      </c>
      <c r="F4" s="10" t="s">
        <v>14</v>
      </c>
      <c r="G4" s="10" t="s">
        <v>102</v>
      </c>
      <c r="H4" s="10" t="s">
        <v>6</v>
      </c>
    </row>
    <row r="5" spans="1:8" s="61" customFormat="1" ht="12.9" customHeight="1">
      <c r="A5" s="78">
        <v>1889</v>
      </c>
      <c r="B5" s="97" t="s">
        <v>109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110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111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112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113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114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115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116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117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118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119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120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121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26.968532812499994</v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122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123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124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125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126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>
        <f>IFERROR(HLOOKUP(A22,HESAP!$2:$105,102,FALSE),"")</f>
        <v>23.073078072916665</v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127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128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31553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:F30" si="12">E25+D25</f>
        <v>#VALUE!</v>
      </c>
      <c r="G25" s="107">
        <f>IFERROR(HLOOKUP(A25,HESAP!$2:$105,102,FALSE),"")</f>
        <v>0</v>
      </c>
      <c r="H25" s="95" t="e">
        <f t="shared" ref="H25:H30" si="13">G25+F25</f>
        <v>#VALUE!</v>
      </c>
    </row>
    <row r="26" spans="1:8" s="61" customFormat="1" ht="12.9" customHeight="1">
      <c r="A26" s="78">
        <v>31554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" si="14">E26+D26</f>
        <v>#VALUE!</v>
      </c>
      <c r="G26" s="107">
        <f>IFERROR(HLOOKUP(A26,HESAP!$2:$105,102,FALSE),"")</f>
        <v>149.48272473214283</v>
      </c>
      <c r="H26" s="95" t="e">
        <f t="shared" ref="H26" si="15">G26+F26</f>
        <v>#VALUE!</v>
      </c>
    </row>
    <row r="27" spans="1:8" s="61" customFormat="1" ht="12.9" customHeight="1">
      <c r="A27" s="78">
        <v>35944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si="12"/>
        <v>#VALUE!</v>
      </c>
      <c r="G27" s="107">
        <f>IFERROR(HLOOKUP(A27,HESAP!$2:$105,102,FALSE),"")</f>
        <v>0</v>
      </c>
      <c r="H27" s="95" t="e">
        <f t="shared" si="13"/>
        <v>#VALUE!</v>
      </c>
    </row>
    <row r="28" spans="1:8" s="61" customFormat="1" ht="12.9" customHeight="1">
      <c r="A28" s="78">
        <v>38061</v>
      </c>
      <c r="B28" s="97" t="s">
        <v>137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2"/>
        <v>#VALUE!</v>
      </c>
      <c r="G28" s="107">
        <f>IFERROR(HLOOKUP(A28,HESAP!$2:$105,102,FALSE),"")</f>
        <v>-12.670929702380949</v>
      </c>
      <c r="H28" s="95" t="e">
        <f t="shared" si="13"/>
        <v>#VALUE!</v>
      </c>
    </row>
    <row r="29" spans="1:8" s="61" customFormat="1" ht="12.9" customHeight="1">
      <c r="A29" s="78">
        <v>38795</v>
      </c>
      <c r="B29" s="97" t="s">
        <v>132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" si="16">E29+D29</f>
        <v>#VALUE!</v>
      </c>
      <c r="G29" s="107">
        <f>IFERROR(HLOOKUP(A29,HESAP!$2:$105,102,FALSE),"")</f>
        <v>23.972029166666665</v>
      </c>
      <c r="H29" s="95" t="e">
        <f t="shared" ref="H29" si="17">G29+F29</f>
        <v>#VALUE!</v>
      </c>
    </row>
    <row r="30" spans="1:8" s="61" customFormat="1" ht="12.9" customHeight="1">
      <c r="A30" s="78">
        <v>40354</v>
      </c>
      <c r="B30" s="97" t="s">
        <v>133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2"/>
        <v>#VALUE!</v>
      </c>
      <c r="G30" s="107">
        <f>IFERROR(HLOOKUP(A30,HESAP!$2:$105,102,FALSE),"")</f>
        <v>0</v>
      </c>
      <c r="H30" s="95" t="e">
        <f t="shared" si="13"/>
        <v>#VALUE!</v>
      </c>
    </row>
    <row r="31" spans="1:8" s="61" customFormat="1" ht="12.9" customHeight="1">
      <c r="A31" s="78">
        <v>41536</v>
      </c>
      <c r="B31" s="97" t="s">
        <v>134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ref="F31" si="18">E31+D31</f>
        <v>#VALUE!</v>
      </c>
      <c r="G31" s="107">
        <f>IFERROR(HLOOKUP(A31,HESAP!$2:$105,102,FALSE),"")</f>
        <v>0</v>
      </c>
      <c r="H31" s="95" t="e">
        <f t="shared" ref="H31" si="19">G31+F31</f>
        <v>#VALUE!</v>
      </c>
    </row>
    <row r="32" spans="1:8" s="61" customFormat="1" ht="12.9" customHeight="1">
      <c r="A32" s="78">
        <v>41968</v>
      </c>
      <c r="B32" s="97" t="s">
        <v>135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0</v>
      </c>
      <c r="H32" s="95" t="e">
        <f t="shared" ref="H32" si="21">G32+F32</f>
        <v>#VALUE!</v>
      </c>
    </row>
    <row r="33" spans="1:8" s="61" customFormat="1" ht="12.9" customHeight="1">
      <c r="A33" s="78">
        <v>41969</v>
      </c>
      <c r="B33" s="97" t="s">
        <v>136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" customHeight="1">
      <c r="A34" s="79"/>
      <c r="B34" s="112"/>
      <c r="C34" s="108"/>
      <c r="D34" s="95"/>
      <c r="E34" s="95"/>
      <c r="F34" s="95"/>
      <c r="G34" s="95"/>
      <c r="H34" s="96"/>
    </row>
    <row r="35" spans="1:8" ht="21.9" customHeight="1" thickBot="1">
      <c r="A35" s="80">
        <f>COUNT(A5:A34)</f>
        <v>29</v>
      </c>
      <c r="B35" s="113"/>
      <c r="C35" s="109"/>
      <c r="D35" s="81"/>
      <c r="E35" s="81"/>
      <c r="F35" s="81"/>
      <c r="G35" s="81"/>
      <c r="H35" s="82"/>
    </row>
    <row r="36" spans="1:8" ht="21.9" customHeight="1" thickBot="1">
      <c r="A36" s="86" t="s">
        <v>19</v>
      </c>
      <c r="B36" s="114" t="s">
        <v>20</v>
      </c>
      <c r="C36" s="110">
        <f t="shared" ref="C36:H36" si="24">SUM(C5:C33)</f>
        <v>0</v>
      </c>
      <c r="D36" s="87">
        <f t="shared" si="24"/>
        <v>0</v>
      </c>
      <c r="E36" s="87">
        <f t="shared" si="24"/>
        <v>0</v>
      </c>
      <c r="F36" s="87" t="e">
        <f t="shared" si="24"/>
        <v>#VALUE!</v>
      </c>
      <c r="G36" s="87">
        <f t="shared" si="24"/>
        <v>210.82543508184517</v>
      </c>
      <c r="H36" s="87" t="e">
        <f t="shared" si="24"/>
        <v>#VALUE!</v>
      </c>
    </row>
    <row r="37" spans="1:8" ht="16.2" thickBot="1">
      <c r="A37" s="83"/>
      <c r="B37" s="115"/>
      <c r="C37" s="111"/>
      <c r="D37" s="84"/>
      <c r="E37" s="84"/>
      <c r="F37" s="84"/>
      <c r="G37" s="84"/>
      <c r="H37" s="85"/>
    </row>
    <row r="41" spans="1:8" ht="21" customHeight="1">
      <c r="C41" s="62"/>
      <c r="D41" s="62"/>
    </row>
    <row r="42" spans="1:8" ht="22.5" customHeight="1">
      <c r="E42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9"/>
  <sheetViews>
    <sheetView workbookViewId="0">
      <pane ySplit="2" topLeftCell="A3" activePane="bottomLeft" state="frozen"/>
      <selection pane="bottomLeft" activeCell="A26" sqref="A26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109</v>
      </c>
      <c r="C3" s="98">
        <f>HLOOKUP(A3,HESAP!$5:$101,97,FALSE)</f>
        <v>15</v>
      </c>
      <c r="D3" s="98" t="e">
        <f>HLOOKUP(A3,HESAP!$1:$101,101,FALSE)</f>
        <v>#DIV/0!</v>
      </c>
    </row>
    <row r="4" spans="1:7" ht="12.9" customHeight="1">
      <c r="A4" s="92">
        <v>2253</v>
      </c>
      <c r="B4" s="137" t="s">
        <v>110</v>
      </c>
      <c r="C4" s="98">
        <f>HLOOKUP(A4,HESAP!$5:$101,97,FALSE)</f>
        <v>22.5</v>
      </c>
      <c r="D4" s="98">
        <f>HLOOKUP(A4,HESAP!$1:$101,101,FALSE)</f>
        <v>159.24276517857143</v>
      </c>
    </row>
    <row r="5" spans="1:7" ht="12.9" customHeight="1">
      <c r="A5" s="92">
        <v>2286</v>
      </c>
      <c r="B5" s="137" t="s">
        <v>111</v>
      </c>
      <c r="C5" s="98">
        <f>HLOOKUP(A5,HESAP!$5:$101,97,FALSE)</f>
        <v>22.5</v>
      </c>
      <c r="D5" s="98" t="e">
        <f>HLOOKUP(A5,HESAP!$1:$101,101,FALSE)</f>
        <v>#DIV/0!</v>
      </c>
    </row>
    <row r="6" spans="1:7" ht="12.9" customHeight="1">
      <c r="A6" s="92">
        <v>2349</v>
      </c>
      <c r="B6" s="137" t="s">
        <v>112</v>
      </c>
      <c r="C6" s="98">
        <f>HLOOKUP(A6,HESAP!$5:$101,97,FALSE)</f>
        <v>15</v>
      </c>
      <c r="D6" s="98">
        <f>HLOOKUP(A6,HESAP!$1:$101,101,FALSE)</f>
        <v>71.916087499999989</v>
      </c>
    </row>
    <row r="7" spans="1:7" ht="12.9" customHeight="1">
      <c r="A7" s="92">
        <v>2371</v>
      </c>
      <c r="B7" s="137" t="s">
        <v>113</v>
      </c>
      <c r="C7" s="98">
        <f>HLOOKUP(A7,HESAP!$5:$101,97,FALSE)</f>
        <v>15</v>
      </c>
      <c r="D7" s="98" t="e">
        <f>HLOOKUP(A7,HESAP!$1:$101,101,FALSE)</f>
        <v>#DIV/0!</v>
      </c>
    </row>
    <row r="8" spans="1:7" ht="12.9" customHeight="1">
      <c r="A8" s="92">
        <v>2373</v>
      </c>
      <c r="B8" s="137" t="s">
        <v>114</v>
      </c>
      <c r="C8" s="98">
        <f>HLOOKUP(A8,HESAP!$5:$101,97,FALSE)</f>
        <v>22.5</v>
      </c>
      <c r="D8" s="98" t="e">
        <f>HLOOKUP(A8,HESAP!$1:$101,101,FALSE)</f>
        <v>#VALUE!</v>
      </c>
    </row>
    <row r="9" spans="1:7" ht="12.9" customHeight="1">
      <c r="A9" s="92">
        <v>2742</v>
      </c>
      <c r="B9" s="137" t="s">
        <v>115</v>
      </c>
      <c r="C9" s="98">
        <f>HLOOKUP(A9,HESAP!$5:$101,97,FALSE)</f>
        <v>15</v>
      </c>
      <c r="D9" s="98" t="e">
        <f>HLOOKUP(A9,HESAP!$1:$101,101,FALSE)</f>
        <v>#VALUE!</v>
      </c>
    </row>
    <row r="10" spans="1:7" ht="12.9" customHeight="1">
      <c r="A10" s="92">
        <v>13566</v>
      </c>
      <c r="B10" s="137" t="s">
        <v>116</v>
      </c>
      <c r="C10" s="98">
        <f>HLOOKUP(A10,HESAP!$5:$101,97,FALSE)</f>
        <v>22.5</v>
      </c>
      <c r="D10" s="98">
        <f>HLOOKUP(A10,HESAP!$1:$101,101,FALSE)</f>
        <v>107.87413125</v>
      </c>
    </row>
    <row r="11" spans="1:7" ht="12.9" customHeight="1">
      <c r="A11" s="92">
        <v>16493</v>
      </c>
      <c r="B11" s="137" t="s">
        <v>117</v>
      </c>
      <c r="C11" s="98">
        <f>HLOOKUP(A11,HESAP!$5:$101,97,FALSE)</f>
        <v>15</v>
      </c>
      <c r="D11" s="98">
        <f>HLOOKUP(A11,HESAP!$1:$101,101,FALSE)</f>
        <v>71.916087500000003</v>
      </c>
    </row>
    <row r="12" spans="1:7" ht="12.9" customHeight="1">
      <c r="A12" s="92">
        <v>17717</v>
      </c>
      <c r="B12" s="137" t="s">
        <v>118</v>
      </c>
      <c r="C12" s="98">
        <f>HLOOKUP(A12,HESAP!$5:$101,97,FALSE)</f>
        <v>20.5</v>
      </c>
      <c r="D12" s="98" t="e">
        <f>HLOOKUP(A12,HESAP!$1:$101,101,FALSE)</f>
        <v>#DIV/0!</v>
      </c>
    </row>
    <row r="13" spans="1:7" ht="12.9" customHeight="1">
      <c r="A13" s="92">
        <v>18397</v>
      </c>
      <c r="B13" s="137" t="s">
        <v>119</v>
      </c>
      <c r="C13" s="98">
        <f>HLOOKUP(A13,HESAP!$5:$101,97,FALSE)</f>
        <v>15</v>
      </c>
      <c r="D13" s="98" t="e">
        <f>HLOOKUP(A13,HESAP!$1:$101,101,FALSE)</f>
        <v>#DIV/0!</v>
      </c>
    </row>
    <row r="14" spans="1:7" ht="12.9" customHeight="1">
      <c r="A14" s="92">
        <v>19674</v>
      </c>
      <c r="B14" s="137" t="s">
        <v>120</v>
      </c>
      <c r="C14" s="98">
        <f>HLOOKUP(A14,HESAP!$5:$101,97,FALSE)</f>
        <v>15</v>
      </c>
      <c r="D14" s="98">
        <f>HLOOKUP(A14,HESAP!$1:$101,101,FALSE)</f>
        <v>77.976757777217742</v>
      </c>
    </row>
    <row r="15" spans="1:7" ht="12.9" customHeight="1">
      <c r="A15" s="92">
        <v>20777</v>
      </c>
      <c r="B15" s="137" t="s">
        <v>121</v>
      </c>
      <c r="C15" s="98">
        <f>HLOOKUP(A15,HESAP!$5:$101,97,FALSE)</f>
        <v>15</v>
      </c>
      <c r="D15" s="98">
        <f>HLOOKUP(A15,HESAP!$1:$101,101,FALSE)</f>
        <v>77.515424575847675</v>
      </c>
    </row>
    <row r="16" spans="1:7" ht="12.9" customHeight="1">
      <c r="A16" s="92">
        <v>21925</v>
      </c>
      <c r="B16" s="137" t="s">
        <v>122</v>
      </c>
      <c r="C16" s="98">
        <f>HLOOKUP(A16,HESAP!$5:$101,97,FALSE)</f>
        <v>15</v>
      </c>
      <c r="D16" s="98" t="e">
        <f>HLOOKUP(A16,HESAP!$1:$101,101,FALSE)</f>
        <v>#VALUE!</v>
      </c>
    </row>
    <row r="17" spans="1:4" ht="12.9" customHeight="1">
      <c r="A17" s="92">
        <v>23083</v>
      </c>
      <c r="B17" s="137" t="s">
        <v>123</v>
      </c>
      <c r="C17" s="98">
        <f>HLOOKUP(A17,HESAP!$5:$101,97,FALSE)</f>
        <v>15</v>
      </c>
      <c r="D17" s="98" t="e">
        <f>HLOOKUP(A17,HESAP!$1:$101,101,FALSE)</f>
        <v>#DIV/0!</v>
      </c>
    </row>
    <row r="18" spans="1:4" ht="12.9" customHeight="1">
      <c r="A18" s="92">
        <v>25109</v>
      </c>
      <c r="B18" s="137" t="s">
        <v>124</v>
      </c>
      <c r="C18" s="98">
        <f>HLOOKUP(A18,HESAP!$5:$101,97,FALSE)</f>
        <v>15</v>
      </c>
      <c r="D18" s="98">
        <f>HLOOKUP(A18,HESAP!$1:$101,101,FALSE)</f>
        <v>75.395898185483873</v>
      </c>
    </row>
    <row r="19" spans="1:4" ht="12.9" customHeight="1">
      <c r="A19" s="92">
        <v>25674</v>
      </c>
      <c r="B19" s="137" t="s">
        <v>125</v>
      </c>
      <c r="C19" s="98">
        <f>HLOOKUP(A19,HESAP!$5:$101,97,FALSE)</f>
        <v>15</v>
      </c>
      <c r="D19" s="98">
        <f>HLOOKUP(A19,HESAP!$1:$101,101,FALSE)</f>
        <v>77.05295089285714</v>
      </c>
    </row>
    <row r="20" spans="1:4" ht="12.9" customHeight="1">
      <c r="A20" s="92">
        <v>26241</v>
      </c>
      <c r="B20" s="137" t="s">
        <v>126</v>
      </c>
      <c r="C20" s="98">
        <f>HLOOKUP(A20,HESAP!$5:$101,97,FALSE)</f>
        <v>22.5</v>
      </c>
      <c r="D20" s="98">
        <f>HLOOKUP(A20,HESAP!$1:$101,101,FALSE)</f>
        <v>174.78836266426282</v>
      </c>
    </row>
    <row r="21" spans="1:4" ht="12.9" customHeight="1">
      <c r="A21" s="92">
        <v>27451</v>
      </c>
      <c r="B21" s="137" t="s">
        <v>127</v>
      </c>
      <c r="C21" s="98">
        <f>HLOOKUP(A21,HESAP!$5:$101,97,FALSE)</f>
        <v>15</v>
      </c>
      <c r="D21" s="98">
        <f>HLOOKUP(A21,HESAP!$1:$101,101,FALSE)</f>
        <v>73.177773245614048</v>
      </c>
    </row>
    <row r="22" spans="1:4" ht="12.9" customHeight="1">
      <c r="A22" s="92">
        <v>31364</v>
      </c>
      <c r="B22" s="137" t="s">
        <v>128</v>
      </c>
      <c r="C22" s="98">
        <f>HLOOKUP(A22,HESAP!$5:$101,97,FALSE)</f>
        <v>22.5</v>
      </c>
      <c r="D22" s="98" t="e">
        <f>HLOOKUP(A22,HESAP!$1:$101,101,FALSE)</f>
        <v>#DIV/0!</v>
      </c>
    </row>
    <row r="23" spans="1:4" ht="12.9" customHeight="1">
      <c r="A23" s="92">
        <v>31553</v>
      </c>
      <c r="B23" s="137" t="s">
        <v>129</v>
      </c>
      <c r="C23" s="98">
        <f>HLOOKUP(A23,HESAP!$5:$101,97,FALSE)</f>
        <v>15</v>
      </c>
      <c r="D23" s="98" t="e">
        <f>HLOOKUP(A23,HESAP!$1:$101,101,FALSE)</f>
        <v>#DIV/0!</v>
      </c>
    </row>
    <row r="24" spans="1:4" ht="12.9" customHeight="1">
      <c r="A24" s="92">
        <v>31554</v>
      </c>
      <c r="B24" s="137" t="s">
        <v>130</v>
      </c>
      <c r="C24" s="98">
        <f>HLOOKUP(A24,HESAP!$5:$101,97,FALSE)</f>
        <v>15</v>
      </c>
      <c r="D24" s="98" t="e">
        <f>HLOOKUP(A24,HESAP!$1:$101,101,FALSE)</f>
        <v>#DIV/0!</v>
      </c>
    </row>
    <row r="25" spans="1:4" ht="12.9" customHeight="1">
      <c r="A25" s="92">
        <v>35944</v>
      </c>
      <c r="B25" s="137" t="s">
        <v>131</v>
      </c>
      <c r="C25" s="98">
        <f>HLOOKUP(A25,HESAP!$5:$101,97,FALSE)</f>
        <v>15</v>
      </c>
      <c r="D25" s="98" t="e">
        <f>HLOOKUP(A25,HESAP!$1:$101,101,FALSE)</f>
        <v>#DIV/0!</v>
      </c>
    </row>
    <row r="26" spans="1:4" ht="12.9" customHeight="1">
      <c r="A26" s="92">
        <v>38061</v>
      </c>
      <c r="B26" s="137" t="s">
        <v>137</v>
      </c>
      <c r="C26" s="98">
        <f>HLOOKUP(A26,HESAP!$5:$101,97,FALSE)</f>
        <v>22.5</v>
      </c>
      <c r="D26" s="98" t="e">
        <f>HLOOKUP(A26,HESAP!$1:$101,101,FALSE)</f>
        <v>#DIV/0!</v>
      </c>
    </row>
    <row r="27" spans="1:4" ht="12.9" customHeight="1">
      <c r="A27" s="92">
        <v>38795</v>
      </c>
      <c r="B27" s="137" t="s">
        <v>132</v>
      </c>
      <c r="C27" s="98">
        <f>HLOOKUP(A27,HESAP!$5:$101,97,FALSE)</f>
        <v>22.5</v>
      </c>
      <c r="D27" s="98">
        <f>HLOOKUP(A27,HESAP!$1:$101,101,FALSE)</f>
        <v>113.86713854166666</v>
      </c>
    </row>
    <row r="28" spans="1:4" ht="12.9" customHeight="1">
      <c r="A28" s="92">
        <v>40354</v>
      </c>
      <c r="B28" s="137" t="s">
        <v>133</v>
      </c>
      <c r="C28" s="98">
        <f>HLOOKUP(A28,HESAP!$5:$101,97,FALSE)</f>
        <v>22.5</v>
      </c>
      <c r="D28" s="98" t="e">
        <f>HLOOKUP(A28,HESAP!$1:$101,101,FALSE)</f>
        <v>#DIV/0!</v>
      </c>
    </row>
    <row r="29" spans="1:4" ht="12.9" customHeight="1">
      <c r="A29" s="93">
        <v>41536</v>
      </c>
      <c r="B29" s="138" t="s">
        <v>134</v>
      </c>
      <c r="C29" s="98">
        <f>HLOOKUP(A29,HESAP!$5:$101,97,FALSE)</f>
        <v>7.5</v>
      </c>
      <c r="D29" s="98">
        <f>HLOOKUP(A29,HESAP!$1:$101,101,FALSE)</f>
        <v>35.958043750000002</v>
      </c>
    </row>
    <row r="30" spans="1:4" ht="12.9" customHeight="1">
      <c r="A30" s="93">
        <v>41968</v>
      </c>
      <c r="B30" s="138" t="s">
        <v>135</v>
      </c>
      <c r="C30" s="98">
        <f>HLOOKUP(A30,HESAP!$5:$101,97,FALSE)</f>
        <v>15</v>
      </c>
      <c r="D30" s="98">
        <f>HLOOKUP(A30,HESAP!$1:$101,101,FALSE)</f>
        <v>193.8178072458791</v>
      </c>
    </row>
    <row r="31" spans="1:4" ht="12.9" customHeight="1">
      <c r="A31" s="93">
        <v>41969</v>
      </c>
      <c r="B31" s="138" t="s">
        <v>136</v>
      </c>
      <c r="C31" s="98">
        <f>HLOOKUP(A31,HESAP!$5:$101,97,FALSE)</f>
        <v>22.5</v>
      </c>
      <c r="D31" s="98" t="e">
        <f>HLOOKUP(A31,HESAP!$1:$101,101,FALSE)</f>
        <v>#DIV/0!</v>
      </c>
    </row>
    <row r="32" spans="1:4" ht="12.9" customHeight="1">
      <c r="A32" s="136"/>
      <c r="B32" s="137"/>
      <c r="C32" s="98"/>
      <c r="D32" s="98"/>
    </row>
    <row r="33" spans="1:11" ht="12.9" customHeight="1">
      <c r="A33" s="136"/>
      <c r="B33" s="137"/>
      <c r="C33" s="98"/>
      <c r="D33" s="98"/>
    </row>
    <row r="34" spans="1:11" ht="13.8" thickBot="1">
      <c r="A34" s="89"/>
      <c r="B34" s="137"/>
      <c r="C34" s="140"/>
      <c r="D34" s="142"/>
    </row>
    <row r="35" spans="1:11" s="117" customFormat="1" ht="20.100000000000001" customHeight="1" thickBot="1">
      <c r="A35" s="102">
        <f>COUNT(A3:A34)</f>
        <v>29</v>
      </c>
      <c r="B35" s="116" t="s">
        <v>19</v>
      </c>
      <c r="C35" s="139">
        <f>SUM(C3:C33)</f>
        <v>508</v>
      </c>
      <c r="D35" s="141" t="e">
        <f>SUM(D3:D33)</f>
        <v>#DIV/0!</v>
      </c>
    </row>
    <row r="36" spans="1:11" ht="13.8" thickBot="1">
      <c r="C36" s="244" t="s">
        <v>28</v>
      </c>
      <c r="D36" s="244"/>
      <c r="F36" s="143"/>
      <c r="G36" s="144"/>
      <c r="H36" s="144"/>
      <c r="I36" s="144"/>
      <c r="J36" s="144"/>
      <c r="K36" s="145"/>
    </row>
    <row r="37" spans="1:11" ht="13.8" thickTop="1">
      <c r="C37" s="245" t="e">
        <f>D35/C35</f>
        <v>#DIV/0!</v>
      </c>
      <c r="D37" s="246"/>
      <c r="F37" s="146"/>
      <c r="G37" s="151" t="s">
        <v>61</v>
      </c>
      <c r="H37" s="151"/>
      <c r="I37" s="151"/>
      <c r="J37" s="151" t="e">
        <f>C37*0.9</f>
        <v>#DIV/0!</v>
      </c>
      <c r="K37" s="147"/>
    </row>
    <row r="38" spans="1:11" ht="13.8" thickBot="1">
      <c r="C38" s="247"/>
      <c r="D38" s="248"/>
      <c r="F38" s="146"/>
      <c r="G38" s="152" t="s">
        <v>60</v>
      </c>
      <c r="H38" s="152"/>
      <c r="I38" s="152"/>
      <c r="J38" s="153" t="e">
        <f>J37*7.5</f>
        <v>#DIV/0!</v>
      </c>
      <c r="K38" s="147"/>
    </row>
    <row r="39" spans="1:11" ht="14.4" thickTop="1" thickBot="1">
      <c r="F39" s="148"/>
      <c r="G39" s="149"/>
      <c r="H39" s="149"/>
      <c r="I39" s="149"/>
      <c r="J39" s="149"/>
      <c r="K39" s="150"/>
    </row>
  </sheetData>
  <mergeCells count="3">
    <mergeCell ref="C36:D36"/>
    <mergeCell ref="C37:D38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6"/>
  <sheetViews>
    <sheetView workbookViewId="0">
      <pane ySplit="4" topLeftCell="A5" activePane="bottomLeft" state="frozen"/>
      <selection pane="bottomLeft" activeCell="B28" sqref="B28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44682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109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110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111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112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113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114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115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116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117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118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119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120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121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122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123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124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125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126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127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128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31553</v>
      </c>
      <c r="B25" s="91" t="s">
        <v>129</v>
      </c>
      <c r="C25" s="119" t="e">
        <f t="shared" ref="C25:C28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31554</v>
      </c>
      <c r="B26" s="91" t="s">
        <v>130</v>
      </c>
      <c r="C26" s="119" t="e">
        <f t="shared" ref="C26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35944</v>
      </c>
      <c r="B27" s="91" t="s">
        <v>131</v>
      </c>
      <c r="C27" s="119" t="e">
        <f t="shared" si="7"/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38061</v>
      </c>
      <c r="B28" s="91" t="s">
        <v>137</v>
      </c>
      <c r="C28" s="119" t="e">
        <f t="shared" si="7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38795</v>
      </c>
      <c r="B29" s="91" t="s">
        <v>132</v>
      </c>
      <c r="C29" s="119" t="e">
        <f t="shared" ref="C29:C31" si="9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40354</v>
      </c>
      <c r="B30" s="91" t="s">
        <v>133</v>
      </c>
      <c r="C30" s="119" t="e">
        <f t="shared" si="9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41536</v>
      </c>
      <c r="B31" s="91" t="s">
        <v>134</v>
      </c>
      <c r="C31" s="119" t="e">
        <f t="shared" si="9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41968</v>
      </c>
      <c r="B32" s="91" t="s">
        <v>135</v>
      </c>
      <c r="C32" s="119" t="e">
        <f t="shared" ref="C32" si="10">((E32+G32+I32)/(D32+F32+H32))</f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41969</v>
      </c>
      <c r="B33" s="91" t="s">
        <v>136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/>
      <c r="B34" s="91"/>
      <c r="C34" s="119"/>
      <c r="D34" s="123"/>
      <c r="E34" s="124"/>
      <c r="F34" s="125"/>
      <c r="G34" s="126"/>
      <c r="H34" s="123"/>
      <c r="I34" s="124"/>
      <c r="J34" s="88"/>
    </row>
    <row r="35" spans="1:10" ht="13.8" thickBot="1">
      <c r="A35" s="93"/>
      <c r="B35" s="94"/>
      <c r="C35" s="120"/>
      <c r="D35" s="127"/>
      <c r="E35" s="128"/>
      <c r="F35" s="129"/>
      <c r="G35" s="130"/>
      <c r="H35" s="127"/>
      <c r="I35" s="128"/>
      <c r="J35" s="88"/>
    </row>
    <row r="36" spans="1:10" s="118" customFormat="1" ht="20.100000000000001" customHeight="1" thickBot="1">
      <c r="A36" s="131">
        <f>COUNT(A5:A34)</f>
        <v>29</v>
      </c>
      <c r="B36" s="132" t="s">
        <v>19</v>
      </c>
      <c r="C36" s="133" t="e">
        <f>(E36+G36+I36)/(D36+F36+H36)</f>
        <v>#DIV/0!</v>
      </c>
      <c r="D36" s="134">
        <f t="shared" ref="D36:I36" si="12">SUM(D6:D33)</f>
        <v>0</v>
      </c>
      <c r="E36" s="135">
        <f t="shared" si="12"/>
        <v>0</v>
      </c>
      <c r="F36" s="134">
        <f t="shared" si="12"/>
        <v>0</v>
      </c>
      <c r="G36" s="135">
        <f t="shared" si="12"/>
        <v>0</v>
      </c>
      <c r="H36" s="134">
        <f t="shared" si="12"/>
        <v>0</v>
      </c>
      <c r="I36" s="135">
        <f t="shared" si="12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1"/>
  <sheetViews>
    <sheetView workbookViewId="0">
      <pane ySplit="1" topLeftCell="A1842" activePane="bottomLeft" state="frozen"/>
      <selection pane="bottomLeft" activeCell="A2122" sqref="A212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36863</v>
      </c>
    </row>
    <row r="1186" spans="1:1">
      <c r="A1186">
        <v>37170</v>
      </c>
    </row>
    <row r="1187" spans="1:1">
      <c r="A1187">
        <v>37651</v>
      </c>
    </row>
    <row r="1188" spans="1:1">
      <c r="A1188">
        <v>37758</v>
      </c>
    </row>
    <row r="1189" spans="1:1">
      <c r="A1189">
        <v>38014</v>
      </c>
    </row>
    <row r="1190" spans="1:1">
      <c r="A1190">
        <v>38117</v>
      </c>
    </row>
    <row r="1191" spans="1:1">
      <c r="A1191">
        <v>38261</v>
      </c>
    </row>
    <row r="1192" spans="1:1">
      <c r="A1192">
        <v>38527</v>
      </c>
    </row>
    <row r="1193" spans="1:1">
      <c r="A1193">
        <v>38658</v>
      </c>
    </row>
    <row r="1194" spans="1:1">
      <c r="A1194">
        <v>38840</v>
      </c>
    </row>
    <row r="1195" spans="1:1">
      <c r="A1195">
        <v>38848</v>
      </c>
    </row>
    <row r="1196" spans="1:1">
      <c r="A1196">
        <v>38866</v>
      </c>
    </row>
    <row r="1197" spans="1:1">
      <c r="A1197">
        <v>39098</v>
      </c>
    </row>
    <row r="1198" spans="1:1">
      <c r="A1198">
        <v>39266</v>
      </c>
    </row>
    <row r="1199" spans="1:1">
      <c r="A1199">
        <v>39271</v>
      </c>
    </row>
    <row r="1200" spans="1:1">
      <c r="A1200">
        <v>39272</v>
      </c>
    </row>
    <row r="1201" spans="1:1">
      <c r="A1201">
        <v>39435</v>
      </c>
    </row>
    <row r="1202" spans="1:1">
      <c r="A1202">
        <v>39717</v>
      </c>
    </row>
    <row r="1203" spans="1:1">
      <c r="A1203">
        <v>40120</v>
      </c>
    </row>
    <row r="1204" spans="1:1">
      <c r="A1204">
        <v>40365</v>
      </c>
    </row>
    <row r="1205" spans="1:1">
      <c r="A1205">
        <v>41395</v>
      </c>
    </row>
    <row r="1206" spans="1:1">
      <c r="A1206">
        <v>41432</v>
      </c>
    </row>
    <row r="1207" spans="1:1">
      <c r="A1207">
        <v>41626</v>
      </c>
    </row>
    <row r="1208" spans="1:1">
      <c r="A1208">
        <v>41691</v>
      </c>
    </row>
    <row r="1209" spans="1:1">
      <c r="A1209">
        <v>41860</v>
      </c>
    </row>
    <row r="1210" spans="1:1">
      <c r="A1210">
        <v>42857</v>
      </c>
    </row>
    <row r="1211" spans="1:1">
      <c r="A1211">
        <v>43358</v>
      </c>
    </row>
    <row r="1212" spans="1:1">
      <c r="A1212">
        <v>43479</v>
      </c>
    </row>
    <row r="1213" spans="1:1">
      <c r="A1213">
        <v>43530</v>
      </c>
    </row>
    <row r="1214" spans="1:1">
      <c r="A1214">
        <v>43796</v>
      </c>
    </row>
    <row r="1215" spans="1:1">
      <c r="A1215">
        <v>43839</v>
      </c>
    </row>
    <row r="1216" spans="1:1">
      <c r="A1216">
        <v>26470</v>
      </c>
    </row>
    <row r="1217" spans="1:1">
      <c r="A1217">
        <v>11992</v>
      </c>
    </row>
    <row r="1218" spans="1:1">
      <c r="A1218">
        <v>18797</v>
      </c>
    </row>
    <row r="1219" spans="1:1">
      <c r="A1219">
        <v>19129</v>
      </c>
    </row>
    <row r="1220" spans="1:1">
      <c r="A1220">
        <v>19153</v>
      </c>
    </row>
    <row r="1221" spans="1:1">
      <c r="A1221">
        <v>21938</v>
      </c>
    </row>
    <row r="1222" spans="1:1">
      <c r="A1222">
        <v>23063</v>
      </c>
    </row>
    <row r="1223" spans="1:1">
      <c r="A1223">
        <v>23075</v>
      </c>
    </row>
    <row r="1224" spans="1:1">
      <c r="A1224">
        <v>25491</v>
      </c>
    </row>
    <row r="1225" spans="1:1">
      <c r="A1225">
        <v>26221</v>
      </c>
    </row>
    <row r="1226" spans="1:1">
      <c r="A1226">
        <v>26878</v>
      </c>
    </row>
    <row r="1227" spans="1:1">
      <c r="A1227">
        <v>28748</v>
      </c>
    </row>
    <row r="1228" spans="1:1">
      <c r="A1228">
        <v>29376</v>
      </c>
    </row>
    <row r="1229" spans="1:1">
      <c r="A1229">
        <v>29382</v>
      </c>
    </row>
    <row r="1230" spans="1:1">
      <c r="A1230">
        <v>30098</v>
      </c>
    </row>
    <row r="1231" spans="1:1">
      <c r="A1231">
        <v>31303</v>
      </c>
    </row>
    <row r="1232" spans="1:1">
      <c r="A1232">
        <v>31315</v>
      </c>
    </row>
    <row r="1233" spans="1:1">
      <c r="A1233">
        <v>33040</v>
      </c>
    </row>
    <row r="1234" spans="1:1">
      <c r="A1234">
        <v>33060</v>
      </c>
    </row>
    <row r="1235" spans="1:1">
      <c r="A1235">
        <v>33648</v>
      </c>
    </row>
    <row r="1236" spans="1:1">
      <c r="A1236">
        <v>34540</v>
      </c>
    </row>
    <row r="1237" spans="1:1">
      <c r="A1237">
        <v>36130</v>
      </c>
    </row>
    <row r="1238" spans="1:1">
      <c r="A1238">
        <v>36213</v>
      </c>
    </row>
    <row r="1239" spans="1:1">
      <c r="A1239">
        <v>36360</v>
      </c>
    </row>
    <row r="1240" spans="1:1">
      <c r="A1240">
        <v>36368</v>
      </c>
    </row>
    <row r="1241" spans="1:1">
      <c r="A1241">
        <v>37995</v>
      </c>
    </row>
    <row r="1242" spans="1:1">
      <c r="A1242">
        <v>38618</v>
      </c>
    </row>
    <row r="1243" spans="1:1">
      <c r="A1243">
        <v>38881</v>
      </c>
    </row>
    <row r="1244" spans="1:1">
      <c r="A1244">
        <v>39087</v>
      </c>
    </row>
    <row r="1245" spans="1:1">
      <c r="A1245">
        <v>39661</v>
      </c>
    </row>
    <row r="1246" spans="1:1">
      <c r="A1246">
        <v>39700</v>
      </c>
    </row>
    <row r="1247" spans="1:1">
      <c r="A1247">
        <v>40616</v>
      </c>
    </row>
    <row r="1248" spans="1:1">
      <c r="A1248">
        <v>41641</v>
      </c>
    </row>
    <row r="1249" spans="1:1">
      <c r="A1249">
        <v>41643</v>
      </c>
    </row>
    <row r="1250" spans="1:1">
      <c r="A1250">
        <v>41666</v>
      </c>
    </row>
    <row r="1251" spans="1:1">
      <c r="A1251">
        <v>41907</v>
      </c>
    </row>
    <row r="1252" spans="1:1">
      <c r="A1252">
        <v>42142</v>
      </c>
    </row>
    <row r="1253" spans="1:1">
      <c r="A1253">
        <v>42326</v>
      </c>
    </row>
    <row r="1254" spans="1:1">
      <c r="A1254">
        <v>43830</v>
      </c>
    </row>
    <row r="1255" spans="1:1">
      <c r="A1255">
        <v>43864</v>
      </c>
    </row>
    <row r="1256" spans="1:1">
      <c r="A1256">
        <v>2173</v>
      </c>
    </row>
    <row r="1257" spans="1:1">
      <c r="A1257">
        <v>2550</v>
      </c>
    </row>
    <row r="1258" spans="1:1">
      <c r="A1258">
        <v>11401</v>
      </c>
    </row>
    <row r="1259" spans="1:1">
      <c r="A1259">
        <v>11625</v>
      </c>
    </row>
    <row r="1260" spans="1:1">
      <c r="A1260">
        <v>11979</v>
      </c>
    </row>
    <row r="1261" spans="1:1">
      <c r="A1261">
        <v>15492</v>
      </c>
    </row>
    <row r="1262" spans="1:1">
      <c r="A1262">
        <v>15638</v>
      </c>
    </row>
    <row r="1263" spans="1:1">
      <c r="A1263">
        <v>17716</v>
      </c>
    </row>
    <row r="1264" spans="1:1">
      <c r="A1264">
        <v>18674</v>
      </c>
    </row>
    <row r="1265" spans="1:1">
      <c r="A1265">
        <v>20799</v>
      </c>
    </row>
    <row r="1266" spans="1:1">
      <c r="A1266">
        <v>24456</v>
      </c>
    </row>
    <row r="1267" spans="1:1">
      <c r="A1267">
        <v>25070</v>
      </c>
    </row>
    <row r="1268" spans="1:1">
      <c r="A1268">
        <v>25664</v>
      </c>
    </row>
    <row r="1269" spans="1:1">
      <c r="A1269">
        <v>26201</v>
      </c>
    </row>
    <row r="1270" spans="1:1">
      <c r="A1270">
        <v>26216</v>
      </c>
    </row>
    <row r="1271" spans="1:1">
      <c r="A1271">
        <v>26218</v>
      </c>
    </row>
    <row r="1272" spans="1:1">
      <c r="A1272">
        <v>27443</v>
      </c>
    </row>
    <row r="1273" spans="1:1">
      <c r="A1273">
        <v>27884</v>
      </c>
    </row>
    <row r="1274" spans="1:1">
      <c r="A1274">
        <v>28119</v>
      </c>
    </row>
    <row r="1275" spans="1:1">
      <c r="A1275">
        <v>28264</v>
      </c>
    </row>
    <row r="1276" spans="1:1">
      <c r="A1276">
        <v>28762</v>
      </c>
    </row>
    <row r="1277" spans="1:1">
      <c r="A1277">
        <v>28935</v>
      </c>
    </row>
    <row r="1278" spans="1:1">
      <c r="A1278">
        <v>29059</v>
      </c>
    </row>
    <row r="1279" spans="1:1">
      <c r="A1279">
        <v>32940</v>
      </c>
    </row>
    <row r="1280" spans="1:1">
      <c r="A1280">
        <v>34707</v>
      </c>
    </row>
    <row r="1281" spans="1:1">
      <c r="A1281">
        <v>36143</v>
      </c>
    </row>
    <row r="1282" spans="1:1">
      <c r="A1282">
        <v>36145</v>
      </c>
    </row>
    <row r="1283" spans="1:1">
      <c r="A1283">
        <v>36312</v>
      </c>
    </row>
    <row r="1284" spans="1:1">
      <c r="A1284">
        <v>36982</v>
      </c>
    </row>
    <row r="1285" spans="1:1">
      <c r="A1285">
        <v>37185</v>
      </c>
    </row>
    <row r="1286" spans="1:1">
      <c r="A1286">
        <v>38334</v>
      </c>
    </row>
    <row r="1287" spans="1:1">
      <c r="A1287">
        <v>38651</v>
      </c>
    </row>
    <row r="1288" spans="1:1">
      <c r="A1288">
        <v>39273</v>
      </c>
    </row>
    <row r="1289" spans="1:1">
      <c r="A1289">
        <v>39972</v>
      </c>
    </row>
    <row r="1290" spans="1:1">
      <c r="A1290">
        <v>40054</v>
      </c>
    </row>
    <row r="1291" spans="1:1">
      <c r="A1291">
        <v>40064</v>
      </c>
    </row>
    <row r="1292" spans="1:1">
      <c r="A1292">
        <v>40764</v>
      </c>
    </row>
    <row r="1293" spans="1:1">
      <c r="A1293">
        <v>40843</v>
      </c>
    </row>
    <row r="1294" spans="1:1">
      <c r="A1294">
        <v>41380</v>
      </c>
    </row>
    <row r="1295" spans="1:1">
      <c r="A1295">
        <v>41473</v>
      </c>
    </row>
    <row r="1296" spans="1:1">
      <c r="A1296">
        <v>41638</v>
      </c>
    </row>
    <row r="1297" spans="1:1">
      <c r="A1297">
        <v>41660</v>
      </c>
    </row>
    <row r="1298" spans="1:1">
      <c r="A1298">
        <v>41864</v>
      </c>
    </row>
    <row r="1299" spans="1:1">
      <c r="A1299">
        <v>42181</v>
      </c>
    </row>
    <row r="1300" spans="1:1">
      <c r="A1300">
        <v>43361</v>
      </c>
    </row>
    <row r="1301" spans="1:1">
      <c r="A1301">
        <v>12629</v>
      </c>
    </row>
    <row r="1302" spans="1:1">
      <c r="A1302">
        <v>13108</v>
      </c>
    </row>
    <row r="1303" spans="1:1">
      <c r="A1303">
        <v>19902</v>
      </c>
    </row>
    <row r="1304" spans="1:1">
      <c r="A1304">
        <v>19930</v>
      </c>
    </row>
    <row r="1305" spans="1:1">
      <c r="A1305">
        <v>24431</v>
      </c>
    </row>
    <row r="1306" spans="1:1">
      <c r="A1306">
        <v>25790</v>
      </c>
    </row>
    <row r="1307" spans="1:1">
      <c r="A1307">
        <v>28914</v>
      </c>
    </row>
    <row r="1308" spans="1:1">
      <c r="A1308">
        <v>31023</v>
      </c>
    </row>
    <row r="1309" spans="1:1">
      <c r="A1309">
        <v>32724</v>
      </c>
    </row>
    <row r="1310" spans="1:1">
      <c r="A1310">
        <v>33117</v>
      </c>
    </row>
    <row r="1311" spans="1:1">
      <c r="A1311">
        <v>34307</v>
      </c>
    </row>
    <row r="1312" spans="1:1">
      <c r="A1312">
        <v>36541</v>
      </c>
    </row>
    <row r="1313" spans="1:1">
      <c r="A1313">
        <v>38424</v>
      </c>
    </row>
    <row r="1314" spans="1:1">
      <c r="A1314">
        <v>38499</v>
      </c>
    </row>
    <row r="1315" spans="1:1">
      <c r="A1315">
        <v>38640</v>
      </c>
    </row>
    <row r="1316" spans="1:1">
      <c r="A1316">
        <v>38656</v>
      </c>
    </row>
    <row r="1317" spans="1:1">
      <c r="A1317">
        <v>38748</v>
      </c>
    </row>
    <row r="1318" spans="1:1">
      <c r="A1318">
        <v>38779</v>
      </c>
    </row>
    <row r="1319" spans="1:1">
      <c r="A1319">
        <v>38787</v>
      </c>
    </row>
    <row r="1320" spans="1:1">
      <c r="A1320">
        <v>40180</v>
      </c>
    </row>
    <row r="1321" spans="1:1">
      <c r="A1321">
        <v>40186</v>
      </c>
    </row>
    <row r="1322" spans="1:1">
      <c r="A1322">
        <v>41363</v>
      </c>
    </row>
    <row r="1323" spans="1:1">
      <c r="A1323">
        <v>41403</v>
      </c>
    </row>
    <row r="1324" spans="1:1">
      <c r="A1324">
        <v>41536</v>
      </c>
    </row>
    <row r="1325" spans="1:1">
      <c r="A1325">
        <v>41565</v>
      </c>
    </row>
    <row r="1326" spans="1:1">
      <c r="A1326">
        <v>42277</v>
      </c>
    </row>
    <row r="1327" spans="1:1">
      <c r="A1327">
        <v>2253</v>
      </c>
    </row>
    <row r="1328" spans="1:1">
      <c r="A1328">
        <v>2372</v>
      </c>
    </row>
    <row r="1329" spans="1:1">
      <c r="A1329">
        <v>19172</v>
      </c>
    </row>
    <row r="1330" spans="1:1">
      <c r="A1330">
        <v>21112</v>
      </c>
    </row>
    <row r="1331" spans="1:1">
      <c r="A1331">
        <v>23076</v>
      </c>
    </row>
    <row r="1332" spans="1:1">
      <c r="A1332">
        <v>24436</v>
      </c>
    </row>
    <row r="1333" spans="1:1">
      <c r="A1333">
        <v>24926</v>
      </c>
    </row>
    <row r="1334" spans="1:1">
      <c r="A1334">
        <v>25772</v>
      </c>
    </row>
    <row r="1335" spans="1:1">
      <c r="A1335">
        <v>28256</v>
      </c>
    </row>
    <row r="1336" spans="1:1">
      <c r="A1336">
        <v>28930</v>
      </c>
    </row>
    <row r="1337" spans="1:1">
      <c r="A1337">
        <v>29057</v>
      </c>
    </row>
    <row r="1338" spans="1:1">
      <c r="A1338">
        <v>29377</v>
      </c>
    </row>
    <row r="1339" spans="1:1">
      <c r="A1339">
        <v>30481</v>
      </c>
    </row>
    <row r="1340" spans="1:1">
      <c r="A1340">
        <v>31535</v>
      </c>
    </row>
    <row r="1341" spans="1:1">
      <c r="A1341">
        <v>35865</v>
      </c>
    </row>
    <row r="1342" spans="1:1">
      <c r="A1342">
        <v>35922</v>
      </c>
    </row>
    <row r="1343" spans="1:1">
      <c r="A1343">
        <v>36059</v>
      </c>
    </row>
    <row r="1344" spans="1:1">
      <c r="A1344">
        <v>37159</v>
      </c>
    </row>
    <row r="1345" spans="1:1">
      <c r="A1345">
        <v>37403</v>
      </c>
    </row>
    <row r="1346" spans="1:1">
      <c r="A1346">
        <v>37636</v>
      </c>
    </row>
    <row r="1347" spans="1:1">
      <c r="A1347">
        <v>38061</v>
      </c>
    </row>
    <row r="1348" spans="1:1">
      <c r="A1348">
        <v>38652</v>
      </c>
    </row>
    <row r="1349" spans="1:1">
      <c r="A1349">
        <v>39274</v>
      </c>
    </row>
    <row r="1350" spans="1:1">
      <c r="A1350">
        <v>39465</v>
      </c>
    </row>
    <row r="1351" spans="1:1">
      <c r="A1351">
        <v>40358</v>
      </c>
    </row>
    <row r="1352" spans="1:1">
      <c r="A1352">
        <v>41663</v>
      </c>
    </row>
    <row r="1353" spans="1:1">
      <c r="A1353">
        <v>42182</v>
      </c>
    </row>
    <row r="1354" spans="1:1">
      <c r="A1354">
        <v>13567</v>
      </c>
    </row>
    <row r="1355" spans="1:1">
      <c r="A1355">
        <v>18537</v>
      </c>
    </row>
    <row r="1356" spans="1:1">
      <c r="A1356">
        <v>19675</v>
      </c>
    </row>
    <row r="1357" spans="1:1">
      <c r="A1357">
        <v>19938</v>
      </c>
    </row>
    <row r="1358" spans="1:1">
      <c r="A1358">
        <v>23963</v>
      </c>
    </row>
    <row r="1359" spans="1:1">
      <c r="A1359">
        <v>24462</v>
      </c>
    </row>
    <row r="1360" spans="1:1">
      <c r="A1360">
        <v>25114</v>
      </c>
    </row>
    <row r="1361" spans="1:1">
      <c r="A1361">
        <v>25679</v>
      </c>
    </row>
    <row r="1362" spans="1:1">
      <c r="A1362">
        <v>27283</v>
      </c>
    </row>
    <row r="1363" spans="1:1">
      <c r="A1363">
        <v>28759</v>
      </c>
    </row>
    <row r="1364" spans="1:1">
      <c r="A1364">
        <v>29081</v>
      </c>
    </row>
    <row r="1365" spans="1:1">
      <c r="A1365">
        <v>35671</v>
      </c>
    </row>
    <row r="1366" spans="1:1">
      <c r="A1366">
        <v>38100</v>
      </c>
    </row>
    <row r="1367" spans="1:1">
      <c r="A1367">
        <v>39067</v>
      </c>
    </row>
    <row r="1368" spans="1:1">
      <c r="A1368">
        <v>39619</v>
      </c>
    </row>
    <row r="1369" spans="1:1">
      <c r="A1369">
        <v>40075</v>
      </c>
    </row>
    <row r="1370" spans="1:1">
      <c r="A1370">
        <v>40309</v>
      </c>
    </row>
    <row r="1371" spans="1:1">
      <c r="A1371">
        <v>40361</v>
      </c>
    </row>
    <row r="1372" spans="1:1">
      <c r="A1372">
        <v>40495</v>
      </c>
    </row>
    <row r="1373" spans="1:1">
      <c r="A1373">
        <v>41433</v>
      </c>
    </row>
    <row r="1374" spans="1:1">
      <c r="A1374">
        <v>42138</v>
      </c>
    </row>
    <row r="1375" spans="1:1">
      <c r="A1375">
        <v>42671</v>
      </c>
    </row>
    <row r="1376" spans="1:1">
      <c r="A1376">
        <v>43125</v>
      </c>
    </row>
    <row r="1377" spans="1:1">
      <c r="A1377">
        <v>43127</v>
      </c>
    </row>
    <row r="1378" spans="1:1">
      <c r="A1378">
        <v>14808</v>
      </c>
    </row>
    <row r="1379" spans="1:1">
      <c r="A1379">
        <v>25645</v>
      </c>
    </row>
    <row r="1380" spans="1:1">
      <c r="A1380">
        <v>28259</v>
      </c>
    </row>
    <row r="1381" spans="1:1">
      <c r="A1381">
        <v>28471</v>
      </c>
    </row>
    <row r="1382" spans="1:1">
      <c r="A1382">
        <v>30715</v>
      </c>
    </row>
    <row r="1383" spans="1:1">
      <c r="A1383">
        <v>30736</v>
      </c>
    </row>
    <row r="1384" spans="1:1">
      <c r="A1384">
        <v>31300</v>
      </c>
    </row>
    <row r="1385" spans="1:1">
      <c r="A1385">
        <v>32701</v>
      </c>
    </row>
    <row r="1386" spans="1:1">
      <c r="A1386">
        <v>34149</v>
      </c>
    </row>
    <row r="1387" spans="1:1">
      <c r="A1387">
        <v>36532</v>
      </c>
    </row>
    <row r="1388" spans="1:1">
      <c r="A1388">
        <v>37258</v>
      </c>
    </row>
    <row r="1389" spans="1:1">
      <c r="A1389">
        <v>38113</v>
      </c>
    </row>
    <row r="1390" spans="1:1">
      <c r="A1390">
        <v>39614</v>
      </c>
    </row>
    <row r="1391" spans="1:1">
      <c r="A1391">
        <v>39660</v>
      </c>
    </row>
    <row r="1392" spans="1:1">
      <c r="A1392">
        <v>40763</v>
      </c>
    </row>
    <row r="1393" spans="1:1">
      <c r="A1393">
        <v>42917</v>
      </c>
    </row>
    <row r="1394" spans="1:1">
      <c r="A1394">
        <v>43360</v>
      </c>
    </row>
    <row r="1395" spans="1:1">
      <c r="A1395">
        <v>12278</v>
      </c>
    </row>
    <row r="1396" spans="1:1">
      <c r="A1396">
        <v>19942</v>
      </c>
    </row>
    <row r="1397" spans="1:1">
      <c r="A1397">
        <v>27876</v>
      </c>
    </row>
    <row r="1398" spans="1:1">
      <c r="A1398">
        <v>32106</v>
      </c>
    </row>
    <row r="1399" spans="1:1">
      <c r="A1399">
        <v>34126</v>
      </c>
    </row>
    <row r="1400" spans="1:1">
      <c r="A1400">
        <v>38444</v>
      </c>
    </row>
    <row r="1401" spans="1:1">
      <c r="A1401">
        <v>39386</v>
      </c>
    </row>
    <row r="1402" spans="1:1">
      <c r="A1402">
        <v>40190</v>
      </c>
    </row>
    <row r="1403" spans="1:1">
      <c r="A1403">
        <v>42141</v>
      </c>
    </row>
    <row r="1404" spans="1:1">
      <c r="A1404">
        <v>21957</v>
      </c>
    </row>
    <row r="1405" spans="1:1">
      <c r="A1405">
        <v>22005</v>
      </c>
    </row>
    <row r="1406" spans="1:1">
      <c r="A1406">
        <v>25498</v>
      </c>
    </row>
    <row r="1407" spans="1:1">
      <c r="A1407">
        <v>25792</v>
      </c>
    </row>
    <row r="1408" spans="1:1">
      <c r="A1408">
        <v>26883</v>
      </c>
    </row>
    <row r="1409" spans="1:1">
      <c r="A1409">
        <v>30623</v>
      </c>
    </row>
    <row r="1410" spans="1:1">
      <c r="A1410">
        <v>31364</v>
      </c>
    </row>
    <row r="1411" spans="1:1">
      <c r="A1411">
        <v>32583</v>
      </c>
    </row>
    <row r="1412" spans="1:1">
      <c r="A1412">
        <v>38252</v>
      </c>
    </row>
    <row r="1413" spans="1:1">
      <c r="A1413">
        <v>38585</v>
      </c>
    </row>
    <row r="1414" spans="1:1">
      <c r="A1414">
        <v>39006</v>
      </c>
    </row>
    <row r="1415" spans="1:1">
      <c r="A1415">
        <v>40364</v>
      </c>
    </row>
    <row r="1416" spans="1:1">
      <c r="A1416">
        <v>41894</v>
      </c>
    </row>
    <row r="1417" spans="1:1">
      <c r="A1417">
        <v>42176</v>
      </c>
    </row>
    <row r="1418" spans="1:1">
      <c r="A1418">
        <v>43656</v>
      </c>
    </row>
    <row r="1419" spans="1:1">
      <c r="A1419">
        <v>31377</v>
      </c>
    </row>
    <row r="1420" spans="1:1">
      <c r="A1420">
        <v>41616</v>
      </c>
    </row>
    <row r="1421" spans="1:1">
      <c r="A1421">
        <v>16492</v>
      </c>
    </row>
    <row r="1422" spans="1:1">
      <c r="A1422">
        <v>16890</v>
      </c>
    </row>
    <row r="1423" spans="1:1">
      <c r="A1423">
        <v>26213</v>
      </c>
    </row>
    <row r="1424" spans="1:1">
      <c r="A1424">
        <v>28618</v>
      </c>
    </row>
    <row r="1425" spans="1:1">
      <c r="A1425">
        <v>42746</v>
      </c>
    </row>
    <row r="1426" spans="1:1">
      <c r="A1426">
        <v>23066</v>
      </c>
    </row>
    <row r="1427" spans="1:1">
      <c r="A1427">
        <v>27688</v>
      </c>
    </row>
    <row r="1428" spans="1:1">
      <c r="A1428">
        <v>37653</v>
      </c>
    </row>
    <row r="1429" spans="1:1">
      <c r="A1429">
        <v>39440</v>
      </c>
    </row>
    <row r="1430" spans="1:1">
      <c r="A1430">
        <v>41448</v>
      </c>
    </row>
    <row r="1431" spans="1:1">
      <c r="A1431">
        <v>38896</v>
      </c>
    </row>
    <row r="1432" spans="1:1">
      <c r="A1432">
        <v>40124</v>
      </c>
    </row>
    <row r="1433" spans="1:1">
      <c r="A1433">
        <v>1579</v>
      </c>
    </row>
    <row r="1434" spans="1:1">
      <c r="A1434">
        <v>1698</v>
      </c>
    </row>
    <row r="1435" spans="1:1">
      <c r="A1435">
        <v>1715</v>
      </c>
    </row>
    <row r="1436" spans="1:1">
      <c r="A1436">
        <v>2096</v>
      </c>
    </row>
    <row r="1437" spans="1:1">
      <c r="A1437">
        <v>2145</v>
      </c>
    </row>
    <row r="1438" spans="1:1">
      <c r="A1438">
        <v>2189</v>
      </c>
    </row>
    <row r="1439" spans="1:1">
      <c r="A1439">
        <v>2406</v>
      </c>
    </row>
    <row r="1440" spans="1:1">
      <c r="A1440">
        <v>2547</v>
      </c>
    </row>
    <row r="1441" spans="1:1">
      <c r="A1441">
        <v>9997</v>
      </c>
    </row>
    <row r="1442" spans="1:1">
      <c r="A1442">
        <v>10922</v>
      </c>
    </row>
    <row r="1443" spans="1:1">
      <c r="A1443">
        <v>11422</v>
      </c>
    </row>
    <row r="1444" spans="1:1">
      <c r="A1444">
        <v>11628</v>
      </c>
    </row>
    <row r="1445" spans="1:1">
      <c r="A1445">
        <v>11856</v>
      </c>
    </row>
    <row r="1446" spans="1:1">
      <c r="A1446">
        <v>12275</v>
      </c>
    </row>
    <row r="1447" spans="1:1">
      <c r="A1447">
        <v>12294</v>
      </c>
    </row>
    <row r="1448" spans="1:1">
      <c r="A1448">
        <v>12380</v>
      </c>
    </row>
    <row r="1449" spans="1:1">
      <c r="A1449">
        <v>12824</v>
      </c>
    </row>
    <row r="1450" spans="1:1">
      <c r="A1450">
        <v>13106</v>
      </c>
    </row>
    <row r="1451" spans="1:1">
      <c r="A1451">
        <v>13721</v>
      </c>
    </row>
    <row r="1452" spans="1:1">
      <c r="A1452">
        <v>13736</v>
      </c>
    </row>
    <row r="1453" spans="1:1">
      <c r="A1453">
        <v>13741</v>
      </c>
    </row>
    <row r="1454" spans="1:1">
      <c r="A1454">
        <v>14045</v>
      </c>
    </row>
    <row r="1455" spans="1:1">
      <c r="A1455">
        <v>14405</v>
      </c>
    </row>
    <row r="1456" spans="1:1">
      <c r="A1456">
        <v>14410</v>
      </c>
    </row>
    <row r="1457" spans="1:1">
      <c r="A1457">
        <v>15290</v>
      </c>
    </row>
    <row r="1458" spans="1:1">
      <c r="A1458">
        <v>15470</v>
      </c>
    </row>
    <row r="1459" spans="1:1">
      <c r="A1459">
        <v>15489</v>
      </c>
    </row>
    <row r="1460" spans="1:1">
      <c r="A1460">
        <v>17805</v>
      </c>
    </row>
    <row r="1461" spans="1:1">
      <c r="A1461">
        <v>18406</v>
      </c>
    </row>
    <row r="1462" spans="1:1">
      <c r="A1462">
        <v>19143</v>
      </c>
    </row>
    <row r="1463" spans="1:1">
      <c r="A1463">
        <v>19667</v>
      </c>
    </row>
    <row r="1464" spans="1:1">
      <c r="A1464">
        <v>19939</v>
      </c>
    </row>
    <row r="1465" spans="1:1">
      <c r="A1465">
        <v>20780</v>
      </c>
    </row>
    <row r="1466" spans="1:1">
      <c r="A1466">
        <v>20781</v>
      </c>
    </row>
    <row r="1467" spans="1:1">
      <c r="A1467">
        <v>21557</v>
      </c>
    </row>
    <row r="1468" spans="1:1">
      <c r="A1468">
        <v>21683</v>
      </c>
    </row>
    <row r="1469" spans="1:1">
      <c r="A1469">
        <v>22348</v>
      </c>
    </row>
    <row r="1470" spans="1:1">
      <c r="A1470">
        <v>23638</v>
      </c>
    </row>
    <row r="1471" spans="1:1">
      <c r="A1471">
        <v>23961</v>
      </c>
    </row>
    <row r="1472" spans="1:1">
      <c r="A1472">
        <v>23966</v>
      </c>
    </row>
    <row r="1473" spans="1:1">
      <c r="A1473">
        <v>23981</v>
      </c>
    </row>
    <row r="1474" spans="1:1">
      <c r="A1474">
        <v>25075</v>
      </c>
    </row>
    <row r="1475" spans="1:1">
      <c r="A1475">
        <v>25659</v>
      </c>
    </row>
    <row r="1476" spans="1:1">
      <c r="A1476">
        <v>25660</v>
      </c>
    </row>
    <row r="1477" spans="1:1">
      <c r="A1477">
        <v>25776</v>
      </c>
    </row>
    <row r="1478" spans="1:1">
      <c r="A1478">
        <v>25784</v>
      </c>
    </row>
    <row r="1479" spans="1:1">
      <c r="A1479">
        <v>25797</v>
      </c>
    </row>
    <row r="1480" spans="1:1">
      <c r="A1480">
        <v>26232</v>
      </c>
    </row>
    <row r="1481" spans="1:1">
      <c r="A1481">
        <v>26234</v>
      </c>
    </row>
    <row r="1482" spans="1:1">
      <c r="A1482">
        <v>26373</v>
      </c>
    </row>
    <row r="1483" spans="1:1">
      <c r="A1483">
        <v>26374</v>
      </c>
    </row>
    <row r="1484" spans="1:1">
      <c r="A1484">
        <v>26881</v>
      </c>
    </row>
    <row r="1485" spans="1:1">
      <c r="A1485">
        <v>26888</v>
      </c>
    </row>
    <row r="1486" spans="1:1">
      <c r="A1486">
        <v>27451</v>
      </c>
    </row>
    <row r="1487" spans="1:1">
      <c r="A1487">
        <v>27680</v>
      </c>
    </row>
    <row r="1488" spans="1:1">
      <c r="A1488">
        <v>27683</v>
      </c>
    </row>
    <row r="1489" spans="1:1">
      <c r="A1489">
        <v>28022</v>
      </c>
    </row>
    <row r="1490" spans="1:1">
      <c r="A1490">
        <v>28179</v>
      </c>
    </row>
    <row r="1491" spans="1:1">
      <c r="A1491">
        <v>28218</v>
      </c>
    </row>
    <row r="1492" spans="1:1">
      <c r="A1492">
        <v>28239</v>
      </c>
    </row>
    <row r="1493" spans="1:1">
      <c r="A1493">
        <v>28274</v>
      </c>
    </row>
    <row r="1494" spans="1:1">
      <c r="A1494">
        <v>28473</v>
      </c>
    </row>
    <row r="1495" spans="1:1">
      <c r="A1495">
        <v>28624</v>
      </c>
    </row>
    <row r="1496" spans="1:1">
      <c r="A1496">
        <v>28743</v>
      </c>
    </row>
    <row r="1497" spans="1:1">
      <c r="A1497">
        <v>29058</v>
      </c>
    </row>
    <row r="1498" spans="1:1">
      <c r="A1498">
        <v>29370</v>
      </c>
    </row>
    <row r="1499" spans="1:1">
      <c r="A1499">
        <v>29896</v>
      </c>
    </row>
    <row r="1500" spans="1:1">
      <c r="A1500">
        <v>29898</v>
      </c>
    </row>
    <row r="1501" spans="1:1">
      <c r="A1501">
        <v>30654</v>
      </c>
    </row>
    <row r="1502" spans="1:1">
      <c r="A1502">
        <v>30658</v>
      </c>
    </row>
    <row r="1503" spans="1:1">
      <c r="A1503">
        <v>30755</v>
      </c>
    </row>
    <row r="1504" spans="1:1">
      <c r="A1504">
        <v>30778</v>
      </c>
    </row>
    <row r="1505" spans="1:1">
      <c r="A1505">
        <v>31149</v>
      </c>
    </row>
    <row r="1506" spans="1:1">
      <c r="A1506">
        <v>31292</v>
      </c>
    </row>
    <row r="1507" spans="1:1">
      <c r="A1507">
        <v>31346</v>
      </c>
    </row>
    <row r="1508" spans="1:1">
      <c r="A1508">
        <v>31984</v>
      </c>
    </row>
    <row r="1509" spans="1:1">
      <c r="A1509">
        <v>32096</v>
      </c>
    </row>
    <row r="1510" spans="1:1">
      <c r="A1510">
        <v>32637</v>
      </c>
    </row>
    <row r="1511" spans="1:1">
      <c r="A1511">
        <v>32640</v>
      </c>
    </row>
    <row r="1512" spans="1:1">
      <c r="A1512">
        <v>32727</v>
      </c>
    </row>
    <row r="1513" spans="1:1">
      <c r="A1513">
        <v>32786</v>
      </c>
    </row>
    <row r="1514" spans="1:1">
      <c r="A1514">
        <v>32808</v>
      </c>
    </row>
    <row r="1515" spans="1:1">
      <c r="A1515">
        <v>33145</v>
      </c>
    </row>
    <row r="1516" spans="1:1">
      <c r="A1516">
        <v>33148</v>
      </c>
    </row>
    <row r="1517" spans="1:1">
      <c r="A1517">
        <v>33153</v>
      </c>
    </row>
    <row r="1518" spans="1:1">
      <c r="A1518">
        <v>33286</v>
      </c>
    </row>
    <row r="1519" spans="1:1">
      <c r="A1519">
        <v>33620</v>
      </c>
    </row>
    <row r="1520" spans="1:1">
      <c r="A1520">
        <v>34160</v>
      </c>
    </row>
    <row r="1521" spans="1:1">
      <c r="A1521">
        <v>34267</v>
      </c>
    </row>
    <row r="1522" spans="1:1">
      <c r="A1522">
        <v>34318</v>
      </c>
    </row>
    <row r="1523" spans="1:1">
      <c r="A1523">
        <v>34556</v>
      </c>
    </row>
    <row r="1524" spans="1:1">
      <c r="A1524">
        <v>34811</v>
      </c>
    </row>
    <row r="1525" spans="1:1">
      <c r="A1525">
        <v>34915</v>
      </c>
    </row>
    <row r="1526" spans="1:1">
      <c r="A1526">
        <v>35125</v>
      </c>
    </row>
    <row r="1527" spans="1:1">
      <c r="A1527">
        <v>35936</v>
      </c>
    </row>
    <row r="1528" spans="1:1">
      <c r="A1528">
        <v>35946</v>
      </c>
    </row>
    <row r="1529" spans="1:1">
      <c r="A1529">
        <v>36242</v>
      </c>
    </row>
    <row r="1530" spans="1:1">
      <c r="A1530">
        <v>36528</v>
      </c>
    </row>
    <row r="1531" spans="1:1">
      <c r="A1531">
        <v>36538</v>
      </c>
    </row>
    <row r="1532" spans="1:1">
      <c r="A1532">
        <v>37036</v>
      </c>
    </row>
    <row r="1533" spans="1:1">
      <c r="A1533">
        <v>37183</v>
      </c>
    </row>
    <row r="1534" spans="1:1">
      <c r="A1534">
        <v>37384</v>
      </c>
    </row>
    <row r="1535" spans="1:1">
      <c r="A1535">
        <v>37650</v>
      </c>
    </row>
    <row r="1536" spans="1:1">
      <c r="A1536">
        <v>37793</v>
      </c>
    </row>
    <row r="1537" spans="1:1">
      <c r="A1537">
        <v>37869</v>
      </c>
    </row>
    <row r="1538" spans="1:1">
      <c r="A1538">
        <v>37876</v>
      </c>
    </row>
    <row r="1539" spans="1:1">
      <c r="A1539">
        <v>37899</v>
      </c>
    </row>
    <row r="1540" spans="1:1">
      <c r="A1540">
        <v>37994</v>
      </c>
    </row>
    <row r="1541" spans="1:1">
      <c r="A1541">
        <v>38034</v>
      </c>
    </row>
    <row r="1542" spans="1:1">
      <c r="A1542">
        <v>38045</v>
      </c>
    </row>
    <row r="1543" spans="1:1">
      <c r="A1543">
        <v>38049</v>
      </c>
    </row>
    <row r="1544" spans="1:1">
      <c r="A1544">
        <v>38227</v>
      </c>
    </row>
    <row r="1545" spans="1:1">
      <c r="A1545">
        <v>38258</v>
      </c>
    </row>
    <row r="1546" spans="1:1">
      <c r="A1546">
        <v>38325</v>
      </c>
    </row>
    <row r="1547" spans="1:1">
      <c r="A1547">
        <v>38327</v>
      </c>
    </row>
    <row r="1548" spans="1:1">
      <c r="A1548">
        <v>38431</v>
      </c>
    </row>
    <row r="1549" spans="1:1">
      <c r="A1549">
        <v>38438</v>
      </c>
    </row>
    <row r="1550" spans="1:1">
      <c r="A1550">
        <v>38550</v>
      </c>
    </row>
    <row r="1551" spans="1:1">
      <c r="A1551">
        <v>38574</v>
      </c>
    </row>
    <row r="1552" spans="1:1">
      <c r="A1552">
        <v>38582</v>
      </c>
    </row>
    <row r="1553" spans="1:1">
      <c r="A1553">
        <v>38649</v>
      </c>
    </row>
    <row r="1554" spans="1:1">
      <c r="A1554">
        <v>38701</v>
      </c>
    </row>
    <row r="1555" spans="1:1">
      <c r="A1555">
        <v>38798</v>
      </c>
    </row>
    <row r="1556" spans="1:1">
      <c r="A1556">
        <v>38833</v>
      </c>
    </row>
    <row r="1557" spans="1:1">
      <c r="A1557">
        <v>38836</v>
      </c>
    </row>
    <row r="1558" spans="1:1">
      <c r="A1558">
        <v>38847</v>
      </c>
    </row>
    <row r="1559" spans="1:1">
      <c r="A1559">
        <v>39075</v>
      </c>
    </row>
    <row r="1560" spans="1:1">
      <c r="A1560">
        <v>39129</v>
      </c>
    </row>
    <row r="1561" spans="1:1">
      <c r="A1561">
        <v>39147</v>
      </c>
    </row>
    <row r="1562" spans="1:1">
      <c r="A1562">
        <v>39230</v>
      </c>
    </row>
    <row r="1563" spans="1:1">
      <c r="A1563">
        <v>39280</v>
      </c>
    </row>
    <row r="1564" spans="1:1">
      <c r="A1564">
        <v>39399</v>
      </c>
    </row>
    <row r="1565" spans="1:1">
      <c r="A1565">
        <v>39420</v>
      </c>
    </row>
    <row r="1566" spans="1:1">
      <c r="A1566">
        <v>39616</v>
      </c>
    </row>
    <row r="1567" spans="1:1">
      <c r="A1567">
        <v>39893</v>
      </c>
    </row>
    <row r="1568" spans="1:1">
      <c r="A1568">
        <v>39985</v>
      </c>
    </row>
    <row r="1569" spans="1:1">
      <c r="A1569">
        <v>40061</v>
      </c>
    </row>
    <row r="1570" spans="1:1">
      <c r="A1570">
        <v>40097</v>
      </c>
    </row>
    <row r="1571" spans="1:1">
      <c r="A1571">
        <v>40205</v>
      </c>
    </row>
    <row r="1572" spans="1:1">
      <c r="A1572">
        <v>40510</v>
      </c>
    </row>
    <row r="1573" spans="1:1">
      <c r="A1573">
        <v>41339</v>
      </c>
    </row>
    <row r="1574" spans="1:1">
      <c r="A1574">
        <v>41362</v>
      </c>
    </row>
    <row r="1575" spans="1:1">
      <c r="A1575">
        <v>41396</v>
      </c>
    </row>
    <row r="1576" spans="1:1">
      <c r="A1576">
        <v>41398</v>
      </c>
    </row>
    <row r="1577" spans="1:1">
      <c r="A1577">
        <v>41399</v>
      </c>
    </row>
    <row r="1578" spans="1:1">
      <c r="A1578">
        <v>41401</v>
      </c>
    </row>
    <row r="1579" spans="1:1">
      <c r="A1579">
        <v>41407</v>
      </c>
    </row>
    <row r="1580" spans="1:1">
      <c r="A1580">
        <v>41442</v>
      </c>
    </row>
    <row r="1581" spans="1:1">
      <c r="A1581">
        <v>41445</v>
      </c>
    </row>
    <row r="1582" spans="1:1">
      <c r="A1582">
        <v>41470</v>
      </c>
    </row>
    <row r="1583" spans="1:1">
      <c r="A1583">
        <v>41474</v>
      </c>
    </row>
    <row r="1584" spans="1:1">
      <c r="A1584">
        <v>41498</v>
      </c>
    </row>
    <row r="1585" spans="1:1">
      <c r="A1585">
        <v>41499</v>
      </c>
    </row>
    <row r="1586" spans="1:1">
      <c r="A1586">
        <v>41504</v>
      </c>
    </row>
    <row r="1587" spans="1:1">
      <c r="A1587">
        <v>41537</v>
      </c>
    </row>
    <row r="1588" spans="1:1">
      <c r="A1588">
        <v>41598</v>
      </c>
    </row>
    <row r="1589" spans="1:1">
      <c r="A1589">
        <v>41636</v>
      </c>
    </row>
    <row r="1590" spans="1:1">
      <c r="A1590">
        <v>41647</v>
      </c>
    </row>
    <row r="1591" spans="1:1">
      <c r="A1591">
        <v>41661</v>
      </c>
    </row>
    <row r="1592" spans="1:1">
      <c r="A1592">
        <v>41870</v>
      </c>
    </row>
    <row r="1593" spans="1:1">
      <c r="A1593">
        <v>41909</v>
      </c>
    </row>
    <row r="1594" spans="1:1">
      <c r="A1594">
        <v>41911</v>
      </c>
    </row>
    <row r="1595" spans="1:1">
      <c r="A1595">
        <v>41925</v>
      </c>
    </row>
    <row r="1596" spans="1:1">
      <c r="A1596">
        <v>41956</v>
      </c>
    </row>
    <row r="1597" spans="1:1">
      <c r="A1597">
        <v>41957</v>
      </c>
    </row>
    <row r="1598" spans="1:1">
      <c r="A1598">
        <v>42022</v>
      </c>
    </row>
    <row r="1599" spans="1:1">
      <c r="A1599">
        <v>42027</v>
      </c>
    </row>
    <row r="1600" spans="1:1">
      <c r="A1600">
        <v>42041</v>
      </c>
    </row>
    <row r="1601" spans="1:1">
      <c r="A1601">
        <v>42044</v>
      </c>
    </row>
    <row r="1602" spans="1:1">
      <c r="A1602">
        <v>42064</v>
      </c>
    </row>
    <row r="1603" spans="1:1">
      <c r="A1603">
        <v>42068</v>
      </c>
    </row>
    <row r="1604" spans="1:1">
      <c r="A1604">
        <v>42172</v>
      </c>
    </row>
    <row r="1605" spans="1:1">
      <c r="A1605">
        <v>42521</v>
      </c>
    </row>
    <row r="1606" spans="1:1">
      <c r="A1606">
        <v>42611</v>
      </c>
    </row>
    <row r="1607" spans="1:1">
      <c r="A1607">
        <v>42772</v>
      </c>
    </row>
    <row r="1608" spans="1:1">
      <c r="A1608">
        <v>42907</v>
      </c>
    </row>
    <row r="1609" spans="1:1">
      <c r="A1609">
        <v>42921</v>
      </c>
    </row>
    <row r="1610" spans="1:1">
      <c r="A1610">
        <v>43191</v>
      </c>
    </row>
    <row r="1611" spans="1:1">
      <c r="A1611">
        <v>43197</v>
      </c>
    </row>
    <row r="1612" spans="1:1">
      <c r="A1612">
        <v>43501</v>
      </c>
    </row>
    <row r="1613" spans="1:1">
      <c r="A1613">
        <v>43506</v>
      </c>
    </row>
    <row r="1614" spans="1:1">
      <c r="A1614">
        <v>43527</v>
      </c>
    </row>
    <row r="1615" spans="1:1">
      <c r="A1615">
        <v>43558</v>
      </c>
    </row>
    <row r="1616" spans="1:1">
      <c r="A1616">
        <v>43560</v>
      </c>
    </row>
    <row r="1617" spans="1:1">
      <c r="A1617">
        <v>43638</v>
      </c>
    </row>
    <row r="1618" spans="1:1">
      <c r="A1618">
        <v>43829</v>
      </c>
    </row>
    <row r="1619" spans="1:1">
      <c r="A1619">
        <v>43867</v>
      </c>
    </row>
    <row r="1620" spans="1:1">
      <c r="A1620">
        <v>25657</v>
      </c>
    </row>
    <row r="1621" spans="1:1">
      <c r="A1621">
        <v>28457</v>
      </c>
    </row>
    <row r="1622" spans="1:1">
      <c r="A1622">
        <v>31016</v>
      </c>
    </row>
    <row r="1623" spans="1:1">
      <c r="A1623">
        <v>35863</v>
      </c>
    </row>
    <row r="1624" spans="1:1">
      <c r="A1624">
        <v>36427</v>
      </c>
    </row>
    <row r="1625" spans="1:1">
      <c r="A1625">
        <v>36770</v>
      </c>
    </row>
    <row r="1626" spans="1:1">
      <c r="A1626">
        <v>38315</v>
      </c>
    </row>
    <row r="1627" spans="1:1">
      <c r="A1627">
        <v>38464</v>
      </c>
    </row>
    <row r="1628" spans="1:1">
      <c r="A1628">
        <v>38599</v>
      </c>
    </row>
    <row r="1629" spans="1:1">
      <c r="A1629">
        <v>38616</v>
      </c>
    </row>
    <row r="1630" spans="1:1">
      <c r="A1630">
        <v>41468</v>
      </c>
    </row>
    <row r="1631" spans="1:1">
      <c r="A1631">
        <v>41469</v>
      </c>
    </row>
    <row r="1632" spans="1:1">
      <c r="A1632">
        <v>41579</v>
      </c>
    </row>
    <row r="1633" spans="1:1">
      <c r="A1633">
        <v>41724</v>
      </c>
    </row>
    <row r="1634" spans="1:1">
      <c r="A1634">
        <v>42673</v>
      </c>
    </row>
    <row r="1635" spans="1:1">
      <c r="A1635">
        <v>43122</v>
      </c>
    </row>
    <row r="1636" spans="1:1">
      <c r="A1636">
        <v>15487</v>
      </c>
    </row>
    <row r="1637" spans="1:1">
      <c r="A1637">
        <v>19908</v>
      </c>
    </row>
    <row r="1638" spans="1:1">
      <c r="A1638">
        <v>24461</v>
      </c>
    </row>
    <row r="1639" spans="1:1">
      <c r="A1639">
        <v>27274</v>
      </c>
    </row>
    <row r="1640" spans="1:1">
      <c r="A1640">
        <v>34539</v>
      </c>
    </row>
    <row r="1641" spans="1:1">
      <c r="A1641">
        <v>36417</v>
      </c>
    </row>
    <row r="1642" spans="1:1">
      <c r="A1642">
        <v>36428</v>
      </c>
    </row>
    <row r="1643" spans="1:1">
      <c r="A1643">
        <v>36963</v>
      </c>
    </row>
    <row r="1644" spans="1:1">
      <c r="A1644">
        <v>37897</v>
      </c>
    </row>
    <row r="1645" spans="1:1">
      <c r="A1645">
        <v>39422</v>
      </c>
    </row>
    <row r="1646" spans="1:1">
      <c r="A1646">
        <v>40394</v>
      </c>
    </row>
    <row r="1647" spans="1:1">
      <c r="A1647">
        <v>41657</v>
      </c>
    </row>
    <row r="1648" spans="1:1">
      <c r="A1648">
        <v>43651</v>
      </c>
    </row>
    <row r="1649" spans="1:1">
      <c r="A1649">
        <v>1964</v>
      </c>
    </row>
    <row r="1650" spans="1:1">
      <c r="A1650">
        <v>31187</v>
      </c>
    </row>
    <row r="1651" spans="1:1">
      <c r="A1651">
        <v>32709</v>
      </c>
    </row>
    <row r="1652" spans="1:1">
      <c r="A1652">
        <v>39081</v>
      </c>
    </row>
    <row r="1653" spans="1:1">
      <c r="A1653">
        <v>39464</v>
      </c>
    </row>
    <row r="1654" spans="1:1">
      <c r="A1654">
        <v>41627</v>
      </c>
    </row>
    <row r="1655" spans="1:1">
      <c r="A1655">
        <v>41868</v>
      </c>
    </row>
    <row r="1656" spans="1:1">
      <c r="A1656">
        <v>42175</v>
      </c>
    </row>
    <row r="1657" spans="1:1">
      <c r="A1657">
        <v>30709</v>
      </c>
    </row>
    <row r="1658" spans="1:1">
      <c r="A1658">
        <v>40349</v>
      </c>
    </row>
    <row r="1659" spans="1:1">
      <c r="A1659">
        <v>40389</v>
      </c>
    </row>
    <row r="1660" spans="1:1">
      <c r="A1660">
        <v>42180</v>
      </c>
    </row>
    <row r="1661" spans="1:1">
      <c r="A1661">
        <v>42183</v>
      </c>
    </row>
    <row r="1662" spans="1:1">
      <c r="A1662">
        <v>43048</v>
      </c>
    </row>
    <row r="1663" spans="1:1">
      <c r="A1663">
        <v>26356</v>
      </c>
    </row>
    <row r="1664" spans="1:1">
      <c r="A1664">
        <v>26879</v>
      </c>
    </row>
    <row r="1665" spans="1:1">
      <c r="A1665">
        <v>28241</v>
      </c>
    </row>
    <row r="1666" spans="1:1">
      <c r="A1666">
        <v>31318</v>
      </c>
    </row>
    <row r="1667" spans="1:1">
      <c r="A1667">
        <v>36142</v>
      </c>
    </row>
    <row r="1668" spans="1:1">
      <c r="A1668">
        <v>41404</v>
      </c>
    </row>
    <row r="1669" spans="1:1">
      <c r="A1669">
        <v>27284</v>
      </c>
    </row>
    <row r="1670" spans="1:1">
      <c r="A1670">
        <v>28219</v>
      </c>
    </row>
    <row r="1671" spans="1:1">
      <c r="A1671">
        <v>36054</v>
      </c>
    </row>
    <row r="1672" spans="1:1">
      <c r="A1672">
        <v>26214</v>
      </c>
    </row>
    <row r="1673" spans="1:1">
      <c r="A1673">
        <v>26217</v>
      </c>
    </row>
    <row r="1674" spans="1:1">
      <c r="A1674">
        <v>30643</v>
      </c>
    </row>
    <row r="1675" spans="1:1">
      <c r="A1675">
        <v>35300</v>
      </c>
    </row>
    <row r="1676" spans="1:1">
      <c r="A1676">
        <v>38066</v>
      </c>
    </row>
    <row r="1677" spans="1:1">
      <c r="A1677">
        <v>39431</v>
      </c>
    </row>
    <row r="1678" spans="1:1">
      <c r="A1678">
        <v>42061</v>
      </c>
    </row>
    <row r="1679" spans="1:1">
      <c r="A1679">
        <v>39883</v>
      </c>
    </row>
    <row r="1680" spans="1:1">
      <c r="A1680">
        <v>39057</v>
      </c>
    </row>
    <row r="1681" spans="1:1">
      <c r="A1681">
        <v>31973</v>
      </c>
    </row>
    <row r="1682" spans="1:1">
      <c r="A1682">
        <v>35574</v>
      </c>
    </row>
    <row r="1683" spans="1:1">
      <c r="A1683">
        <v>39704</v>
      </c>
    </row>
    <row r="1684" spans="1:1">
      <c r="A1684">
        <v>41406</v>
      </c>
    </row>
    <row r="1685" spans="1:1">
      <c r="A1685">
        <v>34158</v>
      </c>
    </row>
    <row r="1686" spans="1:1">
      <c r="A1686">
        <v>37286</v>
      </c>
    </row>
    <row r="1687" spans="1:1">
      <c r="A1687">
        <v>2308</v>
      </c>
    </row>
    <row r="1688" spans="1:1">
      <c r="A1688">
        <v>12257</v>
      </c>
    </row>
    <row r="1689" spans="1:1">
      <c r="A1689">
        <v>12823</v>
      </c>
    </row>
    <row r="1690" spans="1:1">
      <c r="A1690">
        <v>13107</v>
      </c>
    </row>
    <row r="1691" spans="1:1">
      <c r="A1691">
        <v>13578</v>
      </c>
    </row>
    <row r="1692" spans="1:1">
      <c r="A1692">
        <v>20800</v>
      </c>
    </row>
    <row r="1693" spans="1:1">
      <c r="A1693">
        <v>21369</v>
      </c>
    </row>
    <row r="1694" spans="1:1">
      <c r="A1694">
        <v>21925</v>
      </c>
    </row>
    <row r="1695" spans="1:1">
      <c r="A1695">
        <v>21958</v>
      </c>
    </row>
    <row r="1696" spans="1:1">
      <c r="A1696">
        <v>22010</v>
      </c>
    </row>
    <row r="1697" spans="1:1">
      <c r="A1697">
        <v>23974</v>
      </c>
    </row>
    <row r="1698" spans="1:1">
      <c r="A1698">
        <v>23983</v>
      </c>
    </row>
    <row r="1699" spans="1:1">
      <c r="A1699">
        <v>25674</v>
      </c>
    </row>
    <row r="1700" spans="1:1">
      <c r="A1700">
        <v>26894</v>
      </c>
    </row>
    <row r="1701" spans="1:1">
      <c r="A1701">
        <v>27278</v>
      </c>
    </row>
    <row r="1702" spans="1:1">
      <c r="A1702">
        <v>27671</v>
      </c>
    </row>
    <row r="1703" spans="1:1">
      <c r="A1703">
        <v>28019</v>
      </c>
    </row>
    <row r="1704" spans="1:1">
      <c r="A1704">
        <v>28757</v>
      </c>
    </row>
    <row r="1705" spans="1:1">
      <c r="A1705">
        <v>29068</v>
      </c>
    </row>
    <row r="1706" spans="1:1">
      <c r="A1706">
        <v>29899</v>
      </c>
    </row>
    <row r="1707" spans="1:1">
      <c r="A1707">
        <v>30107</v>
      </c>
    </row>
    <row r="1708" spans="1:1">
      <c r="A1708">
        <v>30756</v>
      </c>
    </row>
    <row r="1709" spans="1:1">
      <c r="A1709">
        <v>30999</v>
      </c>
    </row>
    <row r="1710" spans="1:1">
      <c r="A1710">
        <v>31162</v>
      </c>
    </row>
    <row r="1711" spans="1:1">
      <c r="A1711">
        <v>32130</v>
      </c>
    </row>
    <row r="1712" spans="1:1">
      <c r="A1712">
        <v>32578</v>
      </c>
    </row>
    <row r="1713" spans="1:1">
      <c r="A1713">
        <v>32787</v>
      </c>
    </row>
    <row r="1714" spans="1:1">
      <c r="A1714">
        <v>33133</v>
      </c>
    </row>
    <row r="1715" spans="1:1">
      <c r="A1715">
        <v>33400</v>
      </c>
    </row>
    <row r="1716" spans="1:1">
      <c r="A1716">
        <v>35668</v>
      </c>
    </row>
    <row r="1717" spans="1:1">
      <c r="A1717">
        <v>36772</v>
      </c>
    </row>
    <row r="1718" spans="1:1">
      <c r="A1718">
        <v>37098</v>
      </c>
    </row>
    <row r="1719" spans="1:1">
      <c r="A1719">
        <v>37789</v>
      </c>
    </row>
    <row r="1720" spans="1:1">
      <c r="A1720">
        <v>37872</v>
      </c>
    </row>
    <row r="1721" spans="1:1">
      <c r="A1721">
        <v>37886</v>
      </c>
    </row>
    <row r="1722" spans="1:1">
      <c r="A1722">
        <v>38233</v>
      </c>
    </row>
    <row r="1723" spans="1:1">
      <c r="A1723">
        <v>38318</v>
      </c>
    </row>
    <row r="1724" spans="1:1">
      <c r="A1724">
        <v>38322</v>
      </c>
    </row>
    <row r="1725" spans="1:1">
      <c r="A1725">
        <v>38492</v>
      </c>
    </row>
    <row r="1726" spans="1:1">
      <c r="A1726">
        <v>39139</v>
      </c>
    </row>
    <row r="1727" spans="1:1">
      <c r="A1727">
        <v>39302</v>
      </c>
    </row>
    <row r="1728" spans="1:1">
      <c r="A1728">
        <v>39656</v>
      </c>
    </row>
    <row r="1729" spans="1:1">
      <c r="A1729">
        <v>40122</v>
      </c>
    </row>
    <row r="1730" spans="1:1">
      <c r="A1730">
        <v>40206</v>
      </c>
    </row>
    <row r="1731" spans="1:1">
      <c r="A1731">
        <v>40321</v>
      </c>
    </row>
    <row r="1732" spans="1:1">
      <c r="A1732">
        <v>41359</v>
      </c>
    </row>
    <row r="1733" spans="1:1">
      <c r="A1733">
        <v>41446</v>
      </c>
    </row>
    <row r="1734" spans="1:1">
      <c r="A1734">
        <v>41572</v>
      </c>
    </row>
    <row r="1735" spans="1:1">
      <c r="A1735">
        <v>41644</v>
      </c>
    </row>
    <row r="1736" spans="1:1">
      <c r="A1736">
        <v>41705</v>
      </c>
    </row>
    <row r="1737" spans="1:1">
      <c r="A1737">
        <v>41716</v>
      </c>
    </row>
    <row r="1738" spans="1:1">
      <c r="A1738">
        <v>41721</v>
      </c>
    </row>
    <row r="1739" spans="1:1">
      <c r="A1739">
        <v>41863</v>
      </c>
    </row>
    <row r="1740" spans="1:1">
      <c r="A1740">
        <v>41923</v>
      </c>
    </row>
    <row r="1741" spans="1:1">
      <c r="A1741">
        <v>42168</v>
      </c>
    </row>
    <row r="1742" spans="1:1">
      <c r="A1742">
        <v>42457</v>
      </c>
    </row>
    <row r="1743" spans="1:1">
      <c r="A1743">
        <v>42469</v>
      </c>
    </row>
    <row r="1744" spans="1:1">
      <c r="A1744">
        <v>42672</v>
      </c>
    </row>
    <row r="1745" spans="1:1">
      <c r="A1745">
        <v>42991</v>
      </c>
    </row>
    <row r="1746" spans="1:1">
      <c r="A1746">
        <v>43128</v>
      </c>
    </row>
    <row r="1747" spans="1:1">
      <c r="A1747">
        <v>43658</v>
      </c>
    </row>
    <row r="1748" spans="1:1">
      <c r="A1748">
        <v>28919</v>
      </c>
    </row>
    <row r="1749" spans="1:1">
      <c r="A1749">
        <v>32633</v>
      </c>
    </row>
    <row r="1750" spans="1:1">
      <c r="A1750">
        <v>36894</v>
      </c>
    </row>
    <row r="1751" spans="1:1">
      <c r="A1751">
        <v>37157</v>
      </c>
    </row>
    <row r="1752" spans="1:1">
      <c r="A1752">
        <v>39268</v>
      </c>
    </row>
    <row r="1753" spans="1:1">
      <c r="A1753">
        <v>43481</v>
      </c>
    </row>
    <row r="1754" spans="1:1">
      <c r="A1754">
        <v>13090</v>
      </c>
    </row>
    <row r="1755" spans="1:1">
      <c r="A1755">
        <v>17717</v>
      </c>
    </row>
    <row r="1756" spans="1:1">
      <c r="A1756">
        <v>34412</v>
      </c>
    </row>
    <row r="1757" spans="1:1">
      <c r="A1757">
        <v>35588</v>
      </c>
    </row>
    <row r="1758" spans="1:1">
      <c r="A1758">
        <v>36987</v>
      </c>
    </row>
    <row r="1759" spans="1:1">
      <c r="A1759">
        <v>37893</v>
      </c>
    </row>
    <row r="1760" spans="1:1">
      <c r="A1760">
        <v>41386</v>
      </c>
    </row>
    <row r="1761" spans="1:1">
      <c r="A1761">
        <v>41540</v>
      </c>
    </row>
    <row r="1762" spans="1:1">
      <c r="A1762">
        <v>43657</v>
      </c>
    </row>
    <row r="1763" spans="1:1">
      <c r="A1763">
        <v>42856</v>
      </c>
    </row>
    <row r="1764" spans="1:1">
      <c r="A1764">
        <v>43271</v>
      </c>
    </row>
    <row r="1765" spans="1:1">
      <c r="A1765">
        <v>38443</v>
      </c>
    </row>
    <row r="1766" spans="1:1">
      <c r="A1766">
        <v>43531</v>
      </c>
    </row>
    <row r="1767" spans="1:1">
      <c r="A1767">
        <v>34151</v>
      </c>
    </row>
    <row r="1768" spans="1:1">
      <c r="A1768">
        <v>38317</v>
      </c>
    </row>
    <row r="1769" spans="1:1">
      <c r="A1769">
        <v>42173</v>
      </c>
    </row>
    <row r="1770" spans="1:1">
      <c r="A1770">
        <v>43650</v>
      </c>
    </row>
    <row r="1771" spans="1:1">
      <c r="A1771">
        <v>25097</v>
      </c>
    </row>
    <row r="1772" spans="1:1">
      <c r="A1772">
        <v>35504</v>
      </c>
    </row>
    <row r="1773" spans="1:1">
      <c r="A1773">
        <v>30727</v>
      </c>
    </row>
    <row r="1774" spans="1:1">
      <c r="A1774">
        <v>30730</v>
      </c>
    </row>
    <row r="1775" spans="1:1">
      <c r="A1775">
        <v>42052</v>
      </c>
    </row>
    <row r="1776" spans="1:1">
      <c r="A1776">
        <v>19922</v>
      </c>
    </row>
    <row r="1777" spans="1:1">
      <c r="A1777">
        <v>40355</v>
      </c>
    </row>
    <row r="1778" spans="1:1">
      <c r="A1778">
        <v>31960</v>
      </c>
    </row>
    <row r="1779" spans="1:1">
      <c r="A1779">
        <v>38879</v>
      </c>
    </row>
    <row r="1780" spans="1:1">
      <c r="A1780">
        <v>43395</v>
      </c>
    </row>
    <row r="1781" spans="1:1">
      <c r="A1781">
        <v>15218</v>
      </c>
    </row>
    <row r="1782" spans="1:1">
      <c r="A1782">
        <v>39781</v>
      </c>
    </row>
    <row r="1783" spans="1:1">
      <c r="A1783">
        <v>41640</v>
      </c>
    </row>
    <row r="1784" spans="1:1">
      <c r="A1784">
        <v>43262</v>
      </c>
    </row>
    <row r="1785" spans="1:1">
      <c r="A1785">
        <v>27273</v>
      </c>
    </row>
    <row r="1786" spans="1:1">
      <c r="A1786">
        <v>39721</v>
      </c>
    </row>
    <row r="1787" spans="1:1">
      <c r="A1787">
        <v>14810</v>
      </c>
    </row>
    <row r="1788" spans="1:1">
      <c r="A1788">
        <v>17117</v>
      </c>
    </row>
    <row r="1789" spans="1:1">
      <c r="A1789">
        <v>17545</v>
      </c>
    </row>
    <row r="1790" spans="1:1">
      <c r="A1790">
        <v>21988</v>
      </c>
    </row>
    <row r="1791" spans="1:1">
      <c r="A1791">
        <v>23970</v>
      </c>
    </row>
    <row r="1792" spans="1:1">
      <c r="A1792">
        <v>25091</v>
      </c>
    </row>
    <row r="1793" spans="1:1">
      <c r="A1793">
        <v>26481</v>
      </c>
    </row>
    <row r="1794" spans="1:1">
      <c r="A1794">
        <v>30777</v>
      </c>
    </row>
    <row r="1795" spans="1:1">
      <c r="A1795">
        <v>31360</v>
      </c>
    </row>
    <row r="1796" spans="1:1">
      <c r="A1796">
        <v>32119</v>
      </c>
    </row>
    <row r="1797" spans="1:1">
      <c r="A1797">
        <v>32589</v>
      </c>
    </row>
    <row r="1798" spans="1:1">
      <c r="A1798">
        <v>34145</v>
      </c>
    </row>
    <row r="1799" spans="1:1">
      <c r="A1799">
        <v>34316</v>
      </c>
    </row>
    <row r="1800" spans="1:1">
      <c r="A1800">
        <v>34634</v>
      </c>
    </row>
    <row r="1801" spans="1:1">
      <c r="A1801">
        <v>35591</v>
      </c>
    </row>
    <row r="1802" spans="1:1">
      <c r="A1802">
        <v>35689</v>
      </c>
    </row>
    <row r="1803" spans="1:1">
      <c r="A1803">
        <v>35699</v>
      </c>
    </row>
    <row r="1804" spans="1:1">
      <c r="A1804">
        <v>35876</v>
      </c>
    </row>
    <row r="1805" spans="1:1">
      <c r="A1805">
        <v>36424</v>
      </c>
    </row>
    <row r="1806" spans="1:1">
      <c r="A1806">
        <v>36860</v>
      </c>
    </row>
    <row r="1807" spans="1:1">
      <c r="A1807">
        <v>37265</v>
      </c>
    </row>
    <row r="1808" spans="1:1">
      <c r="A1808">
        <v>37874</v>
      </c>
    </row>
    <row r="1809" spans="1:1">
      <c r="A1809">
        <v>38727</v>
      </c>
    </row>
    <row r="1810" spans="1:1">
      <c r="A1810">
        <v>39423</v>
      </c>
    </row>
    <row r="1811" spans="1:1">
      <c r="A1811">
        <v>40314</v>
      </c>
    </row>
    <row r="1812" spans="1:1">
      <c r="A1812">
        <v>41439</v>
      </c>
    </row>
    <row r="1813" spans="1:1">
      <c r="A1813">
        <v>41506</v>
      </c>
    </row>
    <row r="1814" spans="1:1">
      <c r="A1814">
        <v>43529</v>
      </c>
    </row>
    <row r="1815" spans="1:1">
      <c r="A1815">
        <v>43640</v>
      </c>
    </row>
    <row r="1816" spans="1:1">
      <c r="A1816">
        <v>43641</v>
      </c>
    </row>
    <row r="1817" spans="1:1">
      <c r="A1817">
        <v>28468</v>
      </c>
    </row>
    <row r="1818" spans="1:1">
      <c r="A1818">
        <v>36837</v>
      </c>
    </row>
    <row r="1819" spans="1:1">
      <c r="A1819">
        <v>40780</v>
      </c>
    </row>
    <row r="1820" spans="1:1">
      <c r="A1820">
        <v>11298</v>
      </c>
    </row>
    <row r="1821" spans="1:1">
      <c r="A1821">
        <v>38231</v>
      </c>
    </row>
    <row r="1822" spans="1:1">
      <c r="A1822">
        <v>42914</v>
      </c>
    </row>
    <row r="1823" spans="1:1">
      <c r="A1823">
        <v>43645</v>
      </c>
    </row>
    <row r="1824" spans="1:1">
      <c r="A1824">
        <v>36964</v>
      </c>
    </row>
    <row r="1825" spans="1:1">
      <c r="A1825">
        <v>25983</v>
      </c>
    </row>
    <row r="1826" spans="1:1">
      <c r="A1826">
        <v>12353</v>
      </c>
    </row>
    <row r="1827" spans="1:1">
      <c r="A1827">
        <v>41466</v>
      </c>
    </row>
    <row r="1828" spans="1:1">
      <c r="A1828">
        <v>28175</v>
      </c>
    </row>
    <row r="1829" spans="1:1">
      <c r="A1829">
        <v>43270</v>
      </c>
    </row>
    <row r="1830" spans="1:1">
      <c r="A1830">
        <v>42617</v>
      </c>
    </row>
    <row r="1831" spans="1:1">
      <c r="A1831">
        <v>38735</v>
      </c>
    </row>
    <row r="1832" spans="1:1">
      <c r="A1832">
        <v>36986</v>
      </c>
    </row>
    <row r="1833" spans="1:1">
      <c r="A1833">
        <v>38230</v>
      </c>
    </row>
    <row r="1834" spans="1:1">
      <c r="A1834">
        <v>1937</v>
      </c>
    </row>
    <row r="1835" spans="1:1">
      <c r="A1835">
        <v>2141</v>
      </c>
    </row>
    <row r="1836" spans="1:1">
      <c r="A1836">
        <v>14474</v>
      </c>
    </row>
    <row r="1837" spans="1:1">
      <c r="A1837">
        <v>19144</v>
      </c>
    </row>
    <row r="1838" spans="1:1">
      <c r="A1838">
        <v>23656</v>
      </c>
    </row>
    <row r="1839" spans="1:1">
      <c r="A1839">
        <v>30626</v>
      </c>
    </row>
    <row r="1840" spans="1:1">
      <c r="A1840">
        <v>36311</v>
      </c>
    </row>
    <row r="1841" spans="1:1">
      <c r="A1841">
        <v>37627</v>
      </c>
    </row>
    <row r="1842" spans="1:1">
      <c r="A1842">
        <v>38552</v>
      </c>
    </row>
    <row r="1843" spans="1:1">
      <c r="A1843">
        <v>39384</v>
      </c>
    </row>
    <row r="1844" spans="1:1">
      <c r="A1844">
        <v>39782</v>
      </c>
    </row>
    <row r="1845" spans="1:1">
      <c r="A1845">
        <v>41623</v>
      </c>
    </row>
    <row r="1846" spans="1:1">
      <c r="A1846">
        <v>41642</v>
      </c>
    </row>
    <row r="1847" spans="1:1">
      <c r="A1847">
        <v>41854</v>
      </c>
    </row>
    <row r="1848" spans="1:1">
      <c r="A1848">
        <v>42015</v>
      </c>
    </row>
    <row r="1849" spans="1:1">
      <c r="A1849">
        <v>42070</v>
      </c>
    </row>
    <row r="1850" spans="1:1">
      <c r="A1850">
        <v>43556</v>
      </c>
    </row>
    <row r="1851" spans="1:1">
      <c r="A1851">
        <v>25489</v>
      </c>
    </row>
    <row r="1852" spans="1:1">
      <c r="A1852">
        <v>41928</v>
      </c>
    </row>
    <row r="1853" spans="1:1">
      <c r="A1853">
        <v>38636</v>
      </c>
    </row>
    <row r="1854" spans="1:1">
      <c r="A1854">
        <v>35144</v>
      </c>
    </row>
    <row r="1855" spans="1:1">
      <c r="A1855">
        <v>25646</v>
      </c>
    </row>
    <row r="1856" spans="1:1">
      <c r="A1856">
        <v>41656</v>
      </c>
    </row>
    <row r="1857" spans="1:1">
      <c r="A1857">
        <v>26600</v>
      </c>
    </row>
    <row r="1858" spans="1:1">
      <c r="A1858">
        <v>42466</v>
      </c>
    </row>
    <row r="1859" spans="1:1">
      <c r="A1859">
        <v>1928</v>
      </c>
    </row>
    <row r="1860" spans="1:1">
      <c r="A1860">
        <v>1938</v>
      </c>
    </row>
    <row r="1861" spans="1:1">
      <c r="A1861">
        <v>1953</v>
      </c>
    </row>
    <row r="1862" spans="1:1">
      <c r="A1862">
        <v>1966</v>
      </c>
    </row>
    <row r="1863" spans="1:1">
      <c r="A1863">
        <v>2548</v>
      </c>
    </row>
    <row r="1864" spans="1:1">
      <c r="A1864">
        <v>12379</v>
      </c>
    </row>
    <row r="1865" spans="1:1">
      <c r="A1865">
        <v>13078</v>
      </c>
    </row>
    <row r="1866" spans="1:1">
      <c r="A1866">
        <v>13890</v>
      </c>
    </row>
    <row r="1867" spans="1:1">
      <c r="A1867">
        <v>14051</v>
      </c>
    </row>
    <row r="1868" spans="1:1">
      <c r="A1868">
        <v>16493</v>
      </c>
    </row>
    <row r="1869" spans="1:1">
      <c r="A1869">
        <v>16794</v>
      </c>
    </row>
    <row r="1870" spans="1:1">
      <c r="A1870">
        <v>17714</v>
      </c>
    </row>
    <row r="1871" spans="1:1">
      <c r="A1871">
        <v>21366</v>
      </c>
    </row>
    <row r="1872" spans="1:1">
      <c r="A1872">
        <v>22014</v>
      </c>
    </row>
    <row r="1873" spans="1:1">
      <c r="A1873">
        <v>26242</v>
      </c>
    </row>
    <row r="1874" spans="1:1">
      <c r="A1874">
        <v>26376</v>
      </c>
    </row>
    <row r="1875" spans="1:1">
      <c r="A1875">
        <v>26614</v>
      </c>
    </row>
    <row r="1876" spans="1:1">
      <c r="A1876">
        <v>28929</v>
      </c>
    </row>
    <row r="1877" spans="1:1">
      <c r="A1877">
        <v>29707</v>
      </c>
    </row>
    <row r="1878" spans="1:1">
      <c r="A1878">
        <v>30594</v>
      </c>
    </row>
    <row r="1879" spans="1:1">
      <c r="A1879">
        <v>30779</v>
      </c>
    </row>
    <row r="1880" spans="1:1">
      <c r="A1880">
        <v>32801</v>
      </c>
    </row>
    <row r="1881" spans="1:1">
      <c r="A1881">
        <v>33047</v>
      </c>
    </row>
    <row r="1882" spans="1:1">
      <c r="A1882">
        <v>34250</v>
      </c>
    </row>
    <row r="1883" spans="1:1">
      <c r="A1883">
        <v>34704</v>
      </c>
    </row>
    <row r="1884" spans="1:1">
      <c r="A1884">
        <v>35395</v>
      </c>
    </row>
    <row r="1885" spans="1:1">
      <c r="A1885">
        <v>35694</v>
      </c>
    </row>
    <row r="1886" spans="1:1">
      <c r="A1886">
        <v>36306</v>
      </c>
    </row>
    <row r="1887" spans="1:1">
      <c r="A1887">
        <v>36771</v>
      </c>
    </row>
    <row r="1888" spans="1:1">
      <c r="A1888">
        <v>37252</v>
      </c>
    </row>
    <row r="1889" spans="1:1">
      <c r="A1889">
        <v>38655</v>
      </c>
    </row>
    <row r="1890" spans="1:1">
      <c r="A1890">
        <v>38711</v>
      </c>
    </row>
    <row r="1891" spans="1:1">
      <c r="A1891">
        <v>39257</v>
      </c>
    </row>
    <row r="1892" spans="1:1">
      <c r="A1892">
        <v>40073</v>
      </c>
    </row>
    <row r="1893" spans="1:1">
      <c r="A1893">
        <v>41507</v>
      </c>
    </row>
    <row r="1894" spans="1:1">
      <c r="A1894">
        <v>41725</v>
      </c>
    </row>
    <row r="1895" spans="1:1">
      <c r="A1895">
        <v>41867</v>
      </c>
    </row>
    <row r="1896" spans="1:1">
      <c r="A1896">
        <v>41895</v>
      </c>
    </row>
    <row r="1897" spans="1:1">
      <c r="A1897">
        <v>42010</v>
      </c>
    </row>
    <row r="1898" spans="1:1">
      <c r="A1898">
        <v>42750</v>
      </c>
    </row>
    <row r="1899" spans="1:1">
      <c r="A1899">
        <v>42764</v>
      </c>
    </row>
    <row r="1900" spans="1:1">
      <c r="A1900">
        <v>42916</v>
      </c>
    </row>
    <row r="1901" spans="1:1">
      <c r="A1901">
        <v>43274</v>
      </c>
    </row>
    <row r="1902" spans="1:1">
      <c r="A1902">
        <v>10714</v>
      </c>
    </row>
    <row r="1903" spans="1:1">
      <c r="A1903">
        <v>38535</v>
      </c>
    </row>
    <row r="1904" spans="1:1">
      <c r="A1904">
        <v>43659</v>
      </c>
    </row>
    <row r="1905" spans="1:1">
      <c r="A1905">
        <v>1932</v>
      </c>
    </row>
    <row r="1906" spans="1:1">
      <c r="A1906">
        <v>14249</v>
      </c>
    </row>
    <row r="1907" spans="1:1">
      <c r="A1907">
        <v>38765</v>
      </c>
    </row>
    <row r="1908" spans="1:1">
      <c r="A1908">
        <v>41361</v>
      </c>
    </row>
    <row r="1909" spans="1:1">
      <c r="A1909">
        <v>19171</v>
      </c>
    </row>
    <row r="1910" spans="1:1">
      <c r="A1910">
        <v>22478</v>
      </c>
    </row>
    <row r="1911" spans="1:1">
      <c r="A1911">
        <v>33383</v>
      </c>
    </row>
    <row r="1912" spans="1:1">
      <c r="A1912">
        <v>18410</v>
      </c>
    </row>
    <row r="1913" spans="1:1">
      <c r="A1913">
        <v>37179</v>
      </c>
    </row>
    <row r="1914" spans="1:1">
      <c r="A1914">
        <v>34137</v>
      </c>
    </row>
    <row r="1915" spans="1:1">
      <c r="A1915">
        <v>29901</v>
      </c>
    </row>
    <row r="1916" spans="1:1">
      <c r="A1916">
        <v>38104</v>
      </c>
    </row>
    <row r="1917" spans="1:1">
      <c r="A1917">
        <v>42333</v>
      </c>
    </row>
    <row r="1918" spans="1:1">
      <c r="A1918">
        <v>27275</v>
      </c>
    </row>
    <row r="1919" spans="1:1">
      <c r="A1919">
        <v>38466</v>
      </c>
    </row>
    <row r="1920" spans="1:1">
      <c r="A1920">
        <v>25652</v>
      </c>
    </row>
    <row r="1921" spans="1:1">
      <c r="A1921">
        <v>38591</v>
      </c>
    </row>
    <row r="1922" spans="1:1">
      <c r="A1922">
        <v>2147</v>
      </c>
    </row>
    <row r="1923" spans="1:1">
      <c r="A1923">
        <v>2289</v>
      </c>
    </row>
    <row r="1924" spans="1:1">
      <c r="A1924">
        <v>21360</v>
      </c>
    </row>
    <row r="1925" spans="1:1">
      <c r="A1925">
        <v>25501</v>
      </c>
    </row>
    <row r="1926" spans="1:1">
      <c r="A1926">
        <v>27674</v>
      </c>
    </row>
    <row r="1927" spans="1:1">
      <c r="A1927">
        <v>29890</v>
      </c>
    </row>
    <row r="1928" spans="1:1">
      <c r="A1928">
        <v>34828</v>
      </c>
    </row>
    <row r="1929" spans="1:1">
      <c r="A1929">
        <v>35402</v>
      </c>
    </row>
    <row r="1930" spans="1:1">
      <c r="A1930">
        <v>35516</v>
      </c>
    </row>
    <row r="1931" spans="1:1">
      <c r="A1931">
        <v>35890</v>
      </c>
    </row>
    <row r="1932" spans="1:1">
      <c r="A1932">
        <v>37285</v>
      </c>
    </row>
    <row r="1933" spans="1:1">
      <c r="A1933">
        <v>38260</v>
      </c>
    </row>
    <row r="1934" spans="1:1">
      <c r="A1934">
        <v>38666</v>
      </c>
    </row>
    <row r="1935" spans="1:1">
      <c r="A1935">
        <v>39284</v>
      </c>
    </row>
    <row r="1936" spans="1:1">
      <c r="A1936">
        <v>40181</v>
      </c>
    </row>
    <row r="1937" spans="1:1">
      <c r="A1937">
        <v>41467</v>
      </c>
    </row>
    <row r="1938" spans="1:1">
      <c r="A1938">
        <v>41698</v>
      </c>
    </row>
    <row r="1939" spans="1:1">
      <c r="A1939">
        <v>41703</v>
      </c>
    </row>
    <row r="1940" spans="1:1">
      <c r="A1940">
        <v>41723</v>
      </c>
    </row>
    <row r="1941" spans="1:1">
      <c r="A1941">
        <v>41866</v>
      </c>
    </row>
    <row r="1942" spans="1:1">
      <c r="A1942">
        <v>42331</v>
      </c>
    </row>
    <row r="1943" spans="1:1">
      <c r="A1943">
        <v>39719</v>
      </c>
    </row>
    <row r="1944" spans="1:1">
      <c r="A1944">
        <v>19923</v>
      </c>
    </row>
    <row r="1945" spans="1:1">
      <c r="A1945">
        <v>30710</v>
      </c>
    </row>
    <row r="1946" spans="1:1">
      <c r="A1946">
        <v>35387</v>
      </c>
    </row>
    <row r="1947" spans="1:1">
      <c r="A1947">
        <v>1647</v>
      </c>
    </row>
    <row r="1948" spans="1:1">
      <c r="A1948">
        <v>15564</v>
      </c>
    </row>
    <row r="1949" spans="1:1">
      <c r="A1949">
        <v>32110</v>
      </c>
    </row>
    <row r="1950" spans="1:1">
      <c r="A1950">
        <v>35691</v>
      </c>
    </row>
    <row r="1951" spans="1:1">
      <c r="A1951">
        <v>38842</v>
      </c>
    </row>
    <row r="1952" spans="1:1">
      <c r="A1952">
        <v>39285</v>
      </c>
    </row>
    <row r="1953" spans="1:1">
      <c r="A1953">
        <v>40507</v>
      </c>
    </row>
    <row r="1954" spans="1:1">
      <c r="A1954">
        <v>41576</v>
      </c>
    </row>
    <row r="1955" spans="1:1">
      <c r="A1955">
        <v>41601</v>
      </c>
    </row>
    <row r="1956" spans="1:1">
      <c r="A1956">
        <v>41974</v>
      </c>
    </row>
    <row r="1957" spans="1:1">
      <c r="A1957">
        <v>42760</v>
      </c>
    </row>
    <row r="1958" spans="1:1">
      <c r="A1958">
        <v>42920</v>
      </c>
    </row>
    <row r="1959" spans="1:1">
      <c r="A1959">
        <v>43649</v>
      </c>
    </row>
    <row r="1960" spans="1:1">
      <c r="A1960">
        <v>39058</v>
      </c>
    </row>
    <row r="1961" spans="1:1">
      <c r="A1961">
        <v>41384</v>
      </c>
    </row>
    <row r="1962" spans="1:1">
      <c r="A1962">
        <v>38564</v>
      </c>
    </row>
    <row r="1963" spans="1:1">
      <c r="A1963">
        <v>41857</v>
      </c>
    </row>
    <row r="1964" spans="1:1">
      <c r="A1964">
        <v>1864</v>
      </c>
    </row>
    <row r="1965" spans="1:1">
      <c r="A1965">
        <v>11978</v>
      </c>
    </row>
    <row r="1966" spans="1:1">
      <c r="A1966">
        <v>18405</v>
      </c>
    </row>
    <row r="1967" spans="1:1">
      <c r="A1967">
        <v>30732</v>
      </c>
    </row>
    <row r="1968" spans="1:1">
      <c r="A1968">
        <v>38434</v>
      </c>
    </row>
    <row r="1969" spans="1:1">
      <c r="A1969">
        <v>38984</v>
      </c>
    </row>
    <row r="1970" spans="1:1">
      <c r="A1970">
        <v>39091</v>
      </c>
    </row>
    <row r="1971" spans="1:1">
      <c r="A1971">
        <v>39968</v>
      </c>
    </row>
    <row r="1972" spans="1:1">
      <c r="A1972">
        <v>41517</v>
      </c>
    </row>
    <row r="1973" spans="1:1">
      <c r="A1973">
        <v>41982</v>
      </c>
    </row>
    <row r="1974" spans="1:1">
      <c r="A1974">
        <v>2758</v>
      </c>
    </row>
    <row r="1975" spans="1:1">
      <c r="A1975">
        <v>41897</v>
      </c>
    </row>
    <row r="1976" spans="1:1">
      <c r="A1976">
        <v>9602</v>
      </c>
    </row>
    <row r="1977" spans="1:1">
      <c r="A1977">
        <v>11903</v>
      </c>
    </row>
    <row r="1978" spans="1:1">
      <c r="A1978">
        <v>15484</v>
      </c>
    </row>
    <row r="1979" spans="1:1">
      <c r="A1979">
        <v>21583</v>
      </c>
    </row>
    <row r="1980" spans="1:1">
      <c r="A1980">
        <v>23654</v>
      </c>
    </row>
    <row r="1981" spans="1:1">
      <c r="A1981">
        <v>27088</v>
      </c>
    </row>
    <row r="1982" spans="1:1">
      <c r="A1982">
        <v>30687</v>
      </c>
    </row>
    <row r="1983" spans="1:1">
      <c r="A1983">
        <v>35593</v>
      </c>
    </row>
    <row r="1984" spans="1:1">
      <c r="A1984">
        <v>37625</v>
      </c>
    </row>
    <row r="1985" spans="1:1">
      <c r="A1985">
        <v>38013</v>
      </c>
    </row>
    <row r="1986" spans="1:1">
      <c r="A1986">
        <v>38878</v>
      </c>
    </row>
    <row r="1987" spans="1:1">
      <c r="A1987">
        <v>41573</v>
      </c>
    </row>
    <row r="1988" spans="1:1">
      <c r="A1988">
        <v>18423</v>
      </c>
    </row>
    <row r="1989" spans="1:1">
      <c r="A1989">
        <v>43261</v>
      </c>
    </row>
    <row r="1990" spans="1:1">
      <c r="A1990">
        <v>19183</v>
      </c>
    </row>
    <row r="1991" spans="1:1">
      <c r="A1991">
        <v>28249</v>
      </c>
    </row>
    <row r="1992" spans="1:1">
      <c r="A1992">
        <v>33280</v>
      </c>
    </row>
    <row r="1993" spans="1:1">
      <c r="A1993">
        <v>36520</v>
      </c>
    </row>
    <row r="1994" spans="1:1">
      <c r="A1994">
        <v>40776</v>
      </c>
    </row>
    <row r="1995" spans="1:1">
      <c r="A1995">
        <v>41382</v>
      </c>
    </row>
    <row r="1996" spans="1:1">
      <c r="A1996">
        <v>26368</v>
      </c>
    </row>
    <row r="1997" spans="1:1">
      <c r="A1997">
        <v>30678</v>
      </c>
    </row>
    <row r="1998" spans="1:1">
      <c r="A1998">
        <v>33714</v>
      </c>
    </row>
    <row r="1999" spans="1:1">
      <c r="A1999">
        <v>27900</v>
      </c>
    </row>
    <row r="2000" spans="1:1">
      <c r="A2000">
        <v>25102</v>
      </c>
    </row>
    <row r="2001" spans="1:1">
      <c r="A2001">
        <v>42527</v>
      </c>
    </row>
    <row r="2002" spans="1:1">
      <c r="A2002">
        <v>39320</v>
      </c>
    </row>
    <row r="2003" spans="1:1">
      <c r="A2003">
        <v>17378</v>
      </c>
    </row>
    <row r="2004" spans="1:1">
      <c r="A2004">
        <v>34303</v>
      </c>
    </row>
    <row r="2005" spans="1:1">
      <c r="A2005">
        <v>40076</v>
      </c>
    </row>
    <row r="2006" spans="1:1">
      <c r="A2006">
        <v>41552</v>
      </c>
    </row>
    <row r="2007" spans="1:1">
      <c r="A2007">
        <v>41953</v>
      </c>
    </row>
    <row r="2008" spans="1:1">
      <c r="A2008">
        <v>43837</v>
      </c>
    </row>
    <row r="2009" spans="1:1">
      <c r="A2009">
        <v>20665</v>
      </c>
    </row>
    <row r="2010" spans="1:1">
      <c r="A2010">
        <v>2194</v>
      </c>
    </row>
    <row r="2011" spans="1:1">
      <c r="A2011">
        <v>11612</v>
      </c>
    </row>
    <row r="2012" spans="1:1">
      <c r="A2012">
        <v>24931</v>
      </c>
    </row>
    <row r="2013" spans="1:1">
      <c r="A2013">
        <v>27888</v>
      </c>
    </row>
    <row r="2014" spans="1:1">
      <c r="A2014">
        <v>29061</v>
      </c>
    </row>
    <row r="2015" spans="1:1">
      <c r="A2015">
        <v>30738</v>
      </c>
    </row>
    <row r="2016" spans="1:1">
      <c r="A2016">
        <v>33288</v>
      </c>
    </row>
    <row r="2017" spans="1:1">
      <c r="A2017">
        <v>36434</v>
      </c>
    </row>
    <row r="2018" spans="1:1">
      <c r="A2018">
        <v>43497</v>
      </c>
    </row>
    <row r="2019" spans="1:1">
      <c r="A2019">
        <v>38759</v>
      </c>
    </row>
    <row r="2020" spans="1:1">
      <c r="A2020">
        <v>39144</v>
      </c>
    </row>
    <row r="2021" spans="1:1">
      <c r="A2021">
        <v>34628</v>
      </c>
    </row>
    <row r="2022" spans="1:1">
      <c r="A2022">
        <v>36962</v>
      </c>
    </row>
    <row r="2023" spans="1:1">
      <c r="A2023">
        <v>11981</v>
      </c>
    </row>
    <row r="2024" spans="1:1">
      <c r="A2024">
        <v>41689</v>
      </c>
    </row>
    <row r="2025" spans="1:1">
      <c r="A2025">
        <v>28623</v>
      </c>
    </row>
    <row r="2026" spans="1:1">
      <c r="A2026">
        <v>27882</v>
      </c>
    </row>
    <row r="2027" spans="1:1">
      <c r="A2027">
        <v>38777</v>
      </c>
    </row>
    <row r="2028" spans="1:1">
      <c r="A2028">
        <v>17161</v>
      </c>
    </row>
    <row r="2029" spans="1:1">
      <c r="A2029">
        <v>34833</v>
      </c>
    </row>
    <row r="2030" spans="1:1">
      <c r="A2030">
        <v>35409</v>
      </c>
    </row>
    <row r="2031" spans="1:1">
      <c r="A2031">
        <v>12833</v>
      </c>
    </row>
    <row r="2032" spans="1:1">
      <c r="A2032">
        <v>41702</v>
      </c>
    </row>
    <row r="2033" spans="1:1">
      <c r="A2033">
        <v>30595</v>
      </c>
    </row>
    <row r="2034" spans="1:1">
      <c r="A2034">
        <v>30650</v>
      </c>
    </row>
    <row r="2035" spans="1:1">
      <c r="A2035">
        <v>39888</v>
      </c>
    </row>
    <row r="2036" spans="1:1">
      <c r="A2036">
        <v>38106</v>
      </c>
    </row>
    <row r="2037" spans="1:1">
      <c r="A2037">
        <v>44155</v>
      </c>
    </row>
    <row r="2038" spans="1:1">
      <c r="A2038">
        <v>44156</v>
      </c>
    </row>
    <row r="2039" spans="1:1">
      <c r="A2039">
        <v>44157</v>
      </c>
    </row>
    <row r="2040" spans="1:1">
      <c r="A2040">
        <v>39969</v>
      </c>
    </row>
    <row r="2041" spans="1:1">
      <c r="A2041">
        <v>42745</v>
      </c>
    </row>
    <row r="2042" spans="1:1">
      <c r="A2042">
        <v>42523</v>
      </c>
    </row>
    <row r="2043" spans="1:1">
      <c r="A2043">
        <v>2356</v>
      </c>
    </row>
    <row r="2044" spans="1:1">
      <c r="A2044">
        <v>21283</v>
      </c>
    </row>
    <row r="2045" spans="1:1">
      <c r="A2045">
        <v>23969</v>
      </c>
    </row>
    <row r="2046" spans="1:1">
      <c r="A2046">
        <v>24930</v>
      </c>
    </row>
    <row r="2047" spans="1:1">
      <c r="A2047">
        <v>29889</v>
      </c>
    </row>
    <row r="2048" spans="1:1">
      <c r="A2048">
        <v>31320</v>
      </c>
    </row>
    <row r="2049" spans="1:1">
      <c r="A2049">
        <v>35998</v>
      </c>
    </row>
    <row r="2050" spans="1:1">
      <c r="A2050">
        <v>37035</v>
      </c>
    </row>
    <row r="2051" spans="1:1">
      <c r="A2051">
        <v>39123</v>
      </c>
    </row>
    <row r="2052" spans="1:1">
      <c r="A2052">
        <v>14597</v>
      </c>
    </row>
    <row r="2053" spans="1:1">
      <c r="A2053">
        <v>16891</v>
      </c>
    </row>
    <row r="2054" spans="1:1">
      <c r="A2054">
        <v>37322</v>
      </c>
    </row>
    <row r="2055" spans="1:1">
      <c r="A2055">
        <v>38255</v>
      </c>
    </row>
    <row r="2056" spans="1:1">
      <c r="A2056">
        <v>27689</v>
      </c>
    </row>
    <row r="2057" spans="1:1">
      <c r="A2057">
        <v>37645</v>
      </c>
    </row>
    <row r="2058" spans="1:1">
      <c r="A2058">
        <v>32762</v>
      </c>
    </row>
    <row r="2059" spans="1:1">
      <c r="A2059">
        <v>38249</v>
      </c>
    </row>
    <row r="2060" spans="1:1">
      <c r="A2060">
        <v>43652</v>
      </c>
    </row>
    <row r="2061" spans="1:1">
      <c r="A2061">
        <v>38751</v>
      </c>
    </row>
    <row r="2062" spans="1:1">
      <c r="A2062">
        <v>36047</v>
      </c>
    </row>
    <row r="2063" spans="1:1">
      <c r="A2063">
        <v>41502</v>
      </c>
    </row>
    <row r="2064" spans="1:1">
      <c r="A2064">
        <v>36433</v>
      </c>
    </row>
    <row r="2065" spans="1:1">
      <c r="A2065">
        <v>42453</v>
      </c>
    </row>
    <row r="2066" spans="1:1">
      <c r="A2066">
        <v>43960</v>
      </c>
    </row>
    <row r="2067" spans="1:1">
      <c r="A2067">
        <v>43961</v>
      </c>
    </row>
    <row r="2068" spans="1:1">
      <c r="A2068">
        <v>43964</v>
      </c>
    </row>
    <row r="2069" spans="1:1">
      <c r="A2069">
        <v>43965</v>
      </c>
    </row>
    <row r="2070" spans="1:1">
      <c r="A2070">
        <v>43967</v>
      </c>
    </row>
    <row r="2071" spans="1:1">
      <c r="A2071">
        <v>43970</v>
      </c>
    </row>
    <row r="2072" spans="1:1">
      <c r="A2072">
        <v>43972</v>
      </c>
    </row>
    <row r="2073" spans="1:1">
      <c r="A2073">
        <v>43973</v>
      </c>
    </row>
    <row r="2074" spans="1:1">
      <c r="A2074">
        <v>43975</v>
      </c>
    </row>
    <row r="2075" spans="1:1">
      <c r="A2075">
        <v>43977</v>
      </c>
    </row>
    <row r="2076" spans="1:1">
      <c r="A2076">
        <v>43980</v>
      </c>
    </row>
    <row r="2077" spans="1:1">
      <c r="A2077">
        <v>43976</v>
      </c>
    </row>
    <row r="2078" spans="1:1">
      <c r="A2078">
        <v>43986</v>
      </c>
    </row>
    <row r="2079" spans="1:1">
      <c r="A2079">
        <v>43968</v>
      </c>
    </row>
    <row r="2080" spans="1:1">
      <c r="A2080">
        <v>43969</v>
      </c>
    </row>
    <row r="2081" spans="1:1">
      <c r="A2081">
        <v>43974</v>
      </c>
    </row>
    <row r="2082" spans="1:1">
      <c r="A2082">
        <v>43978</v>
      </c>
    </row>
    <row r="2083" spans="1:1">
      <c r="A2083">
        <v>43979</v>
      </c>
    </row>
    <row r="2084" spans="1:1">
      <c r="A2084">
        <v>43981</v>
      </c>
    </row>
    <row r="2085" spans="1:1">
      <c r="A2085">
        <v>43984</v>
      </c>
    </row>
    <row r="2086" spans="1:1">
      <c r="A2086">
        <v>43985</v>
      </c>
    </row>
    <row r="2087" spans="1:1">
      <c r="A2087">
        <v>43962</v>
      </c>
    </row>
    <row r="2088" spans="1:1">
      <c r="A2088">
        <v>18501</v>
      </c>
    </row>
    <row r="2089" spans="1:1">
      <c r="A2089">
        <v>22580</v>
      </c>
    </row>
    <row r="2090" spans="1:1">
      <c r="A2090">
        <v>44054</v>
      </c>
    </row>
    <row r="2091" spans="1:1">
      <c r="A2091">
        <v>44055</v>
      </c>
    </row>
    <row r="2092" spans="1:1">
      <c r="A2092">
        <v>44056</v>
      </c>
    </row>
    <row r="2093" spans="1:1">
      <c r="A2093">
        <v>44057</v>
      </c>
    </row>
    <row r="2094" spans="1:1">
      <c r="A2094">
        <v>44058</v>
      </c>
    </row>
    <row r="2095" spans="1:1">
      <c r="A2095">
        <v>44060</v>
      </c>
    </row>
    <row r="2096" spans="1:1">
      <c r="A2096">
        <v>44062</v>
      </c>
    </row>
    <row r="2097" spans="1:1">
      <c r="A2097">
        <v>44063</v>
      </c>
    </row>
    <row r="2098" spans="1:1">
      <c r="A2098">
        <v>44064</v>
      </c>
    </row>
    <row r="2099" spans="1:1">
      <c r="A2099">
        <v>44065</v>
      </c>
    </row>
    <row r="2100" spans="1:1">
      <c r="A2100">
        <v>44066</v>
      </c>
    </row>
    <row r="2101" spans="1:1">
      <c r="A2101">
        <v>44067</v>
      </c>
    </row>
    <row r="2102" spans="1:1">
      <c r="A2102">
        <v>44069</v>
      </c>
    </row>
    <row r="2103" spans="1:1">
      <c r="A2103">
        <v>44061</v>
      </c>
    </row>
    <row r="2104" spans="1:1">
      <c r="A2104">
        <v>20674</v>
      </c>
    </row>
    <row r="2105" spans="1:1">
      <c r="A2105">
        <v>44102</v>
      </c>
    </row>
    <row r="2106" spans="1:1">
      <c r="A2106">
        <v>44103</v>
      </c>
    </row>
    <row r="2107" spans="1:1">
      <c r="A2107">
        <v>44104</v>
      </c>
    </row>
    <row r="2108" spans="1:1">
      <c r="A2108">
        <v>44105</v>
      </c>
    </row>
    <row r="2109" spans="1:1">
      <c r="A2109">
        <v>44107</v>
      </c>
    </row>
    <row r="2110" spans="1:1">
      <c r="A2110">
        <v>44108</v>
      </c>
    </row>
    <row r="2111" spans="1:1">
      <c r="A2111">
        <v>44109</v>
      </c>
    </row>
    <row r="2112" spans="1:1">
      <c r="A2112">
        <v>44111</v>
      </c>
    </row>
    <row r="2113" spans="1:1">
      <c r="A2113">
        <v>44112</v>
      </c>
    </row>
    <row r="2114" spans="1:1">
      <c r="A2114">
        <v>44113</v>
      </c>
    </row>
    <row r="2115" spans="1:1">
      <c r="A2115">
        <v>44114</v>
      </c>
    </row>
    <row r="2116" spans="1:1">
      <c r="A2116">
        <v>44115</v>
      </c>
    </row>
    <row r="2117" spans="1:1">
      <c r="A2117">
        <v>44117</v>
      </c>
    </row>
    <row r="2118" spans="1:1">
      <c r="A2118">
        <v>44118</v>
      </c>
    </row>
    <row r="2119" spans="1:1">
      <c r="A2119">
        <v>44106</v>
      </c>
    </row>
    <row r="2120" spans="1:1">
      <c r="A2120">
        <v>44116</v>
      </c>
    </row>
    <row r="2121" spans="1:1">
      <c r="A2121">
        <v>38061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F12" sqref="F12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77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63</v>
      </c>
      <c r="I1" s="67" t="s">
        <v>49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75">
        <f t="shared" ref="E2:E14" si="1">($I$2/225/D2)</f>
        <v>0.4731321546052632</v>
      </c>
      <c r="F2" t="s">
        <v>80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84</v>
      </c>
      <c r="H3" s="164" t="s">
        <v>47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>
        <f t="shared" si="1"/>
        <v>0.69150084134615386</v>
      </c>
      <c r="F4" t="s">
        <v>87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79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92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91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138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82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81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si="0"/>
        <v>4.6666666666666679</v>
      </c>
      <c r="E11" s="75">
        <f t="shared" si="1"/>
        <v>1.0273726785714283</v>
      </c>
      <c r="F11" t="s">
        <v>96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94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78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 t="shared" si="1"/>
        <v>1.1599368951612903</v>
      </c>
      <c r="F14" t="s">
        <v>99</v>
      </c>
    </row>
    <row r="15" spans="1:14">
      <c r="A15">
        <v>14</v>
      </c>
      <c r="B15" s="11"/>
      <c r="C15" s="11"/>
      <c r="D15" s="11"/>
      <c r="E15" s="64">
        <v>7.5</v>
      </c>
      <c r="F15" t="s">
        <v>86</v>
      </c>
    </row>
    <row r="16" spans="1:14">
      <c r="A16">
        <v>15</v>
      </c>
      <c r="B16" s="11"/>
      <c r="C16" s="11"/>
      <c r="D16" s="11"/>
      <c r="E16" s="75">
        <v>0</v>
      </c>
      <c r="F16" t="s">
        <v>139</v>
      </c>
    </row>
    <row r="17" spans="1:11">
      <c r="A17">
        <v>16</v>
      </c>
      <c r="B17" s="11"/>
      <c r="C17" s="11"/>
      <c r="D17" s="11"/>
      <c r="E17" s="57" t="e">
        <f>ORTALAMA!$C$36*7.5</f>
        <v>#DIV/0!</v>
      </c>
      <c r="F17" t="s">
        <v>93</v>
      </c>
      <c r="H17" s="61" t="s">
        <v>57</v>
      </c>
    </row>
    <row r="18" spans="1:11">
      <c r="A18">
        <v>17</v>
      </c>
      <c r="B18" s="11"/>
      <c r="C18" s="11"/>
      <c r="D18" s="11"/>
      <c r="E18" s="57" t="e">
        <f>ORTALAMA!$C$36*7.5</f>
        <v>#DIV/0!</v>
      </c>
      <c r="F18" t="s">
        <v>83</v>
      </c>
      <c r="G18">
        <v>90947</v>
      </c>
      <c r="H18" s="61" t="s">
        <v>57</v>
      </c>
      <c r="K18" s="163" t="s">
        <v>50</v>
      </c>
    </row>
    <row r="19" spans="1:11">
      <c r="A19">
        <v>18</v>
      </c>
      <c r="B19" s="11"/>
      <c r="C19" s="11"/>
      <c r="D19" s="11"/>
      <c r="E19" s="57" t="e">
        <f>ORTALAMA!$C$36*7.5</f>
        <v>#DIV/0!</v>
      </c>
      <c r="F19" t="s">
        <v>97</v>
      </c>
      <c r="H19" s="61" t="s">
        <v>57</v>
      </c>
    </row>
    <row r="20" spans="1:11">
      <c r="A20">
        <v>19</v>
      </c>
      <c r="E20" s="57" t="e">
        <f>ORTALAMA!$C$36*7.5*0.9</f>
        <v>#DIV/0!</v>
      </c>
      <c r="F20" t="s">
        <v>85</v>
      </c>
      <c r="H20" s="61" t="s">
        <v>58</v>
      </c>
      <c r="K20" s="163" t="s">
        <v>55</v>
      </c>
    </row>
    <row r="21" spans="1:11">
      <c r="A21">
        <v>20</v>
      </c>
      <c r="E21" s="57" t="e">
        <f>ORTALAMA!$C$36*7.5*0.9</f>
        <v>#DIV/0!</v>
      </c>
      <c r="F21" t="s">
        <v>56</v>
      </c>
      <c r="H21" s="61" t="s">
        <v>58</v>
      </c>
    </row>
    <row r="22" spans="1:11">
      <c r="A22">
        <v>21</v>
      </c>
      <c r="E22" s="57" t="e">
        <f>ORTALAMA!$C$36*7.5*0.9</f>
        <v>#DIV/0!</v>
      </c>
      <c r="F22" t="s">
        <v>100</v>
      </c>
      <c r="H22" s="61" t="s">
        <v>58</v>
      </c>
    </row>
    <row r="23" spans="1:11">
      <c r="A23">
        <v>22</v>
      </c>
      <c r="E23" s="57" t="e">
        <f>ORTALAMA!$C$36*7.5*0.9</f>
        <v>#DIV/0!</v>
      </c>
      <c r="F23" t="s">
        <v>90</v>
      </c>
      <c r="H23" s="61" t="s">
        <v>58</v>
      </c>
    </row>
    <row r="24" spans="1:11">
      <c r="A24">
        <v>23</v>
      </c>
      <c r="E24" s="57" t="e">
        <f>ORTALAMA!$C$36*7.5*0.9</f>
        <v>#DIV/0!</v>
      </c>
      <c r="F24" t="s">
        <v>51</v>
      </c>
      <c r="H24" s="61" t="s">
        <v>58</v>
      </c>
    </row>
    <row r="25" spans="1:11">
      <c r="A25">
        <v>24</v>
      </c>
      <c r="E25" s="57" t="e">
        <f>ORTALAMA!$C$36*7.5*0.9</f>
        <v>#DIV/0!</v>
      </c>
      <c r="F25" t="s">
        <v>52</v>
      </c>
      <c r="H25" s="61" t="s">
        <v>58</v>
      </c>
    </row>
    <row r="26" spans="1:11">
      <c r="A26">
        <v>25</v>
      </c>
      <c r="E26" s="57" t="e">
        <f>ORTALAMA!$C$36*7.5*0.9</f>
        <v>#DIV/0!</v>
      </c>
      <c r="F26" t="s">
        <v>53</v>
      </c>
      <c r="H26" s="61" t="s">
        <v>58</v>
      </c>
    </row>
    <row r="27" spans="1:11">
      <c r="A27">
        <v>26</v>
      </c>
      <c r="E27" s="75">
        <v>0</v>
      </c>
      <c r="F27" t="s">
        <v>54</v>
      </c>
      <c r="H27" s="61"/>
    </row>
    <row r="28" spans="1:11">
      <c r="A28">
        <v>27</v>
      </c>
      <c r="E28" s="75">
        <v>0</v>
      </c>
      <c r="F28" t="s">
        <v>59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140</v>
      </c>
    </row>
    <row r="30" spans="1:11">
      <c r="A30">
        <v>29</v>
      </c>
      <c r="E30" s="75">
        <v>0</v>
      </c>
      <c r="F30" t="s">
        <v>98</v>
      </c>
    </row>
    <row r="31" spans="1:11">
      <c r="A31">
        <v>30</v>
      </c>
      <c r="E31" t="e">
        <f>ORTALAMA!$C$36*7.5*0.9</f>
        <v>#DIV/0!</v>
      </c>
      <c r="F31" t="s">
        <v>88</v>
      </c>
      <c r="I31" s="13"/>
    </row>
    <row r="32" spans="1:11">
      <c r="A32">
        <v>31</v>
      </c>
      <c r="E32" t="e">
        <f>ORTALAMA!$C$36*7.5*0.9</f>
        <v>#DIV/0!</v>
      </c>
      <c r="F32" t="s">
        <v>89</v>
      </c>
    </row>
    <row r="33" spans="1:6">
      <c r="A33">
        <v>32</v>
      </c>
      <c r="E33" t="e">
        <f>ORTALAMA!$C$36*7.5*0.9</f>
        <v>#DIV/0!</v>
      </c>
      <c r="F33" t="s">
        <v>95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