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E6FC2C11-17DC-4590-A672-BFB32F6574F9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U15" i="18" l="1"/>
  <c r="LO15" i="18"/>
  <c r="DC10" i="18"/>
  <c r="C10" i="4"/>
  <c r="EG111" i="18"/>
  <c r="EG110" i="18"/>
  <c r="EG109" i="18"/>
  <c r="ET104" i="18"/>
  <c r="ET102" i="18"/>
  <c r="EG107" i="18" s="1"/>
  <c r="EQ101" i="18"/>
  <c r="EF109" i="18" s="1"/>
  <c r="EH101" i="18"/>
  <c r="EF107" i="18" s="1"/>
  <c r="EF101" i="18"/>
  <c r="EW100" i="18"/>
  <c r="EV100" i="18"/>
  <c r="EU100" i="18"/>
  <c r="ET100" i="18"/>
  <c r="ES100" i="18"/>
  <c r="ER100" i="18"/>
  <c r="EN100" i="18"/>
  <c r="EM100" i="18"/>
  <c r="EK100" i="18"/>
  <c r="EJ100" i="18"/>
  <c r="EI100" i="18"/>
  <c r="EE100" i="18"/>
  <c r="EW99" i="18"/>
  <c r="EV99" i="18"/>
  <c r="EU99" i="18"/>
  <c r="ET99" i="18"/>
  <c r="ES99" i="18"/>
  <c r="ER99" i="18"/>
  <c r="EN99" i="18"/>
  <c r="EM99" i="18"/>
  <c r="EK99" i="18"/>
  <c r="EJ99" i="18"/>
  <c r="EI99" i="18"/>
  <c r="EE99" i="18"/>
  <c r="EW98" i="18"/>
  <c r="EV98" i="18"/>
  <c r="EU98" i="18"/>
  <c r="ET98" i="18"/>
  <c r="ES98" i="18"/>
  <c r="ER98" i="18"/>
  <c r="EN98" i="18"/>
  <c r="EM98" i="18"/>
  <c r="EK98" i="18"/>
  <c r="EJ98" i="18"/>
  <c r="EI98" i="18"/>
  <c r="EE98" i="18"/>
  <c r="EW97" i="18"/>
  <c r="EV97" i="18"/>
  <c r="EU97" i="18"/>
  <c r="ET97" i="18"/>
  <c r="ES97" i="18"/>
  <c r="ER97" i="18"/>
  <c r="EN97" i="18"/>
  <c r="EM97" i="18"/>
  <c r="EK97" i="18"/>
  <c r="EJ97" i="18"/>
  <c r="EI97" i="18"/>
  <c r="EE97" i="18"/>
  <c r="EW96" i="18"/>
  <c r="EV96" i="18"/>
  <c r="EU96" i="18"/>
  <c r="ET96" i="18"/>
  <c r="ES96" i="18"/>
  <c r="ER96" i="18"/>
  <c r="EN96" i="18"/>
  <c r="EM96" i="18"/>
  <c r="EK96" i="18"/>
  <c r="EJ96" i="18"/>
  <c r="EI96" i="18"/>
  <c r="EE96" i="18"/>
  <c r="EW95" i="18"/>
  <c r="EV95" i="18"/>
  <c r="EU95" i="18"/>
  <c r="ET95" i="18"/>
  <c r="ES95" i="18"/>
  <c r="ER95" i="18"/>
  <c r="EN95" i="18"/>
  <c r="EM95" i="18"/>
  <c r="EK95" i="18"/>
  <c r="EJ95" i="18"/>
  <c r="EI95" i="18"/>
  <c r="EE95" i="18"/>
  <c r="EW94" i="18"/>
  <c r="EV94" i="18"/>
  <c r="EU94" i="18"/>
  <c r="ET94" i="18"/>
  <c r="ES94" i="18"/>
  <c r="ER94" i="18"/>
  <c r="EN94" i="18"/>
  <c r="EM94" i="18"/>
  <c r="EK94" i="18"/>
  <c r="EJ94" i="18"/>
  <c r="EI94" i="18"/>
  <c r="EE94" i="18"/>
  <c r="EW93" i="18"/>
  <c r="EV93" i="18"/>
  <c r="EU93" i="18"/>
  <c r="ET93" i="18"/>
  <c r="ES93" i="18"/>
  <c r="ER93" i="18"/>
  <c r="EN93" i="18"/>
  <c r="EM93" i="18"/>
  <c r="EK93" i="18"/>
  <c r="EJ93" i="18"/>
  <c r="EI93" i="18"/>
  <c r="EE93" i="18"/>
  <c r="EW92" i="18"/>
  <c r="EV92" i="18"/>
  <c r="EU92" i="18"/>
  <c r="ET92" i="18"/>
  <c r="ES92" i="18"/>
  <c r="ER92" i="18"/>
  <c r="EN92" i="18"/>
  <c r="EM92" i="18"/>
  <c r="EK92" i="18"/>
  <c r="EJ92" i="18"/>
  <c r="EI92" i="18"/>
  <c r="EE92" i="18"/>
  <c r="EW91" i="18"/>
  <c r="EV91" i="18"/>
  <c r="EU91" i="18"/>
  <c r="ET91" i="18"/>
  <c r="ES91" i="18"/>
  <c r="ER91" i="18"/>
  <c r="EN91" i="18"/>
  <c r="EM91" i="18"/>
  <c r="EK91" i="18"/>
  <c r="EJ91" i="18"/>
  <c r="EI91" i="18"/>
  <c r="EE91" i="18"/>
  <c r="EW90" i="18"/>
  <c r="EV90" i="18"/>
  <c r="EU90" i="18"/>
  <c r="ET90" i="18"/>
  <c r="ES90" i="18"/>
  <c r="ER90" i="18"/>
  <c r="EN90" i="18"/>
  <c r="EM90" i="18"/>
  <c r="EK90" i="18"/>
  <c r="EJ90" i="18"/>
  <c r="EI90" i="18"/>
  <c r="EE90" i="18"/>
  <c r="EW89" i="18"/>
  <c r="EV89" i="18"/>
  <c r="EU89" i="18"/>
  <c r="ET89" i="18"/>
  <c r="ES89" i="18"/>
  <c r="ER89" i="18"/>
  <c r="EN89" i="18"/>
  <c r="EM89" i="18"/>
  <c r="EK89" i="18"/>
  <c r="EJ89" i="18"/>
  <c r="EI89" i="18"/>
  <c r="EE89" i="18"/>
  <c r="EW88" i="18"/>
  <c r="EV88" i="18"/>
  <c r="EU88" i="18"/>
  <c r="ET88" i="18"/>
  <c r="ES88" i="18"/>
  <c r="ER88" i="18"/>
  <c r="EN88" i="18"/>
  <c r="EM88" i="18"/>
  <c r="EK88" i="18"/>
  <c r="EJ88" i="18"/>
  <c r="EI88" i="18"/>
  <c r="EE88" i="18"/>
  <c r="EW87" i="18"/>
  <c r="EV87" i="18"/>
  <c r="EU87" i="18"/>
  <c r="ET87" i="18"/>
  <c r="ES87" i="18"/>
  <c r="ER87" i="18"/>
  <c r="EN87" i="18"/>
  <c r="EM87" i="18"/>
  <c r="EK87" i="18"/>
  <c r="EJ87" i="18"/>
  <c r="EI87" i="18"/>
  <c r="EE87" i="18"/>
  <c r="EW86" i="18"/>
  <c r="EV86" i="18"/>
  <c r="EU86" i="18"/>
  <c r="ET86" i="18"/>
  <c r="ES86" i="18"/>
  <c r="ER86" i="18"/>
  <c r="EN86" i="18"/>
  <c r="EM86" i="18"/>
  <c r="EK86" i="18"/>
  <c r="EJ86" i="18"/>
  <c r="EI86" i="18"/>
  <c r="EE86" i="18"/>
  <c r="EW85" i="18"/>
  <c r="EV85" i="18"/>
  <c r="EU85" i="18"/>
  <c r="ET85" i="18"/>
  <c r="ES85" i="18"/>
  <c r="ER85" i="18"/>
  <c r="EN85" i="18"/>
  <c r="EM85" i="18"/>
  <c r="EK85" i="18"/>
  <c r="EJ85" i="18"/>
  <c r="EI85" i="18"/>
  <c r="EE85" i="18"/>
  <c r="EW84" i="18"/>
  <c r="EV84" i="18"/>
  <c r="EU84" i="18"/>
  <c r="ET84" i="18"/>
  <c r="ES84" i="18"/>
  <c r="ER84" i="18"/>
  <c r="EN84" i="18"/>
  <c r="EM84" i="18"/>
  <c r="EK84" i="18"/>
  <c r="EJ84" i="18"/>
  <c r="EI84" i="18"/>
  <c r="EE84" i="18"/>
  <c r="EW83" i="18"/>
  <c r="EV83" i="18"/>
  <c r="EU83" i="18"/>
  <c r="ET83" i="18"/>
  <c r="ES83" i="18"/>
  <c r="ER83" i="18"/>
  <c r="EN83" i="18"/>
  <c r="EM83" i="18"/>
  <c r="EK83" i="18"/>
  <c r="EJ83" i="18"/>
  <c r="EI83" i="18"/>
  <c r="EE83" i="18"/>
  <c r="EW82" i="18"/>
  <c r="EV82" i="18"/>
  <c r="EU82" i="18"/>
  <c r="ET82" i="18"/>
  <c r="ES82" i="18"/>
  <c r="ER82" i="18"/>
  <c r="EN82" i="18"/>
  <c r="EM82" i="18"/>
  <c r="EK82" i="18"/>
  <c r="EJ82" i="18"/>
  <c r="EI82" i="18"/>
  <c r="EE82" i="18"/>
  <c r="EW81" i="18"/>
  <c r="EV81" i="18"/>
  <c r="EU81" i="18"/>
  <c r="ET81" i="18"/>
  <c r="ES81" i="18"/>
  <c r="ER81" i="18"/>
  <c r="EN81" i="18"/>
  <c r="EM81" i="18"/>
  <c r="EK81" i="18"/>
  <c r="EJ81" i="18"/>
  <c r="EI81" i="18"/>
  <c r="EE81" i="18"/>
  <c r="EW80" i="18"/>
  <c r="EV80" i="18"/>
  <c r="EU80" i="18"/>
  <c r="ET80" i="18"/>
  <c r="ES80" i="18"/>
  <c r="ER80" i="18"/>
  <c r="EN80" i="18"/>
  <c r="EM80" i="18"/>
  <c r="EK80" i="18"/>
  <c r="EJ80" i="18"/>
  <c r="EI80" i="18"/>
  <c r="EE80" i="18"/>
  <c r="EW79" i="18"/>
  <c r="EV79" i="18"/>
  <c r="EU79" i="18"/>
  <c r="ET79" i="18"/>
  <c r="ES79" i="18"/>
  <c r="ER79" i="18"/>
  <c r="EN79" i="18"/>
  <c r="EM79" i="18"/>
  <c r="EK79" i="18"/>
  <c r="EJ79" i="18"/>
  <c r="EI79" i="18"/>
  <c r="EE79" i="18"/>
  <c r="EW78" i="18"/>
  <c r="EV78" i="18"/>
  <c r="EU78" i="18"/>
  <c r="ET78" i="18"/>
  <c r="ES78" i="18"/>
  <c r="ER78" i="18"/>
  <c r="EN78" i="18"/>
  <c r="EM78" i="18"/>
  <c r="EK78" i="18"/>
  <c r="EJ78" i="18"/>
  <c r="EI78" i="18"/>
  <c r="EE78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W62" i="18"/>
  <c r="EV62" i="18"/>
  <c r="EU62" i="18"/>
  <c r="ET62" i="18"/>
  <c r="ES62" i="18"/>
  <c r="ER62" i="18"/>
  <c r="EN62" i="18"/>
  <c r="EM62" i="18"/>
  <c r="EK62" i="18"/>
  <c r="EJ62" i="18"/>
  <c r="EI62" i="18"/>
  <c r="EE62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W56" i="18"/>
  <c r="EV56" i="18"/>
  <c r="EU56" i="18"/>
  <c r="ET56" i="18"/>
  <c r="ES56" i="18"/>
  <c r="ER56" i="18"/>
  <c r="EN56" i="18"/>
  <c r="EM56" i="18"/>
  <c r="EK56" i="18"/>
  <c r="EJ56" i="18"/>
  <c r="EI56" i="18"/>
  <c r="EE56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W50" i="18"/>
  <c r="EV50" i="18"/>
  <c r="EU50" i="18"/>
  <c r="ET50" i="18"/>
  <c r="ES50" i="18"/>
  <c r="ER50" i="18"/>
  <c r="EN50" i="18"/>
  <c r="EM50" i="18"/>
  <c r="EK50" i="18"/>
  <c r="EJ50" i="18"/>
  <c r="EI50" i="18"/>
  <c r="EE50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W44" i="18"/>
  <c r="EV44" i="18"/>
  <c r="EU44" i="18"/>
  <c r="ET44" i="18"/>
  <c r="ES44" i="18"/>
  <c r="ER44" i="18"/>
  <c r="EN44" i="18"/>
  <c r="EM44" i="18"/>
  <c r="EK44" i="18"/>
  <c r="EJ44" i="18"/>
  <c r="EI44" i="18"/>
  <c r="EE44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EN5" i="18"/>
  <c r="EH5" i="18"/>
  <c r="EW4" i="18"/>
  <c r="ET3" i="18"/>
  <c r="EM1" i="18"/>
  <c r="EH110" i="18" l="1"/>
  <c r="EF110" i="18" s="1"/>
  <c r="EI110" i="18" s="1"/>
  <c r="EM101" i="18"/>
  <c r="EW102" i="18" s="1"/>
  <c r="EW101" i="18"/>
  <c r="EN103" i="18" s="1"/>
  <c r="EI107" i="18"/>
  <c r="ET106" i="18"/>
  <c r="EG108" i="18"/>
  <c r="EJ107" i="18"/>
  <c r="EW104" i="18"/>
  <c r="EW106" i="18" s="1"/>
  <c r="EJ109" i="18"/>
  <c r="EI109" i="18"/>
  <c r="EH108" i="18"/>
  <c r="EF108" i="18" s="1"/>
  <c r="EV101" i="18"/>
  <c r="EH111" i="18"/>
  <c r="EF111" i="18" s="1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DL5" i="18"/>
  <c r="CP5" i="18"/>
  <c r="BT5" i="18"/>
  <c r="AX5" i="18"/>
  <c r="AB5" i="18"/>
  <c r="EJ110" i="18" l="1"/>
  <c r="EJ111" i="18"/>
  <c r="EI111" i="18"/>
  <c r="EJ108" i="18"/>
  <c r="EI108" i="18"/>
  <c r="C23" i="4"/>
  <c r="PG111" i="18"/>
  <c r="PG110" i="18"/>
  <c r="PG109" i="18"/>
  <c r="PT104" i="18"/>
  <c r="PT102" i="18"/>
  <c r="PG107" i="18" s="1"/>
  <c r="PQ101" i="18"/>
  <c r="PF109" i="18" s="1"/>
  <c r="PH101" i="18"/>
  <c r="PF107" i="18" s="1"/>
  <c r="PF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PV59" i="18"/>
  <c r="PW59" i="18" s="1"/>
  <c r="PU59" i="18"/>
  <c r="PT59" i="18"/>
  <c r="PS59" i="18"/>
  <c r="PR59" i="18"/>
  <c r="PN59" i="18"/>
  <c r="PM59" i="18"/>
  <c r="PK59" i="18"/>
  <c r="PJ59" i="18"/>
  <c r="PI59" i="18"/>
  <c r="PE59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PV41" i="18"/>
  <c r="PW41" i="18" s="1"/>
  <c r="PU41" i="18"/>
  <c r="PT41" i="18"/>
  <c r="PS41" i="18"/>
  <c r="PR41" i="18"/>
  <c r="PN41" i="18"/>
  <c r="PM41" i="18"/>
  <c r="PK41" i="18"/>
  <c r="PJ41" i="18"/>
  <c r="PI41" i="18"/>
  <c r="PE41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PV35" i="18"/>
  <c r="PW35" i="18" s="1"/>
  <c r="PU35" i="18"/>
  <c r="PT35" i="18"/>
  <c r="PS35" i="18"/>
  <c r="PR35" i="18"/>
  <c r="PN35" i="18"/>
  <c r="PM35" i="18"/>
  <c r="PK35" i="18"/>
  <c r="PJ35" i="18"/>
  <c r="PI35" i="18"/>
  <c r="PE35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V33" i="18"/>
  <c r="PW33" i="18" s="1"/>
  <c r="PU33" i="18"/>
  <c r="PT33" i="18"/>
  <c r="PS33" i="18"/>
  <c r="PR33" i="18"/>
  <c r="PN33" i="18"/>
  <c r="PM33" i="18"/>
  <c r="PK33" i="18"/>
  <c r="PJ33" i="18"/>
  <c r="PI33" i="18"/>
  <c r="PE33" i="18"/>
  <c r="PV32" i="18"/>
  <c r="PW32" i="18" s="1"/>
  <c r="PU32" i="18"/>
  <c r="PT32" i="18"/>
  <c r="PS32" i="18"/>
  <c r="PR32" i="18"/>
  <c r="PN32" i="18"/>
  <c r="PM32" i="18"/>
  <c r="PK32" i="18"/>
  <c r="PJ32" i="18"/>
  <c r="PI32" i="18"/>
  <c r="PE32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PV29" i="18"/>
  <c r="PW29" i="18" s="1"/>
  <c r="PU29" i="18"/>
  <c r="PT29" i="18"/>
  <c r="PS29" i="18"/>
  <c r="PR29" i="18"/>
  <c r="PN29" i="18"/>
  <c r="PM29" i="18"/>
  <c r="PK29" i="18"/>
  <c r="PJ29" i="18"/>
  <c r="PI29" i="18"/>
  <c r="PE29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V26" i="18"/>
  <c r="PW26" i="18" s="1"/>
  <c r="PU26" i="18"/>
  <c r="PT26" i="18"/>
  <c r="PS26" i="18"/>
  <c r="PR26" i="18"/>
  <c r="PN26" i="18"/>
  <c r="PM26" i="18"/>
  <c r="PK26" i="18"/>
  <c r="PJ26" i="18"/>
  <c r="PI26" i="18"/>
  <c r="PE26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V17" i="18"/>
  <c r="PW17" i="18" s="1"/>
  <c r="PU17" i="18"/>
  <c r="PT17" i="18"/>
  <c r="PS17" i="18"/>
  <c r="PR17" i="18"/>
  <c r="PN17" i="18"/>
  <c r="PM17" i="18"/>
  <c r="PK17" i="18"/>
  <c r="PJ17" i="18"/>
  <c r="PI17" i="18"/>
  <c r="PE17" i="18"/>
  <c r="PV16" i="18"/>
  <c r="PT16" i="18"/>
  <c r="PS16" i="18"/>
  <c r="PU16" i="18" s="1"/>
  <c r="PR16" i="18"/>
  <c r="PN16" i="18"/>
  <c r="PM16" i="18"/>
  <c r="PK16" i="18"/>
  <c r="PJ16" i="18"/>
  <c r="PI16" i="18"/>
  <c r="PE16" i="18"/>
  <c r="PV15" i="18"/>
  <c r="PT15" i="18"/>
  <c r="PS15" i="18"/>
  <c r="PR15" i="18"/>
  <c r="PN15" i="18"/>
  <c r="PM15" i="18"/>
  <c r="PK15" i="18"/>
  <c r="PJ15" i="18"/>
  <c r="PI15" i="18"/>
  <c r="PE15" i="18"/>
  <c r="PV14" i="18"/>
  <c r="PT14" i="18"/>
  <c r="PS14" i="18"/>
  <c r="PU14" i="18" s="1"/>
  <c r="PR14" i="18"/>
  <c r="PN14" i="18"/>
  <c r="PK14" i="18"/>
  <c r="PM14" i="18" s="1"/>
  <c r="PJ14" i="18"/>
  <c r="PI14" i="18"/>
  <c r="PE14" i="18"/>
  <c r="PV13" i="18"/>
  <c r="PW13" i="18" s="1"/>
  <c r="PU13" i="18"/>
  <c r="PT13" i="18"/>
  <c r="PS13" i="18"/>
  <c r="PR13" i="18"/>
  <c r="PN13" i="18"/>
  <c r="PK13" i="18"/>
  <c r="PJ13" i="18"/>
  <c r="PI13" i="18"/>
  <c r="PE13" i="18"/>
  <c r="PV12" i="18"/>
  <c r="PW12" i="18" s="1"/>
  <c r="PU12" i="18"/>
  <c r="PT12" i="18"/>
  <c r="PS12" i="18"/>
  <c r="PR12" i="18"/>
  <c r="PN12" i="18"/>
  <c r="PK12" i="18"/>
  <c r="PM12" i="18" s="1"/>
  <c r="PJ12" i="18"/>
  <c r="PI12" i="18"/>
  <c r="PE12" i="18"/>
  <c r="PV11" i="18"/>
  <c r="PW11" i="18" s="1"/>
  <c r="PU11" i="18"/>
  <c r="PT11" i="18"/>
  <c r="PS11" i="18"/>
  <c r="PR11" i="18"/>
  <c r="PN11" i="18"/>
  <c r="PK11" i="18"/>
  <c r="PJ11" i="18"/>
  <c r="PM11" i="18" s="1"/>
  <c r="PI11" i="18"/>
  <c r="PE11" i="18"/>
  <c r="PV10" i="18"/>
  <c r="PW10" i="18" s="1"/>
  <c r="PU10" i="18"/>
  <c r="PT10" i="18"/>
  <c r="PS10" i="18"/>
  <c r="PR10" i="18"/>
  <c r="PN10" i="18"/>
  <c r="PK10" i="18"/>
  <c r="PI10" i="18"/>
  <c r="PJ10" i="18" s="1"/>
  <c r="PM10" i="18" s="1"/>
  <c r="PE10" i="18"/>
  <c r="PV9" i="18"/>
  <c r="PW9" i="18" s="1"/>
  <c r="PU9" i="18"/>
  <c r="PT9" i="18"/>
  <c r="PS9" i="18"/>
  <c r="PR9" i="18"/>
  <c r="PN9" i="18"/>
  <c r="PK9" i="18"/>
  <c r="PI9" i="18"/>
  <c r="PJ9" i="18" s="1"/>
  <c r="PE9" i="18"/>
  <c r="PV8" i="18"/>
  <c r="PW8" i="18" s="1"/>
  <c r="PU8" i="18"/>
  <c r="PT8" i="18"/>
  <c r="PS8" i="18"/>
  <c r="PR8" i="18"/>
  <c r="PN8" i="18"/>
  <c r="PK8" i="18"/>
  <c r="PI8" i="18"/>
  <c r="PJ8" i="18" s="1"/>
  <c r="PE8" i="18"/>
  <c r="PN5" i="18"/>
  <c r="PW4" i="18"/>
  <c r="PT3" i="18"/>
  <c r="PM1" i="18"/>
  <c r="PW16" i="18" l="1"/>
  <c r="PW15" i="18"/>
  <c r="PV101" i="18"/>
  <c r="PW14" i="18"/>
  <c r="PM13" i="18"/>
  <c r="PM9" i="18"/>
  <c r="PM8" i="18"/>
  <c r="PT106" i="18"/>
  <c r="PG108" i="18"/>
  <c r="PW101" i="18"/>
  <c r="PN103" i="18" s="1"/>
  <c r="PH110" i="18"/>
  <c r="PF110" i="18" s="1"/>
  <c r="PH111" i="18"/>
  <c r="PF111" i="18" s="1"/>
  <c r="PH108" i="18"/>
  <c r="PF108" i="18" s="1"/>
  <c r="PM101" i="18"/>
  <c r="PW102" i="18" s="1"/>
  <c r="PJ107" i="18"/>
  <c r="PI107" i="18"/>
  <c r="PJ109" i="18"/>
  <c r="PI109" i="18"/>
  <c r="C17" i="4"/>
  <c r="C16" i="4"/>
  <c r="C15" i="4"/>
  <c r="C14" i="4"/>
  <c r="C13" i="4"/>
  <c r="C12" i="4"/>
  <c r="C11" i="4"/>
  <c r="C9" i="4"/>
  <c r="SA1" i="18"/>
  <c r="RE1" i="18"/>
  <c r="QI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DQ1" i="18"/>
  <c r="CU1" i="18"/>
  <c r="BY1" i="18"/>
  <c r="BC1" i="18"/>
  <c r="AG1" i="18"/>
  <c r="PJ108" i="18" l="1"/>
  <c r="PI108" i="18"/>
  <c r="PW104" i="18"/>
  <c r="PW106" i="18" s="1"/>
  <c r="PJ111" i="18"/>
  <c r="PI111" i="18"/>
  <c r="PI110" i="18"/>
  <c r="PJ110" i="18"/>
  <c r="K1" i="18"/>
  <c r="F5" i="18"/>
  <c r="SB5" i="18" l="1"/>
  <c r="SK4" i="18"/>
  <c r="SH3" i="18"/>
  <c r="RF5" i="18"/>
  <c r="RO4" i="18"/>
  <c r="RL3" i="18"/>
  <c r="QJ5" i="18"/>
  <c r="QS4" i="18"/>
  <c r="QP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RU111" i="18"/>
  <c r="QY111" i="18"/>
  <c r="QC111" i="18"/>
  <c r="OK111" i="18"/>
  <c r="NO111" i="18"/>
  <c r="MS111" i="18"/>
  <c r="LW111" i="18"/>
  <c r="RU110" i="18"/>
  <c r="QY110" i="18"/>
  <c r="QC110" i="18"/>
  <c r="OK110" i="18"/>
  <c r="NO110" i="18"/>
  <c r="MS110" i="18"/>
  <c r="LW110" i="18"/>
  <c r="RU109" i="18"/>
  <c r="QY109" i="18"/>
  <c r="QC109" i="18"/>
  <c r="OK109" i="18"/>
  <c r="NO109" i="18"/>
  <c r="MS109" i="18"/>
  <c r="LW109" i="18"/>
  <c r="SH104" i="18"/>
  <c r="RL104" i="18"/>
  <c r="QY108" i="18" s="1"/>
  <c r="QP104" i="18"/>
  <c r="OX104" i="18"/>
  <c r="OK108" i="18" s="1"/>
  <c r="OB104" i="18"/>
  <c r="NF104" i="18"/>
  <c r="MS108" i="18" s="1"/>
  <c r="MJ104" i="18"/>
  <c r="SH102" i="18"/>
  <c r="RU107" i="18" s="1"/>
  <c r="RL102" i="18"/>
  <c r="QP102" i="18"/>
  <c r="QC107" i="18" s="1"/>
  <c r="OX102" i="18"/>
  <c r="OK107" i="18" s="1"/>
  <c r="OB102" i="18"/>
  <c r="NO107" i="18" s="1"/>
  <c r="NF102" i="18"/>
  <c r="MS107" i="18" s="1"/>
  <c r="MJ102" i="18"/>
  <c r="LW107" i="18" s="1"/>
  <c r="SE101" i="18"/>
  <c r="RT109" i="18" s="1"/>
  <c r="RV101" i="18"/>
  <c r="RT107" i="18" s="1"/>
  <c r="RT101" i="18"/>
  <c r="RI101" i="18"/>
  <c r="QX109" i="18" s="1"/>
  <c r="QZ101" i="18"/>
  <c r="QX107" i="18" s="1"/>
  <c r="QX101" i="18"/>
  <c r="QM101" i="18"/>
  <c r="QB109" i="18" s="1"/>
  <c r="QD101" i="18"/>
  <c r="QB107" i="18" s="1"/>
  <c r="QB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NH101" i="18" s="1"/>
  <c r="MT101" i="18"/>
  <c r="MR107" i="18" s="1"/>
  <c r="MR101" i="18"/>
  <c r="MG101" i="18"/>
  <c r="LV109" i="18" s="1"/>
  <c r="LX101" i="18"/>
  <c r="LV107" i="18" s="1"/>
  <c r="LV101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R15" i="18"/>
  <c r="QP15" i="18"/>
  <c r="QO15" i="18"/>
  <c r="QQ15" i="18" s="1"/>
  <c r="QN15" i="18"/>
  <c r="QJ15" i="18"/>
  <c r="QI15" i="18"/>
  <c r="QG15" i="18"/>
  <c r="QF15" i="18"/>
  <c r="QE15" i="18"/>
  <c r="QA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SK14" i="18"/>
  <c r="SJ14" i="18"/>
  <c r="SI14" i="18"/>
  <c r="SH14" i="18"/>
  <c r="SG14" i="18"/>
  <c r="SF14" i="18"/>
  <c r="SB14" i="18"/>
  <c r="RY14" i="18"/>
  <c r="RW14" i="18"/>
  <c r="RX14" i="18" s="1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R14" i="18"/>
  <c r="QP14" i="18"/>
  <c r="QO14" i="18"/>
  <c r="QQ14" i="18" s="1"/>
  <c r="QN14" i="18"/>
  <c r="QJ14" i="18"/>
  <c r="QG14" i="18"/>
  <c r="QE14" i="18"/>
  <c r="QF14" i="18" s="1"/>
  <c r="QA14" i="18"/>
  <c r="PA14" i="18"/>
  <c r="OZ14" i="18"/>
  <c r="OY14" i="18"/>
  <c r="OX14" i="18"/>
  <c r="OW14" i="18"/>
  <c r="OV14" i="18"/>
  <c r="OR14" i="18"/>
  <c r="OQ14" i="18"/>
  <c r="OO14" i="18"/>
  <c r="ON14" i="18"/>
  <c r="OM14" i="18"/>
  <c r="OE14" i="18"/>
  <c r="OD14" i="18"/>
  <c r="OC14" i="18"/>
  <c r="OB14" i="18"/>
  <c r="OA14" i="18"/>
  <c r="NZ14" i="18"/>
  <c r="NV14" i="18"/>
  <c r="NS14" i="18"/>
  <c r="NQ14" i="18"/>
  <c r="NR14" i="18" s="1"/>
  <c r="NM14" i="18"/>
  <c r="NH14" i="18"/>
  <c r="NF14" i="18"/>
  <c r="NE14" i="18"/>
  <c r="ND14" i="18"/>
  <c r="MZ14" i="18"/>
  <c r="MW14" i="18"/>
  <c r="MU14" i="18"/>
  <c r="MV14" i="18" s="1"/>
  <c r="MY14" i="18" s="1"/>
  <c r="MQ14" i="18"/>
  <c r="MM14" i="18"/>
  <c r="ML14" i="18"/>
  <c r="MK14" i="18"/>
  <c r="MJ14" i="18"/>
  <c r="MI14" i="18"/>
  <c r="MH14" i="18"/>
  <c r="MD14" i="18"/>
  <c r="MA14" i="18"/>
  <c r="LY14" i="18"/>
  <c r="LZ14" i="18" s="1"/>
  <c r="LU14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SJ11" i="18"/>
  <c r="SH11" i="18"/>
  <c r="SG11" i="18"/>
  <c r="SI11" i="18" s="1"/>
  <c r="SF11" i="18"/>
  <c r="SB11" i="18"/>
  <c r="RY11" i="18"/>
  <c r="RW11" i="18"/>
  <c r="RX11" i="18" s="1"/>
  <c r="RS11" i="18"/>
  <c r="RO11" i="18"/>
  <c r="RN11" i="18"/>
  <c r="RM11" i="18"/>
  <c r="RL11" i="18"/>
  <c r="RK11" i="18"/>
  <c r="RJ11" i="18"/>
  <c r="RF11" i="18"/>
  <c r="RC11" i="18"/>
  <c r="RB11" i="18"/>
  <c r="RA11" i="18"/>
  <c r="QW11" i="18"/>
  <c r="QS11" i="18"/>
  <c r="QR11" i="18"/>
  <c r="QQ11" i="18"/>
  <c r="QP11" i="18"/>
  <c r="QO11" i="18"/>
  <c r="QN11" i="18"/>
  <c r="QJ11" i="18"/>
  <c r="QG11" i="18"/>
  <c r="QF11" i="18"/>
  <c r="QE11" i="18"/>
  <c r="QA11" i="18"/>
  <c r="PA11" i="18"/>
  <c r="OZ11" i="18"/>
  <c r="OY11" i="18"/>
  <c r="OX11" i="18"/>
  <c r="OW11" i="18"/>
  <c r="OV11" i="18"/>
  <c r="OR11" i="18"/>
  <c r="OQ11" i="18"/>
  <c r="OO11" i="18"/>
  <c r="ON11" i="18"/>
  <c r="OM11" i="18"/>
  <c r="OE11" i="18"/>
  <c r="OD11" i="18"/>
  <c r="OC11" i="18"/>
  <c r="OB11" i="18"/>
  <c r="OA11" i="18"/>
  <c r="NZ11" i="18"/>
  <c r="NV11" i="18"/>
  <c r="NS11" i="18"/>
  <c r="NQ11" i="18"/>
  <c r="NR11" i="18" s="1"/>
  <c r="NM11" i="18"/>
  <c r="NI11" i="18"/>
  <c r="NH11" i="18"/>
  <c r="NG11" i="18"/>
  <c r="NF11" i="18"/>
  <c r="NE11" i="18"/>
  <c r="ND11" i="18"/>
  <c r="MZ11" i="18"/>
  <c r="MW11" i="18"/>
  <c r="MU11" i="18"/>
  <c r="MV11" i="18" s="1"/>
  <c r="MY11" i="18" s="1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SK8" i="18"/>
  <c r="SJ8" i="18"/>
  <c r="SI8" i="18"/>
  <c r="SH8" i="18"/>
  <c r="SG8" i="18"/>
  <c r="SF8" i="18"/>
  <c r="SB8" i="18"/>
  <c r="RY8" i="18"/>
  <c r="RW8" i="18"/>
  <c r="RX8" i="18" s="1"/>
  <c r="SA8" i="18" s="1"/>
  <c r="RS8" i="18"/>
  <c r="RO8" i="18"/>
  <c r="RN8" i="18"/>
  <c r="RM8" i="18"/>
  <c r="RL8" i="18"/>
  <c r="RK8" i="18"/>
  <c r="RJ8" i="18"/>
  <c r="RF8" i="18"/>
  <c r="RC8" i="18"/>
  <c r="RA8" i="18"/>
  <c r="RB8" i="18" s="1"/>
  <c r="QW8" i="18"/>
  <c r="QS8" i="18"/>
  <c r="QR8" i="18"/>
  <c r="QQ8" i="18"/>
  <c r="QP8" i="18"/>
  <c r="QO8" i="18"/>
  <c r="QN8" i="18"/>
  <c r="QJ8" i="18"/>
  <c r="QI8" i="18"/>
  <c r="QG8" i="18"/>
  <c r="QF8" i="18"/>
  <c r="Q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S8" i="18"/>
  <c r="NQ8" i="18"/>
  <c r="NR8" i="18" s="1"/>
  <c r="NM8" i="18"/>
  <c r="NI8" i="18"/>
  <c r="NH8" i="18"/>
  <c r="NG8" i="18"/>
  <c r="NF8" i="18"/>
  <c r="NE8" i="18"/>
  <c r="ND8" i="18"/>
  <c r="MZ8" i="18"/>
  <c r="MY8" i="18"/>
  <c r="MW8" i="18"/>
  <c r="MV8" i="18"/>
  <c r="MU8" i="18"/>
  <c r="MM8" i="18"/>
  <c r="ML8" i="18"/>
  <c r="MK8" i="18"/>
  <c r="MJ8" i="18"/>
  <c r="MI8" i="18"/>
  <c r="MH8" i="18"/>
  <c r="MD8" i="18"/>
  <c r="MA8" i="18"/>
  <c r="LY8" i="18"/>
  <c r="LZ8" i="18" s="1"/>
  <c r="LU8" i="18"/>
  <c r="LA111" i="18"/>
  <c r="KE111" i="18"/>
  <c r="JI111" i="18"/>
  <c r="LA110" i="18"/>
  <c r="KE110" i="18"/>
  <c r="JI110" i="18"/>
  <c r="LA109" i="18"/>
  <c r="KE109" i="18"/>
  <c r="JI109" i="18"/>
  <c r="LN104" i="18"/>
  <c r="LA108" i="18" s="1"/>
  <c r="KR104" i="18"/>
  <c r="JV104" i="18"/>
  <c r="JI108" i="18" s="1"/>
  <c r="LN102" i="18"/>
  <c r="LA107" i="18" s="1"/>
  <c r="KR102" i="18"/>
  <c r="KE107" i="18" s="1"/>
  <c r="JV102" i="18"/>
  <c r="JI107" i="18" s="1"/>
  <c r="LK101" i="18"/>
  <c r="KZ109" i="18" s="1"/>
  <c r="LB101" i="18"/>
  <c r="KZ107" i="18" s="1"/>
  <c r="KZ101" i="18"/>
  <c r="KO101" i="18"/>
  <c r="KD109" i="18" s="1"/>
  <c r="KF101" i="18"/>
  <c r="KD107" i="18" s="1"/>
  <c r="KD101" i="18"/>
  <c r="JS101" i="18"/>
  <c r="JX101" i="18" s="1"/>
  <c r="JJ101" i="18"/>
  <c r="JH107" i="18" s="1"/>
  <c r="JH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LP15" i="18"/>
  <c r="LN15" i="18"/>
  <c r="LM15" i="18"/>
  <c r="LL15" i="18"/>
  <c r="LH15" i="18"/>
  <c r="LG15" i="18"/>
  <c r="LE15" i="18"/>
  <c r="LD15" i="18"/>
  <c r="LC15" i="18"/>
  <c r="KY15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LP14" i="18"/>
  <c r="LO14" i="18"/>
  <c r="LN14" i="18"/>
  <c r="LM14" i="18"/>
  <c r="LL14" i="18"/>
  <c r="LH14" i="18"/>
  <c r="LE14" i="18"/>
  <c r="LD14" i="18"/>
  <c r="LC14" i="18"/>
  <c r="KY14" i="18"/>
  <c r="KU14" i="18"/>
  <c r="KT14" i="18"/>
  <c r="KS14" i="18"/>
  <c r="KR14" i="18"/>
  <c r="KQ14" i="18"/>
  <c r="KP14" i="18"/>
  <c r="KL14" i="18"/>
  <c r="KI14" i="18"/>
  <c r="KG14" i="18"/>
  <c r="KH14" i="18" s="1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LQ11" i="18"/>
  <c r="LP11" i="18"/>
  <c r="LO11" i="18"/>
  <c r="LN11" i="18"/>
  <c r="LM11" i="18"/>
  <c r="LL11" i="18"/>
  <c r="LH11" i="18"/>
  <c r="LE11" i="18"/>
  <c r="LD11" i="18"/>
  <c r="LC11" i="18"/>
  <c r="KY11" i="18"/>
  <c r="KT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LQ8" i="18"/>
  <c r="LP8" i="18"/>
  <c r="LO8" i="18"/>
  <c r="LN8" i="18"/>
  <c r="LM8" i="18"/>
  <c r="LL8" i="18"/>
  <c r="LH8" i="18"/>
  <c r="LE8" i="18"/>
  <c r="LC8" i="18"/>
  <c r="LD8" i="18" s="1"/>
  <c r="KY8" i="18"/>
  <c r="KU8" i="18"/>
  <c r="KT8" i="18"/>
  <c r="KS8" i="18"/>
  <c r="KR8" i="18"/>
  <c r="KQ8" i="18"/>
  <c r="KP8" i="18"/>
  <c r="KL8" i="18"/>
  <c r="KK8" i="18"/>
  <c r="KI8" i="18"/>
  <c r="KH8" i="18"/>
  <c r="KG8" i="18"/>
  <c r="JY8" i="18"/>
  <c r="JX8" i="18"/>
  <c r="JW8" i="18"/>
  <c r="JV8" i="18"/>
  <c r="JU8" i="18"/>
  <c r="JT8" i="18"/>
  <c r="JP8" i="18"/>
  <c r="JO8" i="18"/>
  <c r="JM8" i="18"/>
  <c r="JL8" i="18"/>
  <c r="JK8" i="18"/>
  <c r="IM111" i="18"/>
  <c r="HQ111" i="18"/>
  <c r="GU111" i="18"/>
  <c r="IM110" i="18"/>
  <c r="HQ110" i="18"/>
  <c r="GU110" i="18"/>
  <c r="IM109" i="18"/>
  <c r="HQ109" i="18"/>
  <c r="GU109" i="18"/>
  <c r="IZ104" i="18"/>
  <c r="ID104" i="18"/>
  <c r="HH104" i="18"/>
  <c r="GU108" i="18" s="1"/>
  <c r="IZ102" i="18"/>
  <c r="IM107" i="18" s="1"/>
  <c r="ID102" i="18"/>
  <c r="HQ107" i="18" s="1"/>
  <c r="HH102" i="18"/>
  <c r="GU107" i="18" s="1"/>
  <c r="IW101" i="18"/>
  <c r="IL109" i="18" s="1"/>
  <c r="IN101" i="18"/>
  <c r="IL107" i="18" s="1"/>
  <c r="IL101" i="18"/>
  <c r="IA101" i="18"/>
  <c r="HP109" i="18" s="1"/>
  <c r="HR101" i="18"/>
  <c r="HP107" i="18" s="1"/>
  <c r="HP101" i="18"/>
  <c r="HE101" i="18"/>
  <c r="GV101" i="18"/>
  <c r="GT107" i="18" s="1"/>
  <c r="GT101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JB15" i="18"/>
  <c r="JC15" i="18" s="1"/>
  <c r="JA15" i="18"/>
  <c r="IZ15" i="18"/>
  <c r="IY15" i="18"/>
  <c r="IX15" i="18"/>
  <c r="IT15" i="18"/>
  <c r="IQ15" i="18"/>
  <c r="IO15" i="18"/>
  <c r="IP15" i="18" s="1"/>
  <c r="IS15" i="18" s="1"/>
  <c r="IK15" i="18"/>
  <c r="IF15" i="18"/>
  <c r="IG15" i="18" s="1"/>
  <c r="IE15" i="18"/>
  <c r="ID15" i="18"/>
  <c r="IC15" i="18"/>
  <c r="IB15" i="18"/>
  <c r="HX15" i="18"/>
  <c r="HU15" i="18"/>
  <c r="HS15" i="18"/>
  <c r="HT15" i="18" s="1"/>
  <c r="HW15" i="18" s="1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JB14" i="18"/>
  <c r="JC14" i="18" s="1"/>
  <c r="JA14" i="18"/>
  <c r="IZ14" i="18"/>
  <c r="IY14" i="18"/>
  <c r="IX14" i="18"/>
  <c r="IT14" i="18"/>
  <c r="IQ14" i="18"/>
  <c r="IO14" i="18"/>
  <c r="IP14" i="18" s="1"/>
  <c r="IK14" i="18"/>
  <c r="IF14" i="18"/>
  <c r="IG14" i="18" s="1"/>
  <c r="IE14" i="18"/>
  <c r="ID14" i="18"/>
  <c r="IC14" i="18"/>
  <c r="IB14" i="18"/>
  <c r="HX14" i="18"/>
  <c r="HU14" i="18"/>
  <c r="HS14" i="18"/>
  <c r="HT14" i="18" s="1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IF13" i="18"/>
  <c r="IG13" i="18" s="1"/>
  <c r="IE13" i="18"/>
  <c r="ID13" i="18"/>
  <c r="IC13" i="18"/>
  <c r="IB13" i="18"/>
  <c r="HX13" i="18"/>
  <c r="HU13" i="18"/>
  <c r="HS13" i="18"/>
  <c r="HT13" i="18" s="1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IF12" i="18"/>
  <c r="IG12" i="18" s="1"/>
  <c r="IE12" i="18"/>
  <c r="ID12" i="18"/>
  <c r="IC12" i="18"/>
  <c r="IB12" i="18"/>
  <c r="HX12" i="18"/>
  <c r="HU12" i="18"/>
  <c r="HS12" i="18"/>
  <c r="HT12" i="18" s="1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JB11" i="18"/>
  <c r="JC11" i="18" s="1"/>
  <c r="JA11" i="18"/>
  <c r="IZ11" i="18"/>
  <c r="IY11" i="18"/>
  <c r="IX11" i="18"/>
  <c r="IT11" i="18"/>
  <c r="IQ11" i="18"/>
  <c r="IO11" i="18"/>
  <c r="IP11" i="18" s="1"/>
  <c r="IS11" i="18" s="1"/>
  <c r="IK11" i="18"/>
  <c r="IF11" i="18"/>
  <c r="ID11" i="18"/>
  <c r="IC11" i="18"/>
  <c r="IE11" i="18" s="1"/>
  <c r="IB11" i="18"/>
  <c r="HX11" i="18"/>
  <c r="HU11" i="18"/>
  <c r="HS11" i="18"/>
  <c r="HT11" i="18" s="1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JB8" i="18"/>
  <c r="JC8" i="18" s="1"/>
  <c r="JA8" i="18"/>
  <c r="IZ8" i="18"/>
  <c r="IY8" i="18"/>
  <c r="IX8" i="18"/>
  <c r="IT8" i="18"/>
  <c r="IS8" i="18"/>
  <c r="IQ8" i="18"/>
  <c r="IP8" i="18"/>
  <c r="IO8" i="18"/>
  <c r="IF8" i="18"/>
  <c r="IG8" i="18" s="1"/>
  <c r="IE8" i="18"/>
  <c r="ID8" i="18"/>
  <c r="IC8" i="18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FY111" i="18"/>
  <c r="FC111" i="18"/>
  <c r="DK111" i="18"/>
  <c r="FY110" i="18"/>
  <c r="FC110" i="18"/>
  <c r="DK110" i="18"/>
  <c r="FY109" i="18"/>
  <c r="FC109" i="18"/>
  <c r="DK109" i="18"/>
  <c r="GL104" i="18"/>
  <c r="FY108" i="18" s="1"/>
  <c r="FP104" i="18"/>
  <c r="DX104" i="18"/>
  <c r="DK108" i="18" s="1"/>
  <c r="GL102" i="18"/>
  <c r="FY107" i="18" s="1"/>
  <c r="FP102" i="18"/>
  <c r="FC107" i="18" s="1"/>
  <c r="DX102" i="18"/>
  <c r="DK107" i="18" s="1"/>
  <c r="GI101" i="18"/>
  <c r="FZ101" i="18"/>
  <c r="FX107" i="18" s="1"/>
  <c r="FX101" i="18"/>
  <c r="FM101" i="18"/>
  <c r="FB109" i="18" s="1"/>
  <c r="FD101" i="18"/>
  <c r="FB107" i="18" s="1"/>
  <c r="FB101" i="18"/>
  <c r="DU101" i="18"/>
  <c r="DJ109" i="18" s="1"/>
  <c r="DL101" i="18"/>
  <c r="DJ107" i="18" s="1"/>
  <c r="DJ101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FR15" i="18"/>
  <c r="FS15" i="18" s="1"/>
  <c r="FQ15" i="18"/>
  <c r="FP15" i="18"/>
  <c r="FO15" i="18"/>
  <c r="FN15" i="18"/>
  <c r="FJ15" i="18"/>
  <c r="FG15" i="18"/>
  <c r="FE15" i="18"/>
  <c r="FF15" i="18" s="1"/>
  <c r="FI15" i="18" s="1"/>
  <c r="FA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GN14" i="18"/>
  <c r="GO14" i="18" s="1"/>
  <c r="GM14" i="18"/>
  <c r="GL14" i="18"/>
  <c r="GK14" i="18"/>
  <c r="GJ14" i="18"/>
  <c r="GF14" i="18"/>
  <c r="GE14" i="18"/>
  <c r="GC14" i="18"/>
  <c r="GB14" i="18"/>
  <c r="GA14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DZ14" i="18"/>
  <c r="DX14" i="18"/>
  <c r="DW14" i="18"/>
  <c r="DY14" i="18" s="1"/>
  <c r="DV14" i="18"/>
  <c r="DR14" i="18"/>
  <c r="DO14" i="18"/>
  <c r="DM14" i="18"/>
  <c r="DN14" i="18" s="1"/>
  <c r="DI14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FR12" i="18"/>
  <c r="FS12" i="18" s="1"/>
  <c r="FQ12" i="18"/>
  <c r="FP12" i="18"/>
  <c r="FO12" i="18"/>
  <c r="FN12" i="18"/>
  <c r="FJ12" i="18"/>
  <c r="FG12" i="18"/>
  <c r="FF12" i="18"/>
  <c r="FI12" i="18" s="1"/>
  <c r="FE12" i="18"/>
  <c r="FA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GN11" i="18"/>
  <c r="GO11" i="18" s="1"/>
  <c r="GM11" i="18"/>
  <c r="GL11" i="18"/>
  <c r="GK11" i="18"/>
  <c r="GJ11" i="18"/>
  <c r="GF11" i="18"/>
  <c r="GE11" i="18"/>
  <c r="GC11" i="18"/>
  <c r="GB11" i="18"/>
  <c r="GA11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DZ11" i="18"/>
  <c r="EA11" i="18" s="1"/>
  <c r="DY11" i="18"/>
  <c r="DX11" i="18"/>
  <c r="DW11" i="18"/>
  <c r="DV11" i="18"/>
  <c r="DR11" i="18"/>
  <c r="DO11" i="18"/>
  <c r="DM11" i="18"/>
  <c r="DN11" i="18" s="1"/>
  <c r="DI11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GN8" i="18"/>
  <c r="GO8" i="18" s="1"/>
  <c r="GM8" i="18"/>
  <c r="GL8" i="18"/>
  <c r="GK8" i="18"/>
  <c r="GJ8" i="18"/>
  <c r="GF8" i="18"/>
  <c r="GC8" i="18"/>
  <c r="GA8" i="18"/>
  <c r="GB8" i="18" s="1"/>
  <c r="FW8" i="18"/>
  <c r="FR8" i="18"/>
  <c r="FS8" i="18" s="1"/>
  <c r="FQ8" i="18"/>
  <c r="FP8" i="18"/>
  <c r="FO8" i="18"/>
  <c r="FN8" i="18"/>
  <c r="FJ8" i="18"/>
  <c r="FG8" i="18"/>
  <c r="FE8" i="18"/>
  <c r="FF8" i="18" s="1"/>
  <c r="FI8" i="18" s="1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 s="1"/>
  <c r="CS8" i="18"/>
  <c r="CV8" i="18"/>
  <c r="CZ8" i="18"/>
  <c r="DA8" i="18"/>
  <c r="DC8" i="18" s="1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C9" i="18" s="1"/>
  <c r="DB9" i="18"/>
  <c r="DD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D10" i="18"/>
  <c r="AU11" i="18"/>
  <c r="AY11" i="18"/>
  <c r="AZ11" i="18" s="1"/>
  <c r="BC11" i="18" s="1"/>
  <c r="BA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M11" i="18"/>
  <c r="CQ11" i="18"/>
  <c r="CR11" i="18" s="1"/>
  <c r="CU11" i="18" s="1"/>
  <c r="CS11" i="18"/>
  <c r="CV11" i="18"/>
  <c r="CZ11" i="18"/>
  <c r="DA11" i="18"/>
  <c r="DC11" i="18" s="1"/>
  <c r="DB11" i="18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D14" i="18"/>
  <c r="BH14" i="18"/>
  <c r="BI14" i="18"/>
  <c r="BK14" i="18" s="1"/>
  <c r="BJ14" i="18"/>
  <c r="BL14" i="18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 s="1"/>
  <c r="CV14" i="18"/>
  <c r="CZ14" i="18"/>
  <c r="DA14" i="18"/>
  <c r="DC14" i="18" s="1"/>
  <c r="DB14" i="18"/>
  <c r="DD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I11" i="18"/>
  <c r="L11" i="18"/>
  <c r="P11" i="18"/>
  <c r="Q11" i="18"/>
  <c r="R11" i="18"/>
  <c r="S11" i="18"/>
  <c r="T11" i="18"/>
  <c r="U11" i="18" s="1"/>
  <c r="C12" i="18"/>
  <c r="G12" i="18"/>
  <c r="H12" i="18"/>
  <c r="K12" i="18" s="1"/>
  <c r="I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DE14" i="18" l="1"/>
  <c r="QS15" i="18"/>
  <c r="QS14" i="18"/>
  <c r="QI14" i="18"/>
  <c r="NG14" i="18"/>
  <c r="NI14" i="18" s="1"/>
  <c r="NI101" i="18" s="1"/>
  <c r="MZ103" i="18" s="1"/>
  <c r="G21" i="5" s="1"/>
  <c r="BM14" i="18"/>
  <c r="BC14" i="18"/>
  <c r="K14" i="18"/>
  <c r="FI14" i="18"/>
  <c r="SA14" i="18"/>
  <c r="BY14" i="18"/>
  <c r="KK14" i="18"/>
  <c r="LQ15" i="18"/>
  <c r="LQ14" i="18"/>
  <c r="LG14" i="18"/>
  <c r="HW14" i="18"/>
  <c r="NU14" i="18"/>
  <c r="MC14" i="18"/>
  <c r="EA14" i="18"/>
  <c r="DQ14" i="18"/>
  <c r="IS14" i="18"/>
  <c r="DE11" i="18"/>
  <c r="QI11" i="18"/>
  <c r="K11" i="18"/>
  <c r="FI11" i="18"/>
  <c r="SK11" i="18"/>
  <c r="SJ101" i="18"/>
  <c r="SA11" i="18"/>
  <c r="BY11" i="18"/>
  <c r="KS11" i="18"/>
  <c r="KU11" i="18" s="1"/>
  <c r="KU101" i="18" s="1"/>
  <c r="KL103" i="18" s="1"/>
  <c r="G18" i="5" s="1"/>
  <c r="KK11" i="18"/>
  <c r="LG11" i="18"/>
  <c r="HW13" i="18"/>
  <c r="HW12" i="18"/>
  <c r="IG11" i="18"/>
  <c r="HW11" i="18"/>
  <c r="NU11" i="18"/>
  <c r="MC11" i="18"/>
  <c r="DQ11" i="18"/>
  <c r="RE11" i="18"/>
  <c r="DE10" i="18"/>
  <c r="DE9" i="18"/>
  <c r="DE8" i="18"/>
  <c r="DD101" i="18"/>
  <c r="CU8" i="18"/>
  <c r="K8" i="18"/>
  <c r="LG8" i="18"/>
  <c r="NU8" i="18"/>
  <c r="MC8" i="18"/>
  <c r="DQ8" i="18"/>
  <c r="GE8" i="18"/>
  <c r="RE9" i="18"/>
  <c r="RE8" i="18"/>
  <c r="C21" i="16"/>
  <c r="C8" i="16"/>
  <c r="BL101" i="18"/>
  <c r="BR109" i="18"/>
  <c r="BV109" i="18" s="1"/>
  <c r="GT109" i="18"/>
  <c r="GW109" i="18" s="1"/>
  <c r="HJ101" i="18"/>
  <c r="D109" i="18"/>
  <c r="FX109" i="18"/>
  <c r="GN101" i="18"/>
  <c r="JH109" i="18"/>
  <c r="JL109" i="18" s="1"/>
  <c r="OZ101" i="18"/>
  <c r="KT101" i="18"/>
  <c r="ML101" i="18"/>
  <c r="AY107" i="18"/>
  <c r="DB106" i="18"/>
  <c r="H109" i="18"/>
  <c r="D107" i="18"/>
  <c r="G107" i="18" s="1"/>
  <c r="C3" i="16"/>
  <c r="CQ109" i="18"/>
  <c r="DZ101" i="18"/>
  <c r="DM107" i="18"/>
  <c r="FR101" i="18"/>
  <c r="FE109" i="18"/>
  <c r="JB101" i="18"/>
  <c r="IF101" i="18"/>
  <c r="KG109" i="18"/>
  <c r="MR109" i="18"/>
  <c r="OD101" i="18"/>
  <c r="RN101" i="18"/>
  <c r="LP101" i="18"/>
  <c r="QR101" i="18"/>
  <c r="KH109" i="18"/>
  <c r="FF109" i="18"/>
  <c r="E108" i="18"/>
  <c r="FI101" i="18"/>
  <c r="D10" i="16" s="1"/>
  <c r="C5" i="16"/>
  <c r="C12" i="16"/>
  <c r="C18" i="16"/>
  <c r="C25" i="16"/>
  <c r="C24" i="16"/>
  <c r="C6" i="16"/>
  <c r="C13" i="16"/>
  <c r="C19" i="16"/>
  <c r="C7" i="16"/>
  <c r="C14" i="16"/>
  <c r="C20" i="16"/>
  <c r="C9" i="16"/>
  <c r="C15" i="16"/>
  <c r="C22" i="16"/>
  <c r="C16" i="16"/>
  <c r="C11" i="16"/>
  <c r="C10" i="16"/>
  <c r="C23" i="16"/>
  <c r="C17" i="16"/>
  <c r="FS101" i="18"/>
  <c r="FJ103" i="18" s="1"/>
  <c r="G12" i="5" s="1"/>
  <c r="CI101" i="18"/>
  <c r="BZ103" i="18" s="1"/>
  <c r="G8" i="5" s="1"/>
  <c r="HW101" i="18"/>
  <c r="IG102" i="18" s="1"/>
  <c r="IG104" i="18" s="1"/>
  <c r="IG106" i="18" s="1"/>
  <c r="D15" i="5" s="1"/>
  <c r="IS101" i="18"/>
  <c r="JC102" i="18" s="1"/>
  <c r="JC104" i="18" s="1"/>
  <c r="JC106" i="18" s="1"/>
  <c r="D16" i="5" s="1"/>
  <c r="AX111" i="18"/>
  <c r="AV111" i="18" s="1"/>
  <c r="AY111" i="18" s="1"/>
  <c r="AX108" i="18"/>
  <c r="AV108" i="18" s="1"/>
  <c r="IG101" i="18"/>
  <c r="HX103" i="18" s="1"/>
  <c r="G15" i="5" s="1"/>
  <c r="FZ110" i="18"/>
  <c r="FX110" i="18" s="1"/>
  <c r="GB110" i="18" s="1"/>
  <c r="KK101" i="18"/>
  <c r="D16" i="16" s="1"/>
  <c r="JY101" i="18"/>
  <c r="JP103" i="18" s="1"/>
  <c r="G17" i="5" s="1"/>
  <c r="BM101" i="18"/>
  <c r="BD103" i="18" s="1"/>
  <c r="G7" i="5" s="1"/>
  <c r="K101" i="18"/>
  <c r="U102" i="18" s="1"/>
  <c r="U104" i="18" s="1"/>
  <c r="GE101" i="18"/>
  <c r="GO102" i="18" s="1"/>
  <c r="GO104" i="18" s="1"/>
  <c r="GO106" i="18" s="1"/>
  <c r="D13" i="5" s="1"/>
  <c r="LB110" i="18"/>
  <c r="KZ110" i="18" s="1"/>
  <c r="LC110" i="18" s="1"/>
  <c r="CP108" i="18"/>
  <c r="CN108" i="18" s="1"/>
  <c r="BT110" i="18"/>
  <c r="BR110" i="18" s="1"/>
  <c r="AX110" i="18"/>
  <c r="AV110" i="18" s="1"/>
  <c r="AY110" i="18" s="1"/>
  <c r="GO101" i="18"/>
  <c r="GF103" i="18" s="1"/>
  <c r="G13" i="5" s="1"/>
  <c r="QF109" i="18"/>
  <c r="G109" i="18"/>
  <c r="LG101" i="18"/>
  <c r="MC101" i="18"/>
  <c r="MY101" i="18"/>
  <c r="NU101" i="18"/>
  <c r="OQ101" i="18"/>
  <c r="D21" i="16" s="1"/>
  <c r="QI101" i="18"/>
  <c r="RE101" i="18"/>
  <c r="SA101" i="18"/>
  <c r="CP111" i="18"/>
  <c r="CN111" i="18" s="1"/>
  <c r="CQ111" i="18" s="1"/>
  <c r="CP110" i="18"/>
  <c r="CN110" i="18" s="1"/>
  <c r="HA101" i="18"/>
  <c r="LQ101" i="18"/>
  <c r="LH103" i="18" s="1"/>
  <c r="G19" i="5" s="1"/>
  <c r="MM101" i="18"/>
  <c r="MD103" i="18" s="1"/>
  <c r="G20" i="5" s="1"/>
  <c r="OE101" i="18"/>
  <c r="NV103" i="18" s="1"/>
  <c r="G22" i="5" s="1"/>
  <c r="PA101" i="18"/>
  <c r="OR103" i="18" s="1"/>
  <c r="QS101" i="18"/>
  <c r="QJ103" i="18" s="1"/>
  <c r="G25" i="5" s="1"/>
  <c r="RO101" i="18"/>
  <c r="RF103" i="18" s="1"/>
  <c r="G26" i="5" s="1"/>
  <c r="SK101" i="18"/>
  <c r="SB103" i="18" s="1"/>
  <c r="G27" i="5" s="1"/>
  <c r="HK101" i="18"/>
  <c r="HB103" i="18" s="1"/>
  <c r="G14" i="5" s="1"/>
  <c r="EA101" i="18"/>
  <c r="DR103" i="18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MV109" i="18"/>
  <c r="KR106" i="18"/>
  <c r="CR109" i="18"/>
  <c r="CF106" i="18"/>
  <c r="BJ106" i="18"/>
  <c r="OX106" i="18"/>
  <c r="JK107" i="18"/>
  <c r="IZ106" i="18"/>
  <c r="IO107" i="18"/>
  <c r="IM108" i="18"/>
  <c r="FP106" i="18"/>
  <c r="BU107" i="18"/>
  <c r="BV107" i="18"/>
  <c r="BU109" i="18"/>
  <c r="AZ107" i="18"/>
  <c r="AW108" i="18"/>
  <c r="LX110" i="18"/>
  <c r="LV110" i="18" s="1"/>
  <c r="LX111" i="18"/>
  <c r="LV111" i="18" s="1"/>
  <c r="LX108" i="18"/>
  <c r="LV108" i="18" s="1"/>
  <c r="MT110" i="18"/>
  <c r="MR110" i="18" s="1"/>
  <c r="MT111" i="18"/>
  <c r="MR111" i="18" s="1"/>
  <c r="MT108" i="18"/>
  <c r="MR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QD111" i="18"/>
  <c r="QB111" i="18" s="1"/>
  <c r="QD108" i="18"/>
  <c r="QB108" i="18" s="1"/>
  <c r="QD110" i="18"/>
  <c r="QB110" i="18" s="1"/>
  <c r="QZ110" i="18"/>
  <c r="QX110" i="18" s="1"/>
  <c r="QZ111" i="18"/>
  <c r="QX111" i="18" s="1"/>
  <c r="QZ108" i="18"/>
  <c r="QX108" i="18" s="1"/>
  <c r="RV110" i="18"/>
  <c r="RT110" i="18" s="1"/>
  <c r="RV111" i="18"/>
  <c r="RT111" i="18" s="1"/>
  <c r="RV108" i="18"/>
  <c r="RT108" i="18" s="1"/>
  <c r="QY107" i="18"/>
  <c r="RB107" i="18" s="1"/>
  <c r="RL106" i="18"/>
  <c r="NR109" i="18"/>
  <c r="NQ109" i="18"/>
  <c r="RB109" i="18"/>
  <c r="RA109" i="18"/>
  <c r="QC108" i="18"/>
  <c r="QP106" i="18"/>
  <c r="NQ107" i="18"/>
  <c r="MV107" i="18"/>
  <c r="MU107" i="18"/>
  <c r="QF107" i="18"/>
  <c r="QE107" i="18"/>
  <c r="NO108" i="18"/>
  <c r="OB106" i="18"/>
  <c r="LZ107" i="18"/>
  <c r="LY107" i="18"/>
  <c r="ON107" i="18"/>
  <c r="OM107" i="18"/>
  <c r="RX107" i="18"/>
  <c r="RW107" i="18"/>
  <c r="LZ109" i="18"/>
  <c r="LY109" i="18"/>
  <c r="ON109" i="18"/>
  <c r="OM109" i="18"/>
  <c r="RX109" i="18"/>
  <c r="RW109" i="18"/>
  <c r="MJ106" i="18"/>
  <c r="LW108" i="18"/>
  <c r="SH106" i="18"/>
  <c r="RU108" i="18"/>
  <c r="NR107" i="18"/>
  <c r="NF106" i="18"/>
  <c r="MU109" i="18"/>
  <c r="QE109" i="18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F110" i="18"/>
  <c r="KD110" i="18" s="1"/>
  <c r="LB111" i="18"/>
  <c r="KZ111" i="18" s="1"/>
  <c r="LB108" i="18"/>
  <c r="KZ108" i="18" s="1"/>
  <c r="LD107" i="18"/>
  <c r="LC107" i="18"/>
  <c r="LD109" i="18"/>
  <c r="LC109" i="18"/>
  <c r="JK109" i="18"/>
  <c r="KH107" i="18"/>
  <c r="KG107" i="18"/>
  <c r="JO101" i="18"/>
  <c r="JL107" i="18"/>
  <c r="LN106" i="18"/>
  <c r="JV106" i="18"/>
  <c r="KE108" i="18"/>
  <c r="IP107" i="18"/>
  <c r="IP109" i="18"/>
  <c r="IO109" i="18"/>
  <c r="HT107" i="18"/>
  <c r="HS107" i="18"/>
  <c r="JC101" i="18"/>
  <c r="IT103" i="18" s="1"/>
  <c r="G16" i="5" s="1"/>
  <c r="GW107" i="18"/>
  <c r="GX107" i="18"/>
  <c r="GV111" i="18"/>
  <c r="GT111" i="18" s="1"/>
  <c r="GV108" i="18"/>
  <c r="GT108" i="18" s="1"/>
  <c r="HR111" i="18"/>
  <c r="HP111" i="18" s="1"/>
  <c r="HR108" i="18"/>
  <c r="HP108" i="18" s="1"/>
  <c r="HR110" i="18"/>
  <c r="HP110" i="18" s="1"/>
  <c r="IN111" i="18"/>
  <c r="IL111" i="18" s="1"/>
  <c r="IN108" i="18"/>
  <c r="IL108" i="18" s="1"/>
  <c r="IN110" i="18"/>
  <c r="IL110" i="18" s="1"/>
  <c r="HT109" i="18"/>
  <c r="HS109" i="18"/>
  <c r="GV110" i="18"/>
  <c r="GT110" i="18" s="1"/>
  <c r="ID106" i="18"/>
  <c r="HH106" i="18"/>
  <c r="HQ108" i="18"/>
  <c r="DL111" i="18"/>
  <c r="DJ111" i="18" s="1"/>
  <c r="DL108" i="18"/>
  <c r="DJ108" i="18" s="1"/>
  <c r="DL110" i="18"/>
  <c r="DJ110" i="18" s="1"/>
  <c r="FD111" i="18"/>
  <c r="FB111" i="18" s="1"/>
  <c r="FD108" i="18"/>
  <c r="FB108" i="18" s="1"/>
  <c r="FD110" i="18"/>
  <c r="FB110" i="18" s="1"/>
  <c r="FZ111" i="18"/>
  <c r="FX111" i="18" s="1"/>
  <c r="FZ108" i="18"/>
  <c r="FX108" i="18" s="1"/>
  <c r="GB107" i="18"/>
  <c r="GA107" i="18"/>
  <c r="GB109" i="18"/>
  <c r="GA109" i="18"/>
  <c r="DN109" i="18"/>
  <c r="DM109" i="18"/>
  <c r="FF107" i="18"/>
  <c r="FE107" i="18"/>
  <c r="DQ101" i="18"/>
  <c r="D8" i="16" s="1"/>
  <c r="DN107" i="18"/>
  <c r="GL106" i="18"/>
  <c r="DX106" i="18"/>
  <c r="FC108" i="18"/>
  <c r="AY109" i="18"/>
  <c r="AZ109" i="18"/>
  <c r="CQ107" i="18"/>
  <c r="CO108" i="18"/>
  <c r="CR107" i="18"/>
  <c r="F110" i="18"/>
  <c r="D110" i="18" s="1"/>
  <c r="F111" i="18"/>
  <c r="D111" i="18" s="1"/>
  <c r="DE101" i="18" l="1"/>
  <c r="CV103" i="18" s="1"/>
  <c r="G9" i="5" s="1"/>
  <c r="AY108" i="18"/>
  <c r="KU102" i="18"/>
  <c r="KU104" i="18" s="1"/>
  <c r="KU106" i="18" s="1"/>
  <c r="D18" i="5" s="1"/>
  <c r="FS102" i="18"/>
  <c r="FS104" i="18" s="1"/>
  <c r="H107" i="18"/>
  <c r="GX109" i="18"/>
  <c r="D11" i="16"/>
  <c r="AZ108" i="18"/>
  <c r="CQ108" i="18"/>
  <c r="D13" i="16"/>
  <c r="G11" i="5"/>
  <c r="G10" i="5"/>
  <c r="AZ110" i="18"/>
  <c r="G24" i="5"/>
  <c r="G23" i="5"/>
  <c r="BU108" i="18"/>
  <c r="LD110" i="18"/>
  <c r="GA110" i="18"/>
  <c r="D3" i="16"/>
  <c r="BV110" i="18"/>
  <c r="BU110" i="18"/>
  <c r="AZ111" i="18"/>
  <c r="D14" i="16"/>
  <c r="CR111" i="18"/>
  <c r="BU111" i="18"/>
  <c r="CR110" i="18"/>
  <c r="CQ110" i="18"/>
  <c r="SK102" i="18"/>
  <c r="D25" i="16"/>
  <c r="DE102" i="18"/>
  <c r="DE104" i="18" s="1"/>
  <c r="DE106" i="18" s="1"/>
  <c r="D9" i="5" s="1"/>
  <c r="D7" i="16"/>
  <c r="RO102" i="18"/>
  <c r="RO104" i="18" s="1"/>
  <c r="RO106" i="18" s="1"/>
  <c r="D26" i="5" s="1"/>
  <c r="D24" i="16"/>
  <c r="LQ102" i="18"/>
  <c r="D17" i="16"/>
  <c r="CI102" i="18"/>
  <c r="CI104" i="18" s="1"/>
  <c r="CI106" i="18" s="1"/>
  <c r="D8" i="5" s="1"/>
  <c r="D6" i="16"/>
  <c r="MM102" i="18"/>
  <c r="MM104" i="18" s="1"/>
  <c r="MM106" i="18" s="1"/>
  <c r="D20" i="5" s="1"/>
  <c r="D18" i="16"/>
  <c r="QS102" i="18"/>
  <c r="QS104" i="18" s="1"/>
  <c r="QS106" i="18" s="1"/>
  <c r="D25" i="5" s="1"/>
  <c r="D23" i="16"/>
  <c r="HK102" i="18"/>
  <c r="HK104" i="18" s="1"/>
  <c r="HK106" i="18" s="1"/>
  <c r="D14" i="5" s="1"/>
  <c r="D12" i="16"/>
  <c r="PA102" i="18"/>
  <c r="PA104" i="18" s="1"/>
  <c r="PA106" i="18" s="1"/>
  <c r="D22" i="16"/>
  <c r="EA102" i="18"/>
  <c r="EA104" i="18" s="1"/>
  <c r="EA106" i="18" s="1"/>
  <c r="D9" i="16"/>
  <c r="OE102" i="18"/>
  <c r="OE104" i="18" s="1"/>
  <c r="OE106" i="18" s="1"/>
  <c r="D22" i="5" s="1"/>
  <c r="D20" i="16"/>
  <c r="JY102" i="18"/>
  <c r="JY104" i="18" s="1"/>
  <c r="JY106" i="18" s="1"/>
  <c r="D17" i="5" s="1"/>
  <c r="D15" i="16"/>
  <c r="BM102" i="18"/>
  <c r="BM104" i="18" s="1"/>
  <c r="BM106" i="18" s="1"/>
  <c r="D7" i="5" s="1"/>
  <c r="D5" i="16"/>
  <c r="NI102" i="18"/>
  <c r="NI104" i="18" s="1"/>
  <c r="NI106" i="18" s="1"/>
  <c r="D21" i="5" s="1"/>
  <c r="D19" i="16"/>
  <c r="U106" i="18"/>
  <c r="D5" i="5" s="1"/>
  <c r="CR108" i="18"/>
  <c r="MV110" i="18"/>
  <c r="MU110" i="18"/>
  <c r="OM108" i="18"/>
  <c r="ON108" i="18"/>
  <c r="RX108" i="18"/>
  <c r="RW108" i="18"/>
  <c r="QF110" i="18"/>
  <c r="QE110" i="18"/>
  <c r="NR111" i="18"/>
  <c r="NQ111" i="18"/>
  <c r="LZ108" i="18"/>
  <c r="LY108" i="18"/>
  <c r="RX111" i="18"/>
  <c r="RW111" i="18"/>
  <c r="QF108" i="18"/>
  <c r="QE108" i="18"/>
  <c r="NR110" i="18"/>
  <c r="NQ110" i="18"/>
  <c r="LZ111" i="18"/>
  <c r="LY111" i="18"/>
  <c r="RW110" i="18"/>
  <c r="RX110" i="18"/>
  <c r="QF111" i="18"/>
  <c r="QE111" i="18"/>
  <c r="NR108" i="18"/>
  <c r="NQ108" i="18"/>
  <c r="LY110" i="18"/>
  <c r="LZ110" i="18"/>
  <c r="RB108" i="18"/>
  <c r="RA108" i="18"/>
  <c r="ON111" i="18"/>
  <c r="OM111" i="18"/>
  <c r="MV108" i="18"/>
  <c r="MU108" i="18"/>
  <c r="RB110" i="18"/>
  <c r="RA110" i="18"/>
  <c r="RA107" i="18"/>
  <c r="RA111" i="18"/>
  <c r="RB111" i="18"/>
  <c r="ON110" i="18"/>
  <c r="OM110" i="18"/>
  <c r="MV111" i="18"/>
  <c r="MU111" i="18"/>
  <c r="LD111" i="18"/>
  <c r="LC111" i="18"/>
  <c r="JL110" i="18"/>
  <c r="JK110" i="18"/>
  <c r="JL108" i="18"/>
  <c r="JK108" i="18"/>
  <c r="LD108" i="18"/>
  <c r="LC108" i="18"/>
  <c r="JL111" i="18"/>
  <c r="JK111" i="18"/>
  <c r="KH110" i="18"/>
  <c r="KG110" i="18"/>
  <c r="KG108" i="18"/>
  <c r="KH108" i="18"/>
  <c r="KG111" i="18"/>
  <c r="KH111" i="18"/>
  <c r="IP108" i="18"/>
  <c r="IO108" i="18"/>
  <c r="GX110" i="18"/>
  <c r="GW110" i="18"/>
  <c r="HS108" i="18"/>
  <c r="HT108" i="18"/>
  <c r="HS111" i="18"/>
  <c r="HT111" i="18"/>
  <c r="IO110" i="18"/>
  <c r="IP110" i="18"/>
  <c r="GX108" i="18"/>
  <c r="GW108" i="18"/>
  <c r="GX111" i="18"/>
  <c r="GW111" i="18"/>
  <c r="IP111" i="18"/>
  <c r="IO111" i="18"/>
  <c r="HT110" i="18"/>
  <c r="HS110" i="18"/>
  <c r="DN110" i="18"/>
  <c r="DM110" i="18"/>
  <c r="DN108" i="18"/>
  <c r="DM108" i="18"/>
  <c r="DN111" i="18"/>
  <c r="DM111" i="18"/>
  <c r="FF110" i="18"/>
  <c r="FE110" i="18"/>
  <c r="GB108" i="18"/>
  <c r="GA108" i="18"/>
  <c r="FE108" i="18"/>
  <c r="FF108" i="18"/>
  <c r="GB111" i="18"/>
  <c r="GA111" i="18"/>
  <c r="FE111" i="18"/>
  <c r="FF111" i="18"/>
  <c r="G110" i="18"/>
  <c r="H110" i="18"/>
  <c r="G108" i="18"/>
  <c r="H108" i="18"/>
  <c r="G111" i="18"/>
  <c r="H111" i="18"/>
  <c r="FS106" i="18" l="1"/>
  <c r="D12" i="5" s="1"/>
  <c r="D11" i="5"/>
  <c r="D10" i="5"/>
  <c r="D24" i="5"/>
  <c r="D23" i="5"/>
  <c r="SK104" i="18"/>
  <c r="SK106" i="18" s="1"/>
  <c r="D27" i="5" s="1"/>
  <c r="LQ104" i="18"/>
  <c r="LQ106" i="18" s="1"/>
  <c r="D19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E14" i="18"/>
  <c r="AC14" i="18"/>
  <c r="AD14" i="18" s="1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14" i="18" l="1"/>
  <c r="AG11" i="18"/>
  <c r="AG101" i="18" s="1"/>
  <c r="AG8" i="18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B11" i="6"/>
  <c r="D11" i="6" l="1"/>
  <c r="E11" i="6" s="1"/>
  <c r="A29" i="5"/>
  <c r="PN3" i="18" l="1"/>
  <c r="EN3" i="18"/>
  <c r="QJ3" i="18"/>
  <c r="MZ3" i="18"/>
  <c r="KL3" i="18"/>
  <c r="HX3" i="18"/>
  <c r="FJ3" i="18"/>
  <c r="BZ3" i="18"/>
  <c r="L3" i="18"/>
  <c r="RF3" i="18"/>
  <c r="NV3" i="18"/>
  <c r="LH3" i="18"/>
  <c r="IT3" i="18"/>
  <c r="GF3" i="18"/>
  <c r="CV3" i="18"/>
  <c r="AH3" i="18"/>
  <c r="SB3" i="18"/>
  <c r="OR3" i="18"/>
  <c r="MD3" i="18"/>
  <c r="JP3" i="18"/>
  <c r="HB3" i="18"/>
  <c r="DR3" i="18"/>
  <c r="BD3" i="18"/>
  <c r="C26" i="4"/>
  <c r="C10" i="5" l="1"/>
  <c r="C23" i="5"/>
  <c r="C17" i="5"/>
  <c r="C15" i="5"/>
  <c r="C16" i="5"/>
  <c r="C13" i="5"/>
  <c r="C18" i="5"/>
  <c r="C19" i="5"/>
  <c r="C14" i="5"/>
  <c r="C20" i="5"/>
  <c r="C5" i="5"/>
  <c r="C8" i="5"/>
  <c r="C27" i="5"/>
  <c r="C25" i="5"/>
  <c r="C21" i="5"/>
  <c r="C12" i="5"/>
  <c r="C9" i="5"/>
  <c r="C6" i="5"/>
  <c r="C22" i="5"/>
  <c r="C26" i="5"/>
  <c r="C7" i="5"/>
  <c r="C11" i="5"/>
  <c r="C24" i="5"/>
  <c r="C5" i="4"/>
  <c r="A29" i="16"/>
  <c r="C19" i="4" l="1"/>
  <c r="A30" i="4"/>
  <c r="EE104" i="18" l="1"/>
  <c r="EN105" i="18" s="1"/>
  <c r="GS104" i="18"/>
  <c r="HB105" i="18" s="1"/>
  <c r="E14" i="5" s="1"/>
  <c r="F14" i="5" s="1"/>
  <c r="H14" i="5" s="1"/>
  <c r="DI104" i="18"/>
  <c r="DR105" i="18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FW104" i="18"/>
  <c r="GF105" i="18" s="1"/>
  <c r="E13" i="5" s="1"/>
  <c r="F13" i="5" s="1"/>
  <c r="H13" i="5" s="1"/>
  <c r="KY104" i="18"/>
  <c r="LH105" i="18" s="1"/>
  <c r="E19" i="5" s="1"/>
  <c r="F19" i="5" s="1"/>
  <c r="H19" i="5" s="1"/>
  <c r="QW104" i="18"/>
  <c r="RF105" i="18" s="1"/>
  <c r="E26" i="5" s="1"/>
  <c r="HO104" i="18"/>
  <c r="HX105" i="18" s="1"/>
  <c r="E15" i="5" s="1"/>
  <c r="F15" i="5" s="1"/>
  <c r="H15" i="5" s="1"/>
  <c r="FA104" i="18"/>
  <c r="FJ105" i="18" s="1"/>
  <c r="E12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1" i="5" l="1"/>
  <c r="E10" i="5"/>
  <c r="F10" i="5" s="1"/>
  <c r="H10" i="5" s="1"/>
  <c r="C21" i="4"/>
  <c r="MQ104" i="18" s="1"/>
  <c r="MZ105" i="18" s="1"/>
  <c r="E21" i="5" s="1"/>
  <c r="I30" i="4" l="1"/>
  <c r="F30" i="4"/>
  <c r="D30" i="4"/>
  <c r="H30" i="4"/>
  <c r="G30" i="4"/>
  <c r="E30" i="4"/>
  <c r="C6" i="4"/>
  <c r="Y104" i="18" s="1"/>
  <c r="AH105" i="18" s="1"/>
  <c r="E6" i="5" s="1"/>
  <c r="C30" i="4" l="1"/>
  <c r="E31" i="6" l="1"/>
  <c r="E32" i="6"/>
  <c r="E33" i="6"/>
  <c r="C24" i="4"/>
  <c r="OI104" i="18" l="1"/>
  <c r="OR105" i="18" s="1"/>
  <c r="E23" i="5" s="1"/>
  <c r="F23" i="5" s="1"/>
  <c r="H23" i="5" s="1"/>
  <c r="PE104" i="18"/>
  <c r="PN105" i="18" s="1"/>
  <c r="E24" i="5" s="1"/>
  <c r="C27" i="4"/>
  <c r="RS104" i="18" s="1"/>
  <c r="SB105" i="18" s="1"/>
  <c r="E27" i="5" s="1"/>
  <c r="C29" i="6" l="1"/>
  <c r="B29" i="6"/>
  <c r="D29" i="6" l="1"/>
  <c r="E29" i="6" s="1"/>
  <c r="C18" i="4" l="1"/>
  <c r="KC104" i="18" s="1"/>
  <c r="KL105" i="18" s="1"/>
  <c r="E18" i="5" s="1"/>
  <c r="F18" i="5" s="1"/>
  <c r="H18" i="5" s="1"/>
  <c r="B2" i="4" l="1"/>
  <c r="C29" i="16" l="1"/>
  <c r="C22" i="4" l="1"/>
  <c r="NM104" i="18" s="1"/>
  <c r="NV105" i="18" s="1"/>
  <c r="E22" i="5" s="1"/>
  <c r="B14" i="6"/>
  <c r="B13" i="6"/>
  <c r="B12" i="6"/>
  <c r="B3" i="6"/>
  <c r="B4" i="6"/>
  <c r="B5" i="6"/>
  <c r="B6" i="6"/>
  <c r="B7" i="6"/>
  <c r="B8" i="6"/>
  <c r="B9" i="6"/>
  <c r="D9" i="6" s="1"/>
  <c r="E9" i="6" s="1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5" i="4"/>
  <c r="QA104" i="18" s="1"/>
  <c r="QJ105" i="18" s="1"/>
  <c r="E25" i="5" s="1"/>
  <c r="C20" i="4"/>
  <c r="LU104" i="18" s="1"/>
  <c r="MD105" i="18" s="1"/>
  <c r="E20" i="5" s="1"/>
  <c r="F20" i="5" s="1"/>
  <c r="H20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0" i="5" l="1"/>
  <c r="E26" i="6"/>
  <c r="E19" i="6"/>
  <c r="E20" i="6"/>
  <c r="E17" i="6"/>
  <c r="E18" i="6"/>
  <c r="E21" i="6"/>
  <c r="E25" i="6"/>
  <c r="E22" i="6"/>
  <c r="E24" i="6"/>
  <c r="C30" i="5" l="1"/>
  <c r="F27" i="5" l="1"/>
  <c r="H27" i="5" s="1"/>
  <c r="F12" i="5"/>
  <c r="H12" i="5" s="1"/>
  <c r="F8" i="5"/>
  <c r="H8" i="5" s="1"/>
  <c r="F24" i="5"/>
  <c r="H24" i="5" s="1"/>
  <c r="F6" i="5"/>
  <c r="H6" i="5" s="1"/>
  <c r="F11" i="5"/>
  <c r="H11" i="5" s="1"/>
  <c r="F26" i="5" l="1"/>
  <c r="H26" i="5" s="1"/>
  <c r="F7" i="5"/>
  <c r="H7" i="5" s="1"/>
  <c r="F22" i="5"/>
  <c r="H22" i="5" s="1"/>
  <c r="F25" i="5"/>
  <c r="H25" i="5" s="1"/>
  <c r="F21" i="5"/>
  <c r="H21" i="5" s="1"/>
  <c r="F5" i="5"/>
  <c r="G30" i="5"/>
  <c r="F9" i="5"/>
  <c r="H9" i="5" s="1"/>
  <c r="D29" i="16" l="1"/>
  <c r="C31" i="16" s="1"/>
  <c r="J31" i="16" s="1"/>
  <c r="J32" i="16" s="1"/>
  <c r="D30" i="5"/>
  <c r="F30" i="5"/>
  <c r="H5" i="5"/>
  <c r="H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<sst xmlns="http://schemas.openxmlformats.org/spreadsheetml/2006/main" count="1355" uniqueCount="137">
  <si>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</si>
  <si>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</si>
  <si>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</si>
  <si>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</si>
  <si>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</si>
  <si>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</si>
  <si>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</si>
  <si>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</si>
  <si>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</si>
  <si>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</si>
  <si>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</si>
  <si>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</si>
  <si>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</si>
  <si>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</si>
  <si>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</si>
  <si>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</si>
  <si>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</si>
  <si>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</si>
  <si>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</si>
  <si>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</si>
  <si>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</si>
  <si>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</si>
  <si>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</si>
  <si>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</si>
  <si>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</si>
  <si>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</si>
  <si>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</si>
  <si>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</si>
  <si>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</si>
  <si>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</si>
  <si>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</si>
  <si>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</si>
  <si>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</si>
  <si>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</si>
  <si>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</si>
  <si>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</si>
  <si>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</si>
  <si>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</si>
  <si>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</si>
  <si>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</si>
  <si>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</si>
  <si>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</si>
  <si>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</si>
  <si>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</si>
  <si>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</si>
  <si>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</si>
  <si>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</si>
  <si>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</si>
  <si>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</si>
  <si>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</si>
  <si>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</si>
  <si>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</si>
  <si>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</si>
  <si>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</si>
  <si>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</si>
  <si>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</si>
  <si>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</si>
  <si>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</si>
  <si>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</si>
  <si>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</si>
  <si>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</si>
  <si>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</si>
  <si>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</si>
  <si>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</si>
  <si>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</si>
  <si>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</si>
  <si>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</si>
  <si>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</si>
  <si>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</si>
  <si>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</si>
  <si>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</si>
  <si>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</si>
  <si>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</si>
  <si>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</si>
  <si>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</si>
  <si>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</si>
  <si>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</si>
  <si>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</si>
  <si>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</si>
  <si>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</si>
  <si>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</si>
  <si>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</si>
  <si>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</si>
  <si>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</si>
  <si>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</si>
  <si>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</si>
  <si>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</si>
  <si>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</si>
  <si>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</si>
  <si>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</si>
  <si>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</si>
  <si>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</si>
  <si>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</si>
  <si>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</si>
  <si>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</si>
  <si>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</si>
  <si>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</si>
  <si>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</si>
  <si>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</si>
  <si>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</si>
  <si>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</si>
  <si>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</si>
  <si>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</si>
  <si>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</si>
  <si>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</si>
  <si>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</si>
  <si>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</si>
  <si>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</si>
  <si>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</si>
  <si>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</si>
  <si>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</si>
  <si>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</si>
  <si>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</si>
  <si>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</si>
  <si>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</si>
  <si>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</si>
  <si>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</si>
  <si>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</si>
  <si>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</si>
  <si>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</si>
  <si>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</si>
  <si>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</si>
  <si>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</si>
  <si>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</si>
  <si>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</si>
  <si>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</si>
  <si>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</si>
  <si>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</si>
  <si>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</si>
  <si>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</si>
  <si>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</si>
  <si>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</si>
  <si>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</si>
  <si>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MUZAFFER SOLAK</t>
  </si>
  <si>
    <t>MEHMET UYSAL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</si>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</sst>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9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140" name="Picture 43" descr="vitra_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885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1" name="Picture 5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2" name="Picture 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3" name="Picture 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4" name="Picture 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145" name="Picture 43" descr="vitra_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K112"/>
  <sheetViews>
    <sheetView tabSelected="1" zoomScale="70" zoomScaleNormal="70" workbookViewId="0">
      <pane ySplit="7" topLeftCell="A8" activePane="bottomLeft" state="frozen"/>
      <selection pane="bottomLeft" activeCell="C35" sqref="C35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</cols>
  <sheetData>
    <row r="1" spans="1:505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18406</v>
      </c>
      <c r="FI1" s="76">
        <f>FJ2</f>
        <v>19118</v>
      </c>
      <c r="GE1" s="76">
        <f>GF2</f>
        <v>19183</v>
      </c>
      <c r="HA1" s="76">
        <f>HB2</f>
        <v>21557</v>
      </c>
      <c r="HW1" s="76">
        <f>HX2</f>
        <v>21558</v>
      </c>
      <c r="IS1" s="76">
        <f>IT2</f>
        <v>22010</v>
      </c>
      <c r="JO1" s="76">
        <f>JP2</f>
        <v>23065</v>
      </c>
      <c r="KK1" s="76">
        <f>KL2</f>
        <v>25472</v>
      </c>
      <c r="LG1" s="76">
        <f>LH2</f>
        <v>25673</v>
      </c>
      <c r="MC1" s="76">
        <f>MD2</f>
        <v>30596</v>
      </c>
      <c r="MY1" s="76">
        <f>MZ2</f>
        <v>30623</v>
      </c>
      <c r="NU1" s="76">
        <f>NV2</f>
        <v>33122</v>
      </c>
      <c r="OQ1" s="76">
        <f>OR2</f>
        <v>36541</v>
      </c>
      <c r="PM1" s="76">
        <f>PN2</f>
        <v>36611</v>
      </c>
      <c r="QI1" s="76">
        <f>QJ2</f>
        <v>36982</v>
      </c>
      <c r="RE1" s="76">
        <f>RF2</f>
        <v>38106</v>
      </c>
      <c r="SA1" s="76">
        <f>SB2</f>
        <v>39462</v>
      </c>
    </row>
    <row r="2" spans="1:505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18406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19118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19183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21557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21558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22010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23065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25472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25673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30596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30623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33122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36541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36611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36982</v>
      </c>
      <c r="QK2" s="184"/>
      <c r="QL2" s="184"/>
      <c r="QM2" s="184"/>
      <c r="QN2" s="184"/>
      <c r="QO2" s="184"/>
      <c r="QP2" s="184"/>
      <c r="QQ2" s="184"/>
      <c r="QR2" s="184"/>
      <c r="QS2" s="184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5">
        <v>38106</v>
      </c>
      <c r="RG2" s="184"/>
      <c r="RH2" s="184"/>
      <c r="RI2" s="184"/>
      <c r="RJ2" s="184"/>
      <c r="RK2" s="184"/>
      <c r="RL2" s="184"/>
      <c r="RM2" s="184"/>
      <c r="RN2" s="184"/>
      <c r="RO2" s="184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5">
        <v>39462</v>
      </c>
      <c r="SC2" s="184"/>
      <c r="SD2" s="184"/>
      <c r="SE2" s="184"/>
      <c r="SF2" s="184"/>
      <c r="SG2" s="184"/>
      <c r="SH2" s="184"/>
      <c r="SI2" s="184"/>
      <c r="SJ2" s="184"/>
      <c r="SK2" s="184"/>
    </row>
    <row r="3" spans="1:505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MEHMET UYSAL</v>
      </c>
      <c r="EO3" s="65"/>
      <c r="ES3" s="76"/>
      <c r="ET3" s="76">
        <f>EN2</f>
        <v>18406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NADİR KURTULDU</v>
      </c>
      <c r="FK3" s="65"/>
      <c r="FO3" s="76"/>
      <c r="FP3" s="76">
        <f>FJ2</f>
        <v>19118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BASRİ DURGUN</v>
      </c>
      <c r="GG3" s="65"/>
      <c r="GK3" s="76"/>
      <c r="GL3" s="76">
        <f>GF2</f>
        <v>19183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RIDVAN ÖNCÜ</v>
      </c>
      <c r="HC3" s="65"/>
      <c r="HG3" s="76"/>
      <c r="HH3" s="76">
        <f>HB2</f>
        <v>21557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HASAN USLU</v>
      </c>
      <c r="HY3" s="65"/>
      <c r="IC3" s="76"/>
      <c r="ID3" s="76">
        <f>HX2</f>
        <v>21558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ALİ BEYGE</v>
      </c>
      <c r="IU3" s="65"/>
      <c r="IY3" s="76"/>
      <c r="IZ3" s="76">
        <f>IT2</f>
        <v>22010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SOYDAN BEREKET</v>
      </c>
      <c r="JQ3" s="65"/>
      <c r="JU3" s="76"/>
      <c r="JV3" s="76">
        <f>JP2</f>
        <v>23065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MUHARREM KIRKGÜL</v>
      </c>
      <c r="KM3" s="65"/>
      <c r="KQ3" s="76"/>
      <c r="KR3" s="76">
        <f>KL2</f>
        <v>25472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KERİM DENGİZ</v>
      </c>
      <c r="LI3" s="65"/>
      <c r="LM3" s="76"/>
      <c r="LN3" s="76">
        <f>LH2</f>
        <v>25673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GÜLSÜM ÖZBURUN</v>
      </c>
      <c r="ME3" s="65"/>
      <c r="MI3" s="76"/>
      <c r="MJ3" s="76">
        <f>MD2</f>
        <v>30596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TANER GELDEÇ</v>
      </c>
      <c r="NA3" s="65"/>
      <c r="NE3" s="76"/>
      <c r="NF3" s="76">
        <f>MZ2</f>
        <v>30623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ÖNCÜ</v>
      </c>
      <c r="NW3" s="65"/>
      <c r="OA3" s="76"/>
      <c r="OB3" s="76">
        <f>NV2</f>
        <v>33122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HASAN HÜSEYİN BULUT</v>
      </c>
      <c r="OS3" s="65"/>
      <c r="OW3" s="76"/>
      <c r="OX3" s="76">
        <f>OR2</f>
        <v>36541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MUZAFFER SOLAK</v>
      </c>
      <c r="PO3" s="65"/>
      <c r="PS3" s="76"/>
      <c r="PT3" s="76">
        <f>PN2</f>
        <v>36611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TUNCAY ERYILMAZ</v>
      </c>
      <c r="QK3" s="65"/>
      <c r="QO3" s="76"/>
      <c r="QP3" s="76">
        <f>QJ2</f>
        <v>36982</v>
      </c>
      <c r="QQ3" s="76"/>
      <c r="QR3" s="76"/>
      <c r="QS3" s="76"/>
      <c r="QU3" s="153"/>
      <c r="QV3" s="13"/>
      <c r="QW3" s="2"/>
      <c r="QX3" s="14"/>
      <c r="QY3" s="183"/>
      <c r="QZ3" s="183"/>
      <c r="RA3" s="14"/>
      <c r="RB3" s="14"/>
      <c r="RC3" s="14"/>
      <c r="RD3" s="14"/>
      <c r="RE3" s="1" t="s">
        <v>3</v>
      </c>
      <c r="RF3" s="65" t="str">
        <f>VLOOKUP(RF2,ÇİZELGE!$A:$H,2,FALSE)</f>
        <v>ABDÜLBAKİ ATAY</v>
      </c>
      <c r="RG3" s="65"/>
      <c r="RK3" s="76"/>
      <c r="RL3" s="76">
        <f>RF2</f>
        <v>38106</v>
      </c>
      <c r="RM3" s="76"/>
      <c r="RN3" s="76"/>
      <c r="RO3" s="76"/>
      <c r="RQ3" s="153"/>
      <c r="RR3" s="13"/>
      <c r="RS3" s="2"/>
      <c r="RT3" s="14"/>
      <c r="RU3" s="183"/>
      <c r="RV3" s="183"/>
      <c r="RW3" s="14"/>
      <c r="RX3" s="14"/>
      <c r="RY3" s="14"/>
      <c r="RZ3" s="14"/>
      <c r="SA3" s="1" t="s">
        <v>3</v>
      </c>
      <c r="SB3" s="65" t="str">
        <f>VLOOKUP(SB2,ÇİZELGE!$A:$H,2,FALSE)</f>
        <v>MUSTAFA YÜKSEL</v>
      </c>
      <c r="SC3" s="65"/>
      <c r="SG3" s="76"/>
      <c r="SH3" s="76">
        <f>SB2</f>
        <v>39462</v>
      </c>
      <c r="SI3" s="76"/>
      <c r="SJ3" s="76"/>
      <c r="SK3" s="76"/>
    </row>
    <row r="4" spans="1:505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18406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19118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19183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21557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21558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22010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23065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25472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25673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30596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30623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33122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36541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36611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36982</v>
      </c>
      <c r="QU4" s="153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6" t="s">
        <v>132</v>
      </c>
      <c r="RG4" s="65"/>
      <c r="RK4" s="76"/>
      <c r="RL4" s="76"/>
      <c r="RM4" s="76"/>
      <c r="RN4" s="76"/>
      <c r="RO4" s="76">
        <f>+RF2</f>
        <v>38106</v>
      </c>
      <c r="RQ4" s="153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6" t="s">
        <v>132</v>
      </c>
      <c r="SC4" s="65"/>
      <c r="SG4" s="76"/>
      <c r="SH4" s="76"/>
      <c r="SI4" s="76"/>
      <c r="SJ4" s="76"/>
      <c r="SK4" s="76">
        <f>+SB2</f>
        <v>39462</v>
      </c>
    </row>
    <row r="5" spans="1:505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76">
        <f>AH2</f>
        <v>2289</v>
      </c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76">
        <f>BD2</f>
        <v>2297</v>
      </c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76">
        <f>BZ2</f>
        <v>2844</v>
      </c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76">
        <f>CV2</f>
        <v>13079</v>
      </c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76">
        <f>DR2</f>
        <v>13132</v>
      </c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76">
        <f>EN2</f>
        <v>18406</v>
      </c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76">
        <f>FJ2</f>
        <v>19118</v>
      </c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76">
        <f>GF2</f>
        <v>19183</v>
      </c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76">
        <f>HB2</f>
        <v>21557</v>
      </c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76">
        <f>HX2</f>
        <v>21558</v>
      </c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76">
        <f>IT2</f>
        <v>22010</v>
      </c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76">
        <f>JP2</f>
        <v>23065</v>
      </c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76">
        <f>KL2</f>
        <v>25472</v>
      </c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76">
        <f>LH2</f>
        <v>25673</v>
      </c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76">
        <f>MD2</f>
        <v>30596</v>
      </c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76">
        <f>MZ2</f>
        <v>30623</v>
      </c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76">
        <f>NV2</f>
        <v>33122</v>
      </c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76">
        <f>OR2</f>
        <v>36541</v>
      </c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76">
        <f>PN2</f>
        <v>36611</v>
      </c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76">
        <f>QJ2</f>
        <v>36982</v>
      </c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  <c r="QU5" s="154"/>
      <c r="QV5" s="15"/>
      <c r="QW5" s="16"/>
      <c r="QX5" s="17"/>
      <c r="QY5" s="17"/>
      <c r="QZ5" s="76">
        <f>RF2</f>
        <v>38106</v>
      </c>
      <c r="RA5" s="17"/>
      <c r="RB5" s="17"/>
      <c r="RC5" s="17"/>
      <c r="RD5" s="17"/>
      <c r="RE5" s="1" t="s">
        <v>5</v>
      </c>
      <c r="RF5" s="188">
        <f>ÇİZELGE!$G$2</f>
        <v>44593</v>
      </c>
      <c r="RG5" s="187"/>
      <c r="RQ5" s="154"/>
      <c r="RR5" s="15"/>
      <c r="RS5" s="16"/>
      <c r="RT5" s="17"/>
      <c r="RU5" s="17"/>
      <c r="RV5" s="76">
        <f>SB2</f>
        <v>39462</v>
      </c>
      <c r="RW5" s="17"/>
      <c r="RX5" s="17"/>
      <c r="RY5" s="17"/>
      <c r="RZ5" s="17"/>
      <c r="SA5" s="1" t="s">
        <v>5</v>
      </c>
      <c r="SB5" s="188">
        <f>ÇİZELGE!$G$2</f>
        <v>44593</v>
      </c>
      <c r="SC5" s="187"/>
    </row>
    <row r="6" spans="1:505" ht="16.2" thickBot="1">
      <c r="A6" s="234" t="s">
        <v>0</v>
      </c>
      <c r="B6" s="235"/>
      <c r="C6" s="235"/>
      <c r="D6" s="235"/>
      <c r="E6" s="235"/>
      <c r="F6" s="235"/>
      <c r="G6" s="235"/>
      <c r="H6" s="235"/>
      <c r="I6" s="235"/>
      <c r="J6" s="235"/>
      <c r="K6" s="236"/>
      <c r="L6" s="237" t="s">
        <v>105</v>
      </c>
      <c r="M6" s="238"/>
      <c r="N6" s="238"/>
      <c r="O6" s="238"/>
      <c r="P6" s="238"/>
      <c r="Q6" s="238"/>
      <c r="R6" s="238"/>
      <c r="S6" s="238"/>
      <c r="T6" s="238"/>
      <c r="U6" s="239"/>
      <c r="W6" s="234" t="s">
        <v>0</v>
      </c>
      <c r="X6" s="235"/>
      <c r="Y6" s="235"/>
      <c r="Z6" s="235"/>
      <c r="AA6" s="235"/>
      <c r="AB6" s="235"/>
      <c r="AC6" s="235"/>
      <c r="AD6" s="235"/>
      <c r="AE6" s="235"/>
      <c r="AF6" s="235"/>
      <c r="AG6" s="236"/>
      <c r="AH6" s="237" t="s">
        <v>105</v>
      </c>
      <c r="AI6" s="238"/>
      <c r="AJ6" s="238"/>
      <c r="AK6" s="238"/>
      <c r="AL6" s="238"/>
      <c r="AM6" s="238"/>
      <c r="AN6" s="238"/>
      <c r="AO6" s="238"/>
      <c r="AP6" s="238"/>
      <c r="AQ6" s="239"/>
      <c r="AS6" s="234" t="s">
        <v>0</v>
      </c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237" t="s">
        <v>105</v>
      </c>
      <c r="BE6" s="238"/>
      <c r="BF6" s="238"/>
      <c r="BG6" s="238"/>
      <c r="BH6" s="238"/>
      <c r="BI6" s="238"/>
      <c r="BJ6" s="238"/>
      <c r="BK6" s="238"/>
      <c r="BL6" s="238"/>
      <c r="BM6" s="239"/>
      <c r="BO6" s="234" t="s">
        <v>0</v>
      </c>
      <c r="BP6" s="235"/>
      <c r="BQ6" s="235"/>
      <c r="BR6" s="235"/>
      <c r="BS6" s="235"/>
      <c r="BT6" s="235"/>
      <c r="BU6" s="235"/>
      <c r="BV6" s="235"/>
      <c r="BW6" s="235"/>
      <c r="BX6" s="235"/>
      <c r="BY6" s="236"/>
      <c r="BZ6" s="237" t="s">
        <v>105</v>
      </c>
      <c r="CA6" s="238"/>
      <c r="CB6" s="238"/>
      <c r="CC6" s="238"/>
      <c r="CD6" s="238"/>
      <c r="CE6" s="238"/>
      <c r="CF6" s="238"/>
      <c r="CG6" s="238"/>
      <c r="CH6" s="238"/>
      <c r="CI6" s="239"/>
      <c r="CK6" s="234" t="s">
        <v>0</v>
      </c>
      <c r="CL6" s="235"/>
      <c r="CM6" s="235"/>
      <c r="CN6" s="235"/>
      <c r="CO6" s="235"/>
      <c r="CP6" s="235"/>
      <c r="CQ6" s="235"/>
      <c r="CR6" s="235"/>
      <c r="CS6" s="235"/>
      <c r="CT6" s="235"/>
      <c r="CU6" s="236"/>
      <c r="CV6" s="237" t="s">
        <v>105</v>
      </c>
      <c r="CW6" s="238"/>
      <c r="CX6" s="238"/>
      <c r="CY6" s="238"/>
      <c r="CZ6" s="238"/>
      <c r="DA6" s="238"/>
      <c r="DB6" s="238"/>
      <c r="DC6" s="238"/>
      <c r="DD6" s="238"/>
      <c r="DE6" s="239"/>
      <c r="DG6" s="234" t="s">
        <v>0</v>
      </c>
      <c r="DH6" s="235"/>
      <c r="DI6" s="235"/>
      <c r="DJ6" s="235"/>
      <c r="DK6" s="235"/>
      <c r="DL6" s="235"/>
      <c r="DM6" s="235"/>
      <c r="DN6" s="235"/>
      <c r="DO6" s="235"/>
      <c r="DP6" s="235"/>
      <c r="DQ6" s="236"/>
      <c r="DR6" s="237" t="s">
        <v>105</v>
      </c>
      <c r="DS6" s="238"/>
      <c r="DT6" s="238"/>
      <c r="DU6" s="238"/>
      <c r="DV6" s="238"/>
      <c r="DW6" s="238"/>
      <c r="DX6" s="238"/>
      <c r="DY6" s="238"/>
      <c r="DZ6" s="238"/>
      <c r="EA6" s="239"/>
      <c r="EC6" s="234" t="s">
        <v>0</v>
      </c>
      <c r="ED6" s="235"/>
      <c r="EE6" s="235"/>
      <c r="EF6" s="235"/>
      <c r="EG6" s="235"/>
      <c r="EH6" s="235"/>
      <c r="EI6" s="235"/>
      <c r="EJ6" s="235"/>
      <c r="EK6" s="235"/>
      <c r="EL6" s="235"/>
      <c r="EM6" s="236"/>
      <c r="EN6" s="237" t="s">
        <v>105</v>
      </c>
      <c r="EO6" s="238"/>
      <c r="EP6" s="238"/>
      <c r="EQ6" s="238"/>
      <c r="ER6" s="238"/>
      <c r="ES6" s="238"/>
      <c r="ET6" s="238"/>
      <c r="EU6" s="238"/>
      <c r="EV6" s="238"/>
      <c r="EW6" s="239"/>
      <c r="EY6" s="234" t="s">
        <v>0</v>
      </c>
      <c r="EZ6" s="235"/>
      <c r="FA6" s="235"/>
      <c r="FB6" s="235"/>
      <c r="FC6" s="235"/>
      <c r="FD6" s="235"/>
      <c r="FE6" s="235"/>
      <c r="FF6" s="235"/>
      <c r="FG6" s="235"/>
      <c r="FH6" s="235"/>
      <c r="FI6" s="236"/>
      <c r="FJ6" s="237" t="s">
        <v>105</v>
      </c>
      <c r="FK6" s="238"/>
      <c r="FL6" s="238"/>
      <c r="FM6" s="238"/>
      <c r="FN6" s="238"/>
      <c r="FO6" s="238"/>
      <c r="FP6" s="238"/>
      <c r="FQ6" s="238"/>
      <c r="FR6" s="238"/>
      <c r="FS6" s="239"/>
      <c r="FU6" s="234" t="s">
        <v>0</v>
      </c>
      <c r="FV6" s="235"/>
      <c r="FW6" s="235"/>
      <c r="FX6" s="235"/>
      <c r="FY6" s="235"/>
      <c r="FZ6" s="235"/>
      <c r="GA6" s="235"/>
      <c r="GB6" s="235"/>
      <c r="GC6" s="235"/>
      <c r="GD6" s="235"/>
      <c r="GE6" s="236"/>
      <c r="GF6" s="237" t="s">
        <v>105</v>
      </c>
      <c r="GG6" s="238"/>
      <c r="GH6" s="238"/>
      <c r="GI6" s="238"/>
      <c r="GJ6" s="238"/>
      <c r="GK6" s="238"/>
      <c r="GL6" s="238"/>
      <c r="GM6" s="238"/>
      <c r="GN6" s="238"/>
      <c r="GO6" s="239"/>
      <c r="GQ6" s="234" t="s">
        <v>0</v>
      </c>
      <c r="GR6" s="235"/>
      <c r="GS6" s="235"/>
      <c r="GT6" s="235"/>
      <c r="GU6" s="235"/>
      <c r="GV6" s="235"/>
      <c r="GW6" s="235"/>
      <c r="GX6" s="235"/>
      <c r="GY6" s="235"/>
      <c r="GZ6" s="235"/>
      <c r="HA6" s="236"/>
      <c r="HB6" s="237" t="s">
        <v>105</v>
      </c>
      <c r="HC6" s="238"/>
      <c r="HD6" s="238"/>
      <c r="HE6" s="238"/>
      <c r="HF6" s="238"/>
      <c r="HG6" s="238"/>
      <c r="HH6" s="238"/>
      <c r="HI6" s="238"/>
      <c r="HJ6" s="238"/>
      <c r="HK6" s="239"/>
      <c r="HM6" s="234" t="s">
        <v>0</v>
      </c>
      <c r="HN6" s="235"/>
      <c r="HO6" s="235"/>
      <c r="HP6" s="235"/>
      <c r="HQ6" s="235"/>
      <c r="HR6" s="235"/>
      <c r="HS6" s="235"/>
      <c r="HT6" s="235"/>
      <c r="HU6" s="235"/>
      <c r="HV6" s="235"/>
      <c r="HW6" s="236"/>
      <c r="HX6" s="237" t="s">
        <v>105</v>
      </c>
      <c r="HY6" s="238"/>
      <c r="HZ6" s="238"/>
      <c r="IA6" s="238"/>
      <c r="IB6" s="238"/>
      <c r="IC6" s="238"/>
      <c r="ID6" s="238"/>
      <c r="IE6" s="238"/>
      <c r="IF6" s="238"/>
      <c r="IG6" s="239"/>
      <c r="II6" s="234" t="s">
        <v>0</v>
      </c>
      <c r="IJ6" s="235"/>
      <c r="IK6" s="235"/>
      <c r="IL6" s="235"/>
      <c r="IM6" s="235"/>
      <c r="IN6" s="235"/>
      <c r="IO6" s="235"/>
      <c r="IP6" s="235"/>
      <c r="IQ6" s="235"/>
      <c r="IR6" s="235"/>
      <c r="IS6" s="236"/>
      <c r="IT6" s="237" t="s">
        <v>105</v>
      </c>
      <c r="IU6" s="238"/>
      <c r="IV6" s="238"/>
      <c r="IW6" s="238"/>
      <c r="IX6" s="238"/>
      <c r="IY6" s="238"/>
      <c r="IZ6" s="238"/>
      <c r="JA6" s="238"/>
      <c r="JB6" s="238"/>
      <c r="JC6" s="239"/>
      <c r="JE6" s="234" t="s">
        <v>0</v>
      </c>
      <c r="JF6" s="235"/>
      <c r="JG6" s="235"/>
      <c r="JH6" s="235"/>
      <c r="JI6" s="235"/>
      <c r="JJ6" s="235"/>
      <c r="JK6" s="235"/>
      <c r="JL6" s="235"/>
      <c r="JM6" s="235"/>
      <c r="JN6" s="235"/>
      <c r="JO6" s="236"/>
      <c r="JP6" s="237" t="s">
        <v>105</v>
      </c>
      <c r="JQ6" s="238"/>
      <c r="JR6" s="238"/>
      <c r="JS6" s="238"/>
      <c r="JT6" s="238"/>
      <c r="JU6" s="238"/>
      <c r="JV6" s="238"/>
      <c r="JW6" s="238"/>
      <c r="JX6" s="238"/>
      <c r="JY6" s="239"/>
      <c r="KA6" s="234" t="s">
        <v>0</v>
      </c>
      <c r="KB6" s="235"/>
      <c r="KC6" s="235"/>
      <c r="KD6" s="235"/>
      <c r="KE6" s="235"/>
      <c r="KF6" s="235"/>
      <c r="KG6" s="235"/>
      <c r="KH6" s="235"/>
      <c r="KI6" s="235"/>
      <c r="KJ6" s="235"/>
      <c r="KK6" s="236"/>
      <c r="KL6" s="237" t="s">
        <v>105</v>
      </c>
      <c r="KM6" s="238"/>
      <c r="KN6" s="238"/>
      <c r="KO6" s="238"/>
      <c r="KP6" s="238"/>
      <c r="KQ6" s="238"/>
      <c r="KR6" s="238"/>
      <c r="KS6" s="238"/>
      <c r="KT6" s="238"/>
      <c r="KU6" s="239"/>
      <c r="KW6" s="234" t="s">
        <v>0</v>
      </c>
      <c r="KX6" s="235"/>
      <c r="KY6" s="235"/>
      <c r="KZ6" s="235"/>
      <c r="LA6" s="235"/>
      <c r="LB6" s="235"/>
      <c r="LC6" s="235"/>
      <c r="LD6" s="235"/>
      <c r="LE6" s="235"/>
      <c r="LF6" s="235"/>
      <c r="LG6" s="236"/>
      <c r="LH6" s="237" t="s">
        <v>105</v>
      </c>
      <c r="LI6" s="238"/>
      <c r="LJ6" s="238"/>
      <c r="LK6" s="238"/>
      <c r="LL6" s="238"/>
      <c r="LM6" s="238"/>
      <c r="LN6" s="238"/>
      <c r="LO6" s="238"/>
      <c r="LP6" s="238"/>
      <c r="LQ6" s="239"/>
      <c r="LS6" s="234" t="s">
        <v>0</v>
      </c>
      <c r="LT6" s="235"/>
      <c r="LU6" s="235"/>
      <c r="LV6" s="235"/>
      <c r="LW6" s="235"/>
      <c r="LX6" s="235"/>
      <c r="LY6" s="235"/>
      <c r="LZ6" s="235"/>
      <c r="MA6" s="235"/>
      <c r="MB6" s="235"/>
      <c r="MC6" s="236"/>
      <c r="MD6" s="237" t="s">
        <v>105</v>
      </c>
      <c r="ME6" s="238"/>
      <c r="MF6" s="238"/>
      <c r="MG6" s="238"/>
      <c r="MH6" s="238"/>
      <c r="MI6" s="238"/>
      <c r="MJ6" s="238"/>
      <c r="MK6" s="238"/>
      <c r="ML6" s="238"/>
      <c r="MM6" s="239"/>
      <c r="MO6" s="234" t="s">
        <v>0</v>
      </c>
      <c r="MP6" s="235"/>
      <c r="MQ6" s="235"/>
      <c r="MR6" s="235"/>
      <c r="MS6" s="235"/>
      <c r="MT6" s="235"/>
      <c r="MU6" s="235"/>
      <c r="MV6" s="235"/>
      <c r="MW6" s="235"/>
      <c r="MX6" s="235"/>
      <c r="MY6" s="236"/>
      <c r="MZ6" s="237" t="s">
        <v>105</v>
      </c>
      <c r="NA6" s="238"/>
      <c r="NB6" s="238"/>
      <c r="NC6" s="238"/>
      <c r="ND6" s="238"/>
      <c r="NE6" s="238"/>
      <c r="NF6" s="238"/>
      <c r="NG6" s="238"/>
      <c r="NH6" s="238"/>
      <c r="NI6" s="239"/>
      <c r="NK6" s="234" t="s">
        <v>0</v>
      </c>
      <c r="NL6" s="235"/>
      <c r="NM6" s="235"/>
      <c r="NN6" s="235"/>
      <c r="NO6" s="235"/>
      <c r="NP6" s="235"/>
      <c r="NQ6" s="235"/>
      <c r="NR6" s="235"/>
      <c r="NS6" s="235"/>
      <c r="NT6" s="235"/>
      <c r="NU6" s="236"/>
      <c r="NV6" s="237" t="s">
        <v>105</v>
      </c>
      <c r="NW6" s="238"/>
      <c r="NX6" s="238"/>
      <c r="NY6" s="238"/>
      <c r="NZ6" s="238"/>
      <c r="OA6" s="238"/>
      <c r="OB6" s="238"/>
      <c r="OC6" s="238"/>
      <c r="OD6" s="238"/>
      <c r="OE6" s="239"/>
      <c r="OG6" s="234" t="s">
        <v>0</v>
      </c>
      <c r="OH6" s="235"/>
      <c r="OI6" s="235"/>
      <c r="OJ6" s="235"/>
      <c r="OK6" s="235"/>
      <c r="OL6" s="235"/>
      <c r="OM6" s="235"/>
      <c r="ON6" s="235"/>
      <c r="OO6" s="235"/>
      <c r="OP6" s="235"/>
      <c r="OQ6" s="236"/>
      <c r="OR6" s="237" t="s">
        <v>105</v>
      </c>
      <c r="OS6" s="238"/>
      <c r="OT6" s="238"/>
      <c r="OU6" s="238"/>
      <c r="OV6" s="238"/>
      <c r="OW6" s="238"/>
      <c r="OX6" s="238"/>
      <c r="OY6" s="238"/>
      <c r="OZ6" s="238"/>
      <c r="PA6" s="239"/>
      <c r="PC6" s="234" t="s">
        <v>0</v>
      </c>
      <c r="PD6" s="235"/>
      <c r="PE6" s="235"/>
      <c r="PF6" s="235"/>
      <c r="PG6" s="235"/>
      <c r="PH6" s="235"/>
      <c r="PI6" s="235"/>
      <c r="PJ6" s="235"/>
      <c r="PK6" s="235"/>
      <c r="PL6" s="235"/>
      <c r="PM6" s="236"/>
      <c r="PN6" s="237" t="s">
        <v>105</v>
      </c>
      <c r="PO6" s="238"/>
      <c r="PP6" s="238"/>
      <c r="PQ6" s="238"/>
      <c r="PR6" s="238"/>
      <c r="PS6" s="238"/>
      <c r="PT6" s="238"/>
      <c r="PU6" s="238"/>
      <c r="PV6" s="238"/>
      <c r="PW6" s="239"/>
      <c r="PY6" s="234" t="s">
        <v>0</v>
      </c>
      <c r="PZ6" s="235"/>
      <c r="QA6" s="235"/>
      <c r="QB6" s="235"/>
      <c r="QC6" s="235"/>
      <c r="QD6" s="235"/>
      <c r="QE6" s="235"/>
      <c r="QF6" s="235"/>
      <c r="QG6" s="235"/>
      <c r="QH6" s="235"/>
      <c r="QI6" s="236"/>
      <c r="QJ6" s="237" t="s">
        <v>105</v>
      </c>
      <c r="QK6" s="238"/>
      <c r="QL6" s="238"/>
      <c r="QM6" s="238"/>
      <c r="QN6" s="238"/>
      <c r="QO6" s="238"/>
      <c r="QP6" s="238"/>
      <c r="QQ6" s="238"/>
      <c r="QR6" s="238"/>
      <c r="QS6" s="239"/>
      <c r="QU6" s="234" t="s">
        <v>0</v>
      </c>
      <c r="QV6" s="235"/>
      <c r="QW6" s="235"/>
      <c r="QX6" s="235"/>
      <c r="QY6" s="235"/>
      <c r="QZ6" s="235"/>
      <c r="RA6" s="235"/>
      <c r="RB6" s="235"/>
      <c r="RC6" s="235"/>
      <c r="RD6" s="235"/>
      <c r="RE6" s="236"/>
      <c r="RF6" s="237" t="s">
        <v>105</v>
      </c>
      <c r="RG6" s="238"/>
      <c r="RH6" s="238"/>
      <c r="RI6" s="238"/>
      <c r="RJ6" s="238"/>
      <c r="RK6" s="238"/>
      <c r="RL6" s="238"/>
      <c r="RM6" s="238"/>
      <c r="RN6" s="238"/>
      <c r="RO6" s="239"/>
      <c r="RQ6" s="234" t="s">
        <v>0</v>
      </c>
      <c r="RR6" s="235"/>
      <c r="RS6" s="235"/>
      <c r="RT6" s="235"/>
      <c r="RU6" s="235"/>
      <c r="RV6" s="235"/>
      <c r="RW6" s="235"/>
      <c r="RX6" s="235"/>
      <c r="RY6" s="235"/>
      <c r="RZ6" s="235"/>
      <c r="SA6" s="236"/>
      <c r="SB6" s="237" t="s">
        <v>105</v>
      </c>
      <c r="SC6" s="238"/>
      <c r="SD6" s="238"/>
      <c r="SE6" s="238"/>
      <c r="SF6" s="238"/>
      <c r="SG6" s="238"/>
      <c r="SH6" s="238"/>
      <c r="SI6" s="238"/>
      <c r="SJ6" s="238"/>
      <c r="SK6" s="239"/>
    </row>
    <row r="7" spans="1:505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  <c r="QU7" s="217" t="s">
        <v>67</v>
      </c>
      <c r="QV7" s="218" t="s">
        <v>1</v>
      </c>
      <c r="QW7" s="207" t="s">
        <v>65</v>
      </c>
      <c r="QX7" s="207" t="s">
        <v>25</v>
      </c>
      <c r="QY7" s="207" t="s">
        <v>64</v>
      </c>
      <c r="QZ7" s="208" t="s">
        <v>68</v>
      </c>
      <c r="RA7" s="208" t="s">
        <v>21</v>
      </c>
      <c r="RB7" s="208" t="s">
        <v>24</v>
      </c>
      <c r="RC7" s="219" t="s">
        <v>75</v>
      </c>
      <c r="RD7" s="219" t="s">
        <v>78</v>
      </c>
      <c r="RE7" s="220" t="s">
        <v>26</v>
      </c>
      <c r="RF7" s="206" t="s">
        <v>69</v>
      </c>
      <c r="RG7" s="207" t="s">
        <v>66</v>
      </c>
      <c r="RH7" s="208" t="s">
        <v>70</v>
      </c>
      <c r="RI7" s="208" t="s">
        <v>71</v>
      </c>
      <c r="RJ7" s="208" t="s">
        <v>72</v>
      </c>
      <c r="RK7" s="208" t="s">
        <v>73</v>
      </c>
      <c r="RL7" s="208" t="s">
        <v>77</v>
      </c>
      <c r="RM7" s="208" t="s">
        <v>74</v>
      </c>
      <c r="RN7" s="208" t="s">
        <v>27</v>
      </c>
      <c r="RO7" s="221" t="s">
        <v>76</v>
      </c>
      <c r="RQ7" s="217" t="s">
        <v>67</v>
      </c>
      <c r="RR7" s="218" t="s">
        <v>1</v>
      </c>
      <c r="RS7" s="207" t="s">
        <v>65</v>
      </c>
      <c r="RT7" s="207" t="s">
        <v>25</v>
      </c>
      <c r="RU7" s="207" t="s">
        <v>64</v>
      </c>
      <c r="RV7" s="208" t="s">
        <v>68</v>
      </c>
      <c r="RW7" s="208" t="s">
        <v>21</v>
      </c>
      <c r="RX7" s="208" t="s">
        <v>24</v>
      </c>
      <c r="RY7" s="219" t="s">
        <v>75</v>
      </c>
      <c r="RZ7" s="219" t="s">
        <v>78</v>
      </c>
      <c r="SA7" s="220" t="s">
        <v>26</v>
      </c>
      <c r="SB7" s="206" t="s">
        <v>69</v>
      </c>
      <c r="SC7" s="207" t="s">
        <v>66</v>
      </c>
      <c r="SD7" s="208" t="s">
        <v>70</v>
      </c>
      <c r="SE7" s="208" t="s">
        <v>71</v>
      </c>
      <c r="SF7" s="208" t="s">
        <v>72</v>
      </c>
      <c r="SG7" s="208" t="s">
        <v>73</v>
      </c>
      <c r="SH7" s="208" t="s">
        <v>77</v>
      </c>
      <c r="SI7" s="208" t="s">
        <v>74</v>
      </c>
      <c r="SJ7" s="208" t="s">
        <v>27</v>
      </c>
      <c r="SK7" s="221" t="s">
        <v>76</v>
      </c>
    </row>
    <row r="8" spans="1:505" ht="13.8">
      <c r="A8" s="167">
        <v>27</v>
      </c>
      <c r="B8" s="240">
        <v>27</v>
      </c>
      <c r="C8" s="212" t="str">
        <f>IF(E8=0," ",VLOOKUP(E8,PROTOKOL!$A:$F,6,FALSE))</f>
        <v>VAKUM TEST</v>
      </c>
      <c r="D8" s="168">
        <v>231</v>
      </c>
      <c r="E8" s="168">
        <v>4</v>
      </c>
      <c r="F8" s="168">
        <v>7.5</v>
      </c>
      <c r="G8" s="213">
        <f>IF(E8=0," ",(VLOOKUP(E8,PROTOKOL!$A$1:$E$29,2,FALSE))*F8)</f>
        <v>150</v>
      </c>
      <c r="H8" s="169">
        <f t="shared" ref="H8:H71" si="0">IF(D8=0," ",D8-G8)</f>
        <v>81</v>
      </c>
      <c r="I8" s="210">
        <f>IF(E8=0," ",VLOOKUP(E8,PROTOKOL!$A:$E,5,FALSE))</f>
        <v>0.44947554687499996</v>
      </c>
      <c r="J8" s="170" t="s">
        <v>135</v>
      </c>
      <c r="K8" s="171">
        <f>IF(E8=0," ",(I8*H8))</f>
        <v>36.407519296874995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40">
        <v>27</v>
      </c>
      <c r="Y8" s="212" t="str">
        <f>IF(AA8=0," ",VLOOKUP(AA8,PROTOKOL!$A:$F,6,FALSE))</f>
        <v>SIZDIRMAZLIK TAMİR</v>
      </c>
      <c r="Z8" s="168">
        <v>123</v>
      </c>
      <c r="AA8" s="168">
        <v>12</v>
      </c>
      <c r="AB8" s="168">
        <v>7.5</v>
      </c>
      <c r="AC8" s="213">
        <f>IF(AA8=0," ",(VLOOKUP(AA8,PROTOKOL!$A$1:$E$29,2,FALSE))*AB8)</f>
        <v>78</v>
      </c>
      <c r="AD8" s="169">
        <f t="shared" ref="AD8:AD71" si="2">IF(Z8=0," ",Z8-AC8)</f>
        <v>45</v>
      </c>
      <c r="AE8" s="210">
        <f>IF(AA8=0," ",VLOOKUP(AA8,PROTOKOL!$A:$E,5,FALSE))</f>
        <v>0.8561438988095238</v>
      </c>
      <c r="AF8" s="170" t="s">
        <v>135</v>
      </c>
      <c r="AG8" s="171">
        <f>IF(AA8=0," ",(AE8*AD8))</f>
        <v>38.52647544642857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40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135</v>
      </c>
      <c r="BC8" s="171" t="str">
        <f>IF(AW8=0," ",(BA8*AZ8))</f>
        <v xml:space="preserve"> 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40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135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40">
        <v>27</v>
      </c>
      <c r="CM8" s="212" t="str">
        <f>IF(CO8=0," ",VLOOKUP(CO8,PROTOKOL!$A:$F,6,FALSE))</f>
        <v>WNZL. LAV. VE DUV. ASMA KLZ</v>
      </c>
      <c r="CN8" s="168">
        <v>210</v>
      </c>
      <c r="CO8" s="168">
        <v>1</v>
      </c>
      <c r="CP8" s="168">
        <v>7.5</v>
      </c>
      <c r="CQ8" s="213">
        <f>IF(CO8=0," ",(VLOOKUP(CO8,PROTOKOL!$A$1:$E$29,2,FALSE))*CP8)</f>
        <v>144</v>
      </c>
      <c r="CR8" s="169">
        <f t="shared" ref="CR8:CR71" si="8">IF(CN8=0," ",CN8-CQ8)</f>
        <v>66</v>
      </c>
      <c r="CS8" s="210">
        <f>IF(CO8=0," ",VLOOKUP(CO8,PROTOKOL!$A:$E,5,FALSE))</f>
        <v>0.4731321546052632</v>
      </c>
      <c r="CT8" s="170" t="s">
        <v>135</v>
      </c>
      <c r="CU8" s="171">
        <f>IF(CO8=0," ",(CS8*CR8))</f>
        <v>31.226722203947372</v>
      </c>
      <c r="CV8" s="222" t="str">
        <f>IF(CX8=0," ",VLOOKUP(CX8,PROTOKOL!$A:$F,6,FALSE))</f>
        <v>VAKUM TEST</v>
      </c>
      <c r="CW8" s="168">
        <v>32</v>
      </c>
      <c r="CX8" s="168">
        <v>4</v>
      </c>
      <c r="CY8" s="168">
        <v>1</v>
      </c>
      <c r="CZ8" s="213">
        <f>IF(CX8=0," ",(VLOOKUP(CX8,PROTOKOL!$A$1:$E$29,2,FALSE))*CY8)</f>
        <v>20</v>
      </c>
      <c r="DA8" s="169">
        <f t="shared" ref="DA8:DA71" si="9">IF(CW8=0," ",CW8-CZ8)</f>
        <v>12</v>
      </c>
      <c r="DB8" s="223">
        <f>IF(CX8=0," ",VLOOKUP(CX8,PROTOKOL!$A:$E,5,FALSE))</f>
        <v>0.44947554687499996</v>
      </c>
      <c r="DC8" s="209">
        <f>IF(CX8=0," ",(DA8*DB8))</f>
        <v>5.3937065624999994</v>
      </c>
      <c r="DD8" s="170">
        <f>CY8*2</f>
        <v>2</v>
      </c>
      <c r="DE8" s="171">
        <f>IF(DD8=0," ",DC8/CY8*DD8)</f>
        <v>10.787413124999999</v>
      </c>
      <c r="DG8" s="167">
        <v>27</v>
      </c>
      <c r="DH8" s="240">
        <v>27</v>
      </c>
      <c r="DI8" s="212" t="str">
        <f>IF(DK8=0," ",VLOOKUP(DK8,PROTOKOL!$A:$F,6,FALSE))</f>
        <v>SIZDIRMAZLIK TAMİR</v>
      </c>
      <c r="DJ8" s="168">
        <v>120</v>
      </c>
      <c r="DK8" s="168">
        <v>12</v>
      </c>
      <c r="DL8" s="168">
        <v>7.5</v>
      </c>
      <c r="DM8" s="213">
        <f>IF(DK8=0," ",(VLOOKUP(DK8,PROTOKOL!$A$1:$E$29,2,FALSE))*DL8)</f>
        <v>78</v>
      </c>
      <c r="DN8" s="169">
        <f t="shared" ref="DN8:DN71" si="10">IF(DJ8=0," ",DJ8-DM8)</f>
        <v>42</v>
      </c>
      <c r="DO8" s="210">
        <f>IF(DK8=0," ",VLOOKUP(DK8,PROTOKOL!$A:$E,5,FALSE))</f>
        <v>0.8561438988095238</v>
      </c>
      <c r="DP8" s="170" t="s">
        <v>135</v>
      </c>
      <c r="DQ8" s="171">
        <f>IF(DK8=0," ",(DO8*DN8))</f>
        <v>35.958043750000002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40">
        <v>27</v>
      </c>
      <c r="EE8" s="212" t="str">
        <f>IF(EG8=0," ",VLOOKUP(EG8,PROTOKOL!$A:$F,6,FALSE))</f>
        <v xml:space="preserve"> 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/>
      <c r="EM8" s="171" t="str">
        <f>IF(EG8=0," ",(EK8*EJ8))</f>
        <v xml:space="preserve"> </v>
      </c>
      <c r="EN8" s="222" t="str">
        <f>IF(EP8=0," ",VLOOKUP(EP8,PROTOKOL!$A:$F,6,FALSE))</f>
        <v xml:space="preserve"> </v>
      </c>
      <c r="EO8" s="168"/>
      <c r="EP8" s="168"/>
      <c r="EQ8" s="168"/>
      <c r="ER8" s="213" t="str">
        <f>IF(EP8=0," ",(VLOOKUP(EP8,PROTOKOL!$A$1:$E$29,2,FALSE))*EQ8)</f>
        <v xml:space="preserve"> </v>
      </c>
      <c r="ES8" s="169" t="str">
        <f t="shared" ref="ES8:ES71" si="13">IF(EO8=0," ",EO8-ER8)</f>
        <v xml:space="preserve"> </v>
      </c>
      <c r="ET8" s="223" t="str">
        <f>IF(EP8=0," ",VLOOKUP(EP8,PROTOKOL!$A:$E,5,FALSE))</f>
        <v xml:space="preserve"> </v>
      </c>
      <c r="EU8" s="209" t="str">
        <f>IF(EP8=0," ",(ES8*ET8))</f>
        <v xml:space="preserve"> </v>
      </c>
      <c r="EV8" s="170">
        <f>EQ8*2</f>
        <v>0</v>
      </c>
      <c r="EW8" s="171" t="str">
        <f>IF(EV8=0," ",EU8/EQ8*EV8)</f>
        <v xml:space="preserve"> </v>
      </c>
      <c r="EY8" s="167">
        <v>27</v>
      </c>
      <c r="EZ8" s="240">
        <v>27</v>
      </c>
      <c r="FA8" s="212" t="s">
        <v>36</v>
      </c>
      <c r="FB8" s="168">
        <v>1</v>
      </c>
      <c r="FC8" s="168">
        <v>17</v>
      </c>
      <c r="FD8" s="168">
        <v>0.5</v>
      </c>
      <c r="FE8" s="213">
        <f>IF(FC8=0," ",(VLOOKUP(FC8,PROTOKOL!$A$1:$E$29,2,FALSE))*FD8)</f>
        <v>0</v>
      </c>
      <c r="FF8" s="169">
        <f t="shared" ref="FF8:FF71" si="14">IF(FB8=0," ",FB8-FE8)</f>
        <v>1</v>
      </c>
      <c r="FG8" s="210" t="e">
        <f>IF(FC8=0," ",VLOOKUP(FC8,PROTOKOL!$A:$E,5,FALSE))</f>
        <v>#DIV/0!</v>
      </c>
      <c r="FH8" s="170" t="s">
        <v>135</v>
      </c>
      <c r="FI8" s="171" t="e">
        <f>IF(FC8=0," ",(FG8*FF8))/7.5*0.5</f>
        <v>#DIV/0!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40">
        <v>27</v>
      </c>
      <c r="FW8" s="212" t="str">
        <f>IF(FY8=0," ",VLOOKUP(FY8,PROTOKOL!$A:$F,6,FALSE))</f>
        <v>VAKUM TEST</v>
      </c>
      <c r="FX8" s="168">
        <v>234</v>
      </c>
      <c r="FY8" s="168">
        <v>4</v>
      </c>
      <c r="FZ8" s="168">
        <v>7.5</v>
      </c>
      <c r="GA8" s="213">
        <f>IF(FY8=0," ",(VLOOKUP(FY8,PROTOKOL!$A$1:$E$29,2,FALSE))*FZ8)</f>
        <v>150</v>
      </c>
      <c r="GB8" s="169">
        <f t="shared" ref="GB8:GB71" si="16">IF(FX8=0," ",FX8-GA8)</f>
        <v>84</v>
      </c>
      <c r="GC8" s="210">
        <f>IF(FY8=0," ",VLOOKUP(FY8,PROTOKOL!$A:$E,5,FALSE))</f>
        <v>0.44947554687499996</v>
      </c>
      <c r="GD8" s="170" t="s">
        <v>135</v>
      </c>
      <c r="GE8" s="171">
        <f>IF(FY8=0," ",(GC8*GB8))</f>
        <v>37.755945937499995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40">
        <v>27</v>
      </c>
      <c r="GS8" s="212" t="s">
        <v>36</v>
      </c>
      <c r="GT8" s="168"/>
      <c r="GU8" s="168"/>
      <c r="GV8" s="168"/>
      <c r="GW8" s="213" t="str">
        <f>IF(GU8=0," ",(VLOOKUP(GU8,PROTOKOL!$A$1:$E$29,2,FALSE))*GV8)</f>
        <v xml:space="preserve"> </v>
      </c>
      <c r="GX8" s="169" t="str">
        <f t="shared" ref="GX8:GX71" si="18">IF(GT8=0," ",GT8-GW8)</f>
        <v xml:space="preserve"> </v>
      </c>
      <c r="GY8" s="210" t="str">
        <f>IF(GU8=0," ",VLOOKUP(GU8,PROTOKOL!$A:$E,5,FALSE))</f>
        <v xml:space="preserve"> </v>
      </c>
      <c r="GZ8" s="170" t="s">
        <v>135</v>
      </c>
      <c r="HA8" s="171" t="str">
        <f>IF(GU8=0," ",(GY8*GX8))</f>
        <v xml:space="preserve"> 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40">
        <v>27</v>
      </c>
      <c r="HO8" s="212" t="str">
        <f>IF(HQ8=0," ",VLOOKUP(HQ8,PROTOKOL!$A:$F,6,FALSE))</f>
        <v>WNZL. LAV. VE DUV. ASMA KLZ</v>
      </c>
      <c r="HP8" s="168">
        <v>221</v>
      </c>
      <c r="HQ8" s="168">
        <v>1</v>
      </c>
      <c r="HR8" s="168">
        <v>7.5</v>
      </c>
      <c r="HS8" s="213">
        <f>IF(HQ8=0," ",(VLOOKUP(HQ8,PROTOKOL!$A$1:$E$29,2,FALSE))*HR8)</f>
        <v>144</v>
      </c>
      <c r="HT8" s="169">
        <f t="shared" ref="HT8:HT71" si="20">IF(HP8=0," ",HP8-HS8)</f>
        <v>77</v>
      </c>
      <c r="HU8" s="210">
        <f>IF(HQ8=0," ",VLOOKUP(HQ8,PROTOKOL!$A:$E,5,FALSE))</f>
        <v>0.4731321546052632</v>
      </c>
      <c r="HV8" s="170" t="s">
        <v>135</v>
      </c>
      <c r="HW8" s="171">
        <f>IF(HQ8=0," ",(HU8*HT8))</f>
        <v>36.431175904605269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40">
        <v>27</v>
      </c>
      <c r="IK8" s="212" t="s">
        <v>36</v>
      </c>
      <c r="IL8" s="168"/>
      <c r="IM8" s="168"/>
      <c r="IN8" s="168"/>
      <c r="IO8" s="213" t="str">
        <f>IF(IM8=0," ",(VLOOKUP(IM8,PROTOKOL!$A$1:$E$29,2,FALSE))*IN8)</f>
        <v xml:space="preserve"> </v>
      </c>
      <c r="IP8" s="169" t="str">
        <f t="shared" ref="IP8:IP71" si="22">IF(IL8=0," ",IL8-IO8)</f>
        <v xml:space="preserve"> </v>
      </c>
      <c r="IQ8" s="210" t="str">
        <f>IF(IM8=0," ",VLOOKUP(IM8,PROTOKOL!$A:$E,5,FALSE))</f>
        <v xml:space="preserve"> </v>
      </c>
      <c r="IR8" s="170" t="s">
        <v>135</v>
      </c>
      <c r="IS8" s="171" t="str">
        <f>IF(IM8=0," ",(IQ8*IP8))</f>
        <v xml:space="preserve"> 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40">
        <v>27</v>
      </c>
      <c r="JG8" s="212" t="s">
        <v>32</v>
      </c>
      <c r="JH8" s="168"/>
      <c r="JI8" s="168"/>
      <c r="JJ8" s="168"/>
      <c r="JK8" s="213" t="str">
        <f>IF(JI8=0," ",(VLOOKUP(JI8,PROTOKOL!$A$1:$E$29,2,FALSE))*JJ8)</f>
        <v xml:space="preserve"> </v>
      </c>
      <c r="JL8" s="169" t="str">
        <f t="shared" ref="JL8:JL71" si="24">IF(JH8=0," ",JH8-JK8)</f>
        <v xml:space="preserve"> </v>
      </c>
      <c r="JM8" s="210" t="str">
        <f>IF(JI8=0," ",VLOOKUP(JI8,PROTOKOL!$A:$E,5,FALSE))</f>
        <v xml:space="preserve"> </v>
      </c>
      <c r="JN8" s="170" t="s">
        <v>135</v>
      </c>
      <c r="JO8" s="171" t="str">
        <f>IF(JI8=0," ",(JM8*JL8))</f>
        <v xml:space="preserve"> 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40">
        <v>27</v>
      </c>
      <c r="KC8" s="212" t="s">
        <v>36</v>
      </c>
      <c r="KD8" s="168"/>
      <c r="KE8" s="168"/>
      <c r="KF8" s="168"/>
      <c r="KG8" s="213" t="str">
        <f>IF(KE8=0," ",(VLOOKUP(KE8,PROTOKOL!$A$1:$E$29,2,FALSE))*KF8)</f>
        <v xml:space="preserve"> </v>
      </c>
      <c r="KH8" s="169" t="str">
        <f t="shared" ref="KH8:KH71" si="26">IF(KD8=0," ",KD8-KG8)</f>
        <v xml:space="preserve"> </v>
      </c>
      <c r="KI8" s="210" t="str">
        <f>IF(KE8=0," ",VLOOKUP(KE8,PROTOKOL!$A:$E,5,FALSE))</f>
        <v xml:space="preserve"> </v>
      </c>
      <c r="KJ8" s="170" t="s">
        <v>135</v>
      </c>
      <c r="KK8" s="171" t="str">
        <f>IF(KE8=0," ",(KI8*KH8))</f>
        <v xml:space="preserve"> 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40">
        <v>27</v>
      </c>
      <c r="KY8" s="212" t="str">
        <f>IF(LA8=0," ",VLOOKUP(LA8,PROTOKOL!$A:$F,6,FALSE))</f>
        <v>VAKUM TEST</v>
      </c>
      <c r="KZ8" s="168">
        <v>230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80</v>
      </c>
      <c r="LE8" s="210">
        <f>IF(LA8=0," ",VLOOKUP(LA8,PROTOKOL!$A:$E,5,FALSE))</f>
        <v>0.44947554687499996</v>
      </c>
      <c r="LF8" s="170" t="s">
        <v>135</v>
      </c>
      <c r="LG8" s="171">
        <f>IF(LA8=0," ",(LE8*LD8))</f>
        <v>35.958043749999995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40">
        <v>27</v>
      </c>
      <c r="LU8" s="212" t="str">
        <f>IF(LW8=0," ",VLOOKUP(LW8,PROTOKOL!$A:$F,6,FALSE))</f>
        <v>VAKUM TEST</v>
      </c>
      <c r="LV8" s="168">
        <v>236</v>
      </c>
      <c r="LW8" s="168">
        <v>4</v>
      </c>
      <c r="LX8" s="168">
        <v>7.5</v>
      </c>
      <c r="LY8" s="213">
        <f>IF(LW8=0," ",(VLOOKUP(LW8,PROTOKOL!$A$1:$E$29,2,FALSE))*LX8)</f>
        <v>150</v>
      </c>
      <c r="LZ8" s="169">
        <f t="shared" ref="LZ8:LZ71" si="30">IF(LV8=0," ",LV8-LY8)</f>
        <v>86</v>
      </c>
      <c r="MA8" s="210">
        <f>IF(LW8=0," ",VLOOKUP(LW8,PROTOKOL!$A:$E,5,FALSE))</f>
        <v>0.44947554687499996</v>
      </c>
      <c r="MB8" s="170" t="s">
        <v>135</v>
      </c>
      <c r="MC8" s="171">
        <f>IF(LW8=0," ",(MA8*LZ8))</f>
        <v>38.654897031249995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40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135</v>
      </c>
      <c r="MY8" s="171" t="str">
        <f>IF(MS8=0," ",(MW8*MV8))</f>
        <v xml:space="preserve"> 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40">
        <v>27</v>
      </c>
      <c r="NM8" s="212" t="str">
        <f>IF(NO8=0," ",VLOOKUP(NO8,PROTOKOL!$A:$F,6,FALSE))</f>
        <v>PANTOGRAF LAVABO TAŞLAMA</v>
      </c>
      <c r="NN8" s="168">
        <v>114</v>
      </c>
      <c r="NO8" s="168">
        <v>9</v>
      </c>
      <c r="NP8" s="168">
        <v>7.5</v>
      </c>
      <c r="NQ8" s="213">
        <f>IF(NO8=0," ",(VLOOKUP(NO8,PROTOKOL!$A$1:$E$29,2,FALSE))*NP8)</f>
        <v>65</v>
      </c>
      <c r="NR8" s="169">
        <f t="shared" ref="NR8:NR71" si="34">IF(NN8=0," ",NN8-NQ8)</f>
        <v>49</v>
      </c>
      <c r="NS8" s="210">
        <f>IF(NO8=0," ",VLOOKUP(NO8,PROTOKOL!$A:$E,5,FALSE))</f>
        <v>1.0273726785714283</v>
      </c>
      <c r="NT8" s="170" t="s">
        <v>135</v>
      </c>
      <c r="NU8" s="171">
        <f>IF(NO8=0," ",(NS8*NR8))</f>
        <v>50.341261249999988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40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135</v>
      </c>
      <c r="OQ8" s="171" t="str">
        <f>IF(OK8=0," ",(OO8*ON8))</f>
        <v xml:space="preserve"> 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40">
        <v>27</v>
      </c>
      <c r="PE8" s="212" t="str">
        <f>IF(PG8=0," ",VLOOKUP(PG8,PROTOKOL!$A:$F,6,FALSE))</f>
        <v>PERDE KESME SULU SİST.</v>
      </c>
      <c r="PF8" s="168">
        <v>90</v>
      </c>
      <c r="PG8" s="168">
        <v>8</v>
      </c>
      <c r="PH8" s="168">
        <v>4.5</v>
      </c>
      <c r="PI8" s="213">
        <f>IF(PG8=0," ",(VLOOKUP(PG8,PROTOKOL!$A$1:$E$29,2,FALSE))*PH8)</f>
        <v>58.8</v>
      </c>
      <c r="PJ8" s="169">
        <f t="shared" ref="PJ8:PJ71" si="38">IF(PF8=0," ",PF8-PI8)</f>
        <v>31.200000000000003</v>
      </c>
      <c r="PK8" s="210">
        <f>IF(PG8=0," ",VLOOKUP(PG8,PROTOKOL!$A:$E,5,FALSE))</f>
        <v>0.69150084134615386</v>
      </c>
      <c r="PL8" s="170" t="s">
        <v>135</v>
      </c>
      <c r="PM8" s="171">
        <f>IF(PG8=0," ",(PK8*PJ8))</f>
        <v>21.574826250000001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40">
        <v>27</v>
      </c>
      <c r="QA8" s="212" t="s">
        <v>36</v>
      </c>
      <c r="QB8" s="168"/>
      <c r="QC8" s="168"/>
      <c r="QD8" s="168"/>
      <c r="QE8" s="213" t="str">
        <f>IF(QC8=0," ",(VLOOKUP(QC8,PROTOKOL!$A$1:$E$29,2,FALSE))*QD8)</f>
        <v xml:space="preserve"> </v>
      </c>
      <c r="QF8" s="169" t="str">
        <f t="shared" ref="QF8:QF71" si="40">IF(QB8=0," ",QB8-QE8)</f>
        <v xml:space="preserve"> </v>
      </c>
      <c r="QG8" s="210" t="str">
        <f>IF(QC8=0," ",VLOOKUP(QC8,PROTOKOL!$A:$E,5,FALSE))</f>
        <v xml:space="preserve"> </v>
      </c>
      <c r="QH8" s="170" t="s">
        <v>135</v>
      </c>
      <c r="QI8" s="171" t="str">
        <f>IF(QC8=0," ",(QG8*QF8))</f>
        <v xml:space="preserve"> 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  <c r="QU8" s="167">
        <v>27</v>
      </c>
      <c r="QV8" s="240">
        <v>27</v>
      </c>
      <c r="QW8" s="212" t="str">
        <f>IF(QY8=0," ",VLOOKUP(QY8,PROTOKOL!$A:$F,6,FALSE))</f>
        <v>VAKUM TEST</v>
      </c>
      <c r="QX8" s="168">
        <v>201</v>
      </c>
      <c r="QY8" s="168">
        <v>4</v>
      </c>
      <c r="QZ8" s="168">
        <v>6.5</v>
      </c>
      <c r="RA8" s="213">
        <f>IF(QY8=0," ",(VLOOKUP(QY8,PROTOKOL!$A$1:$E$29,2,FALSE))*QZ8)</f>
        <v>130</v>
      </c>
      <c r="RB8" s="169">
        <f t="shared" ref="RB8:RB71" si="42">IF(QX8=0," ",QX8-RA8)</f>
        <v>71</v>
      </c>
      <c r="RC8" s="210">
        <f>IF(QY8=0," ",VLOOKUP(QY8,PROTOKOL!$A:$E,5,FALSE))</f>
        <v>0.44947554687499996</v>
      </c>
      <c r="RD8" s="170" t="s">
        <v>135</v>
      </c>
      <c r="RE8" s="171">
        <f>IF(QY8=0," ",(RC8*RB8))</f>
        <v>31.912763828124998</v>
      </c>
      <c r="RF8" s="222" t="str">
        <f>IF(RH8=0," ",VLOOKUP(RH8,PROTOKOL!$A:$F,6,FALSE))</f>
        <v xml:space="preserve"> </v>
      </c>
      <c r="RG8" s="168"/>
      <c r="RH8" s="168"/>
      <c r="RI8" s="168"/>
      <c r="RJ8" s="213" t="str">
        <f>IF(RH8=0," ",(VLOOKUP(RH8,PROTOKOL!$A$1:$E$29,2,FALSE))*RI8)</f>
        <v xml:space="preserve"> </v>
      </c>
      <c r="RK8" s="169" t="str">
        <f t="shared" ref="RK8:RK71" si="43">IF(RG8=0," ",RG8-RJ8)</f>
        <v xml:space="preserve"> </v>
      </c>
      <c r="RL8" s="223" t="str">
        <f>IF(RH8=0," ",VLOOKUP(RH8,PROTOKOL!$A:$E,5,FALSE))</f>
        <v xml:space="preserve"> </v>
      </c>
      <c r="RM8" s="209" t="str">
        <f>IF(RH8=0," ",(RK8*RL8))</f>
        <v xml:space="preserve"> </v>
      </c>
      <c r="RN8" s="170">
        <f>RI8*2</f>
        <v>0</v>
      </c>
      <c r="RO8" s="171" t="str">
        <f>IF(RN8=0," ",RM8/RI8*RN8)</f>
        <v xml:space="preserve"> </v>
      </c>
      <c r="RQ8" s="167">
        <v>27</v>
      </c>
      <c r="RR8" s="240">
        <v>27</v>
      </c>
      <c r="RS8" s="212" t="str">
        <f>IF(RU8=0," ",VLOOKUP(RU8,PROTOKOL!$A:$F,6,FALSE))</f>
        <v>PANTOGRAF LAVABO TAŞLAMA</v>
      </c>
      <c r="RT8" s="168">
        <v>123</v>
      </c>
      <c r="RU8" s="168">
        <v>9</v>
      </c>
      <c r="RV8" s="168">
        <v>7.5</v>
      </c>
      <c r="RW8" s="213">
        <f>IF(RU8=0," ",(VLOOKUP(RU8,PROTOKOL!$A$1:$E$29,2,FALSE))*RV8)</f>
        <v>65</v>
      </c>
      <c r="RX8" s="169">
        <f t="shared" ref="RX8:RX71" si="44">IF(RT8=0," ",RT8-RW8)</f>
        <v>58</v>
      </c>
      <c r="RY8" s="210">
        <f>IF(RU8=0," ",VLOOKUP(RU8,PROTOKOL!$A:$E,5,FALSE))</f>
        <v>1.0273726785714283</v>
      </c>
      <c r="RZ8" s="170" t="s">
        <v>135</v>
      </c>
      <c r="SA8" s="171">
        <f>IF(RU8=0," ",(RY8*RX8))</f>
        <v>59.587615357142845</v>
      </c>
      <c r="SB8" s="222" t="str">
        <f>IF(SD8=0," ",VLOOKUP(SD8,PROTOKOL!$A:$F,6,FALSE))</f>
        <v xml:space="preserve"> </v>
      </c>
      <c r="SC8" s="168"/>
      <c r="SD8" s="168"/>
      <c r="SE8" s="168"/>
      <c r="SF8" s="213" t="str">
        <f>IF(SD8=0," ",(VLOOKUP(SD8,PROTOKOL!$A$1:$E$29,2,FALSE))*SE8)</f>
        <v xml:space="preserve"> </v>
      </c>
      <c r="SG8" s="169" t="str">
        <f t="shared" ref="SG8:SG71" si="45">IF(SC8=0," ",SC8-SF8)</f>
        <v xml:space="preserve"> </v>
      </c>
      <c r="SH8" s="223" t="str">
        <f>IF(SD8=0," ",VLOOKUP(SD8,PROTOKOL!$A:$E,5,FALSE))</f>
        <v xml:space="preserve"> </v>
      </c>
      <c r="SI8" s="209" t="str">
        <f>IF(SD8=0," ",(SG8*SH8))</f>
        <v xml:space="preserve"> </v>
      </c>
      <c r="SJ8" s="170">
        <f>SE8*2</f>
        <v>0</v>
      </c>
      <c r="SK8" s="171" t="str">
        <f>IF(SJ8=0," ",SI8/SE8*SJ8)</f>
        <v xml:space="preserve"> </v>
      </c>
    </row>
    <row r="9" spans="1:505" ht="13.8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 t="s">
        <v>135</v>
      </c>
      <c r="K9" s="176" t="str">
        <f t="shared" ref="K9:K72" si="46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7">IF(N9=0," ",(Q9*R9))</f>
        <v xml:space="preserve"> </v>
      </c>
      <c r="T9" s="175">
        <f t="shared" ref="T9:T72" si="48">O9*2</f>
        <v>0</v>
      </c>
      <c r="U9" s="176" t="str">
        <f t="shared" ref="U9:U72" si="49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135</v>
      </c>
      <c r="AG9" s="176" t="str">
        <f t="shared" ref="AG9:AG72" si="50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51">IF(AJ9=0," ",(AM9*AN9))</f>
        <v xml:space="preserve"> </v>
      </c>
      <c r="AP9" s="175">
        <f t="shared" ref="AP9:AP72" si="52">AK9*2</f>
        <v>0</v>
      </c>
      <c r="AQ9" s="176" t="str">
        <f t="shared" ref="AQ9:AQ72" si="53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135</v>
      </c>
      <c r="BC9" s="176" t="str">
        <f t="shared" ref="BC9:BC72" si="54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5">IF(BF9=0," ",(BI9*BJ9))</f>
        <v xml:space="preserve"> </v>
      </c>
      <c r="BL9" s="175">
        <f t="shared" ref="BL9:BL72" si="56">BG9*2</f>
        <v>0</v>
      </c>
      <c r="BM9" s="176" t="str">
        <f t="shared" ref="BM9:BM72" si="57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135</v>
      </c>
      <c r="BY9" s="176" t="str">
        <f t="shared" ref="BY9:BY72" si="58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9">IF(CB9=0," ",(CE9*CF9))</f>
        <v xml:space="preserve"> </v>
      </c>
      <c r="CH9" s="175">
        <f t="shared" ref="CH9:CH72" si="60">CC9*2</f>
        <v>0</v>
      </c>
      <c r="CI9" s="176" t="str">
        <f t="shared" ref="CI9:CI72" si="61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135</v>
      </c>
      <c r="CU9" s="176" t="str">
        <f t="shared" ref="CU9:CU72" si="62">IF(CO9=0," ",(CS9*CR9))</f>
        <v xml:space="preserve"> </v>
      </c>
      <c r="CV9" s="216" t="str">
        <f>IF(CX9=0," ",VLOOKUP(CX9,PROTOKOL!$A:$F,6,FALSE))</f>
        <v>PERDE KESME SULU SİST.</v>
      </c>
      <c r="CW9" s="43">
        <v>20</v>
      </c>
      <c r="CX9" s="43">
        <v>8</v>
      </c>
      <c r="CY9" s="43">
        <v>1</v>
      </c>
      <c r="CZ9" s="91">
        <f>IF(CX9=0," ",(VLOOKUP(CX9,PROTOKOL!$A$1:$E$29,2,FALSE))*CY9)</f>
        <v>13.066666666666666</v>
      </c>
      <c r="DA9" s="174">
        <f t="shared" si="9"/>
        <v>6.9333333333333336</v>
      </c>
      <c r="DB9" s="175">
        <f>IF(CX9=0," ",VLOOKUP(CX9,PROTOKOL!$A:$E,5,FALSE))</f>
        <v>0.69150084134615386</v>
      </c>
      <c r="DC9" s="211">
        <f t="shared" ref="DC9:DC16" si="63">IF(CX9=0," ",(DA9*DB9))</f>
        <v>4.7944058333333333</v>
      </c>
      <c r="DD9" s="175">
        <f t="shared" ref="DD9:DD72" si="64">CY9*2</f>
        <v>2</v>
      </c>
      <c r="DE9" s="176">
        <f t="shared" ref="DE9:DE72" si="65">IF(DD9=0," ",DC9/CY9*DD9)</f>
        <v>9.5888116666666665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135</v>
      </c>
      <c r="DQ9" s="176" t="str">
        <f t="shared" ref="DQ9:DQ72" si="66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7">IF(DT9=0," ",(DW9*DX9))</f>
        <v xml:space="preserve"> </v>
      </c>
      <c r="DZ9" s="175">
        <f t="shared" ref="DZ9:DZ72" si="68">DU9*2</f>
        <v>0</v>
      </c>
      <c r="EA9" s="176" t="str">
        <f t="shared" ref="EA9:EA72" si="69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/>
      <c r="EM9" s="176" t="str">
        <f t="shared" ref="EM9:EM72" si="70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71">IF(EP9=0," ",(ES9*ET9))</f>
        <v xml:space="preserve"> </v>
      </c>
      <c r="EV9" s="175">
        <f t="shared" ref="EV9:EV72" si="72">EQ9*2</f>
        <v>0</v>
      </c>
      <c r="EW9" s="176" t="str">
        <f t="shared" ref="EW9:EW72" si="73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135</v>
      </c>
      <c r="FI9" s="176" t="str">
        <f t="shared" ref="FI9:FI72" si="74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5">IF(FL9=0," ",(FO9*FP9))</f>
        <v xml:space="preserve"> </v>
      </c>
      <c r="FR9" s="175">
        <f t="shared" ref="FR9:FR72" si="76">FM9*2</f>
        <v>0</v>
      </c>
      <c r="FS9" s="176" t="str">
        <f t="shared" ref="FS9:FS72" si="77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135</v>
      </c>
      <c r="GE9" s="176" t="str">
        <f t="shared" ref="GE9:GE72" si="78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9">IF(GH9=0," ",(GK9*GL9))</f>
        <v xml:space="preserve"> </v>
      </c>
      <c r="GN9" s="175">
        <f t="shared" ref="GN9:GN72" si="80">GI9*2</f>
        <v>0</v>
      </c>
      <c r="GO9" s="176" t="str">
        <f t="shared" ref="GO9:GO72" si="81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135</v>
      </c>
      <c r="HA9" s="176" t="str">
        <f t="shared" ref="HA9:HA72" si="82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83">IF(HD9=0," ",(HG9*HH9))</f>
        <v xml:space="preserve"> </v>
      </c>
      <c r="HJ9" s="175">
        <f t="shared" ref="HJ9:HJ72" si="84">HE9*2</f>
        <v>0</v>
      </c>
      <c r="HK9" s="176" t="str">
        <f t="shared" ref="HK9:HK72" si="85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135</v>
      </c>
      <c r="HW9" s="176" t="str">
        <f t="shared" ref="HW9:HW72" si="86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7">IF(HZ9=0," ",(IC9*ID9))</f>
        <v xml:space="preserve"> </v>
      </c>
      <c r="IF9" s="175">
        <f t="shared" ref="IF9:IF72" si="88">IA9*2</f>
        <v>0</v>
      </c>
      <c r="IG9" s="176" t="str">
        <f t="shared" ref="IG9:IG72" si="89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135</v>
      </c>
      <c r="IS9" s="176" t="str">
        <f t="shared" ref="IS9:IS72" si="90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91">IF(IV9=0," ",(IY9*IZ9))</f>
        <v xml:space="preserve"> </v>
      </c>
      <c r="JB9" s="175">
        <f t="shared" ref="JB9:JB72" si="92">IW9*2</f>
        <v>0</v>
      </c>
      <c r="JC9" s="176" t="str">
        <f t="shared" ref="JC9:JC72" si="93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135</v>
      </c>
      <c r="JO9" s="176" t="str">
        <f t="shared" ref="JO9:JO72" si="94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5">IF(JR9=0," ",(JU9*JV9))</f>
        <v xml:space="preserve"> </v>
      </c>
      <c r="JX9" s="175">
        <f t="shared" ref="JX9:JX72" si="96">JS9*2</f>
        <v>0</v>
      </c>
      <c r="JY9" s="176" t="str">
        <f t="shared" ref="JY9:JY72" si="97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 t="s">
        <v>135</v>
      </c>
      <c r="KK9" s="176" t="str">
        <f t="shared" ref="KK9:KK72" si="98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9">IF(KN9=0," ",(KQ9*KR9))</f>
        <v xml:space="preserve"> </v>
      </c>
      <c r="KT9" s="175">
        <f t="shared" ref="KT9:KT72" si="100">KO9*2</f>
        <v>0</v>
      </c>
      <c r="KU9" s="176" t="str">
        <f t="shared" ref="KU9:KU72" si="101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135</v>
      </c>
      <c r="LG9" s="176" t="str">
        <f t="shared" ref="LG9:LG72" si="102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103">IF(LJ9=0," ",(LM9*LN9))</f>
        <v xml:space="preserve"> </v>
      </c>
      <c r="LP9" s="175">
        <f t="shared" ref="LP9:LP72" si="104">LK9*2</f>
        <v>0</v>
      </c>
      <c r="LQ9" s="176" t="str">
        <f t="shared" ref="LQ9:LQ72" si="105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135</v>
      </c>
      <c r="MC9" s="176" t="str">
        <f t="shared" ref="MC9:MC72" si="106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7">IF(MF9=0," ",(MI9*MJ9))</f>
        <v xml:space="preserve"> </v>
      </c>
      <c r="ML9" s="175">
        <f t="shared" ref="ML9:ML72" si="108">MG9*2</f>
        <v>0</v>
      </c>
      <c r="MM9" s="176" t="str">
        <f t="shared" ref="MM9:MM72" si="109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135</v>
      </c>
      <c r="MY9" s="176" t="str">
        <f t="shared" ref="MY9:MY72" si="110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11">IF(NB9=0," ",(NE9*NF9))</f>
        <v xml:space="preserve"> </v>
      </c>
      <c r="NH9" s="175">
        <f t="shared" ref="NH9:NH72" si="112">NC9*2</f>
        <v>0</v>
      </c>
      <c r="NI9" s="176" t="str">
        <f t="shared" ref="NI9:NI72" si="113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135</v>
      </c>
      <c r="NU9" s="176" t="str">
        <f t="shared" ref="NU9:NU72" si="114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5">IF(NX9=0," ",(OA9*OB9))</f>
        <v xml:space="preserve"> </v>
      </c>
      <c r="OD9" s="175">
        <f t="shared" ref="OD9:OD72" si="116">NY9*2</f>
        <v>0</v>
      </c>
      <c r="OE9" s="176" t="str">
        <f t="shared" ref="OE9:OE72" si="117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135</v>
      </c>
      <c r="OQ9" s="176" t="str">
        <f t="shared" ref="OQ9:OQ72" si="118">IF(OK9=0," ",(OO9*ON9))</f>
        <v xml:space="preserve"> 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9">IF(OT9=0," ",(OW9*OX9))</f>
        <v xml:space="preserve"> </v>
      </c>
      <c r="OZ9" s="175">
        <f t="shared" ref="OZ9:OZ72" si="120">OU9*2</f>
        <v>0</v>
      </c>
      <c r="PA9" s="176" t="str">
        <f t="shared" ref="PA9:PA72" si="121">IF(OZ9=0," ",OY9/OU9*OZ9)</f>
        <v xml:space="preserve"> </v>
      </c>
      <c r="PC9" s="172">
        <v>27</v>
      </c>
      <c r="PD9" s="225"/>
      <c r="PE9" s="173" t="str">
        <f>IF(PG9=0," ",VLOOKUP(PG9,PROTOKOL!$A:$F,6,FALSE))</f>
        <v>WNZL. LAV. VE DUV. ASMA KLZ</v>
      </c>
      <c r="PF9" s="43">
        <v>50</v>
      </c>
      <c r="PG9" s="43">
        <v>1</v>
      </c>
      <c r="PH9" s="43">
        <v>2.5</v>
      </c>
      <c r="PI9" s="91">
        <f>IF(PG9=0," ",(VLOOKUP(PG9,PROTOKOL!$A$1:$E$29,2,FALSE))*PH9)</f>
        <v>48</v>
      </c>
      <c r="PJ9" s="174">
        <f t="shared" si="38"/>
        <v>2</v>
      </c>
      <c r="PK9" s="211">
        <f>IF(PG9=0," ",VLOOKUP(PG9,PROTOKOL!$A:$E,5,FALSE))</f>
        <v>0.4731321546052632</v>
      </c>
      <c r="PL9" s="175" t="s">
        <v>135</v>
      </c>
      <c r="PM9" s="176">
        <f t="shared" ref="PM9:PM72" si="122">IF(PG9=0," ",(PK9*PJ9))</f>
        <v>0.9462643092105264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23">IF(PP9=0," ",(PS9*PT9))</f>
        <v xml:space="preserve"> </v>
      </c>
      <c r="PV9" s="175">
        <f t="shared" ref="PV9:PV72" si="124">PQ9*2</f>
        <v>0</v>
      </c>
      <c r="PW9" s="176" t="str">
        <f t="shared" ref="PW9:PW72" si="125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135</v>
      </c>
      <c r="QI9" s="176" t="str">
        <f t="shared" ref="QI9:QI72" si="126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7">IF(QL9=0," ",(QO9*QP9))</f>
        <v xml:space="preserve"> </v>
      </c>
      <c r="QR9" s="175">
        <f t="shared" ref="QR9:QR72" si="128">QM9*2</f>
        <v>0</v>
      </c>
      <c r="QS9" s="176" t="str">
        <f t="shared" ref="QS9:QS72" si="129">IF(QR9=0," ",QQ9/QM9*QR9)</f>
        <v xml:space="preserve"> </v>
      </c>
      <c r="QU9" s="172">
        <v>27</v>
      </c>
      <c r="QV9" s="225"/>
      <c r="QW9" s="173" t="str">
        <f>IF(QY9=0," ",VLOOKUP(QY9,PROTOKOL!$A:$F,6,FALSE))</f>
        <v>PERDE KESME SULU SİST.</v>
      </c>
      <c r="QX9" s="43">
        <v>20</v>
      </c>
      <c r="QY9" s="43">
        <v>8</v>
      </c>
      <c r="QZ9" s="43">
        <v>1</v>
      </c>
      <c r="RA9" s="91">
        <f>IF(QY9=0," ",(VLOOKUP(QY9,PROTOKOL!$A$1:$E$29,2,FALSE))*QZ9)</f>
        <v>13.066666666666666</v>
      </c>
      <c r="RB9" s="174">
        <f t="shared" si="42"/>
        <v>6.9333333333333336</v>
      </c>
      <c r="RC9" s="211">
        <f>IF(QY9=0," ",VLOOKUP(QY9,PROTOKOL!$A:$E,5,FALSE))</f>
        <v>0.69150084134615386</v>
      </c>
      <c r="RD9" s="175" t="s">
        <v>135</v>
      </c>
      <c r="RE9" s="176">
        <f t="shared" ref="RE9:RE72" si="130">IF(QY9=0," ",(RC9*RB9))</f>
        <v>4.7944058333333333</v>
      </c>
      <c r="RF9" s="216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4" t="str">
        <f t="shared" si="43"/>
        <v xml:space="preserve"> </v>
      </c>
      <c r="RL9" s="175" t="str">
        <f>IF(RH9=0," ",VLOOKUP(RH9,PROTOKOL!$A:$E,5,FALSE))</f>
        <v xml:space="preserve"> </v>
      </c>
      <c r="RM9" s="211" t="str">
        <f t="shared" ref="RM9:RM16" si="131">IF(RH9=0," ",(RK9*RL9))</f>
        <v xml:space="preserve"> </v>
      </c>
      <c r="RN9" s="175">
        <f t="shared" ref="RN9:RN72" si="132">RI9*2</f>
        <v>0</v>
      </c>
      <c r="RO9" s="176" t="str">
        <f t="shared" ref="RO9:RO72" si="133">IF(RN9=0," ",RM9/RI9*RN9)</f>
        <v xml:space="preserve"> </v>
      </c>
      <c r="RQ9" s="172">
        <v>27</v>
      </c>
      <c r="RR9" s="225"/>
      <c r="RS9" s="173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4" t="str">
        <f t="shared" si="44"/>
        <v xml:space="preserve"> </v>
      </c>
      <c r="RY9" s="211" t="str">
        <f>IF(RU9=0," ",VLOOKUP(RU9,PROTOKOL!$A:$E,5,FALSE))</f>
        <v xml:space="preserve"> </v>
      </c>
      <c r="RZ9" s="175" t="s">
        <v>135</v>
      </c>
      <c r="SA9" s="176" t="str">
        <f t="shared" ref="SA9:SA72" si="134">IF(RU9=0," ",(RY9*RX9))</f>
        <v xml:space="preserve"> </v>
      </c>
      <c r="SB9" s="216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4" t="str">
        <f t="shared" si="45"/>
        <v xml:space="preserve"> </v>
      </c>
      <c r="SH9" s="175" t="str">
        <f>IF(SD9=0," ",VLOOKUP(SD9,PROTOKOL!$A:$E,5,FALSE))</f>
        <v xml:space="preserve"> </v>
      </c>
      <c r="SI9" s="211" t="str">
        <f t="shared" ref="SI9:SI16" si="135">IF(SD9=0," ",(SG9*SH9))</f>
        <v xml:space="preserve"> </v>
      </c>
      <c r="SJ9" s="175">
        <f t="shared" ref="SJ9:SJ72" si="136">SE9*2</f>
        <v>0</v>
      </c>
      <c r="SK9" s="176" t="str">
        <f t="shared" ref="SK9:SK72" si="137">IF(SJ9=0," ",SI9/SE9*SJ9)</f>
        <v xml:space="preserve"> </v>
      </c>
    </row>
    <row r="10" spans="1:505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135</v>
      </c>
      <c r="K10" s="176" t="str">
        <f t="shared" si="46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7"/>
        <v xml:space="preserve"> </v>
      </c>
      <c r="T10" s="175">
        <f t="shared" si="48"/>
        <v>0</v>
      </c>
      <c r="U10" s="176" t="str">
        <f t="shared" si="49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135</v>
      </c>
      <c r="AG10" s="176" t="str">
        <f t="shared" si="50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51"/>
        <v xml:space="preserve"> </v>
      </c>
      <c r="AP10" s="175">
        <f t="shared" si="52"/>
        <v>0</v>
      </c>
      <c r="AQ10" s="176" t="str">
        <f t="shared" si="53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135</v>
      </c>
      <c r="BC10" s="176" t="str">
        <f t="shared" si="54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5"/>
        <v xml:space="preserve"> </v>
      </c>
      <c r="BL10" s="175">
        <f t="shared" si="56"/>
        <v>0</v>
      </c>
      <c r="BM10" s="176" t="str">
        <f t="shared" si="57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135</v>
      </c>
      <c r="BY10" s="176" t="str">
        <f t="shared" si="58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9"/>
        <v xml:space="preserve"> </v>
      </c>
      <c r="CH10" s="175">
        <f t="shared" si="60"/>
        <v>0</v>
      </c>
      <c r="CI10" s="176" t="str">
        <f t="shared" si="61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135</v>
      </c>
      <c r="CU10" s="176" t="str">
        <f t="shared" si="62"/>
        <v xml:space="preserve"> </v>
      </c>
      <c r="CV10" s="216" t="str">
        <f>IF(CX10=0," ",VLOOKUP(CX10,PROTOKOL!$A:$F,6,FALSE))</f>
        <v>KOKU TESTİ</v>
      </c>
      <c r="CW10" s="43">
        <v>1</v>
      </c>
      <c r="CX10" s="43">
        <v>17</v>
      </c>
      <c r="CY10" s="43">
        <v>1.5</v>
      </c>
      <c r="CZ10" s="91">
        <f>IF(CX10=0," ",(VLOOKUP(CX10,PROTOKOL!$A$1:$E$29,2,FALSE))*CY10)</f>
        <v>0</v>
      </c>
      <c r="DA10" s="174">
        <f t="shared" si="9"/>
        <v>1</v>
      </c>
      <c r="DB10" s="175" t="e">
        <f>IF(CX10=0," ",VLOOKUP(CX10,PROTOKOL!$A:$E,5,FALSE))</f>
        <v>#DIV/0!</v>
      </c>
      <c r="DC10" s="211" t="e">
        <f>IF(CX10=0," ",(DA10*DB10))/7.5*1.5</f>
        <v>#DIV/0!</v>
      </c>
      <c r="DD10" s="175">
        <f t="shared" si="64"/>
        <v>3</v>
      </c>
      <c r="DE10" s="176" t="e">
        <f t="shared" si="65"/>
        <v>#DIV/0!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135</v>
      </c>
      <c r="DQ10" s="176" t="str">
        <f t="shared" si="66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7"/>
        <v xml:space="preserve"> </v>
      </c>
      <c r="DZ10" s="175">
        <f t="shared" si="68"/>
        <v>0</v>
      </c>
      <c r="EA10" s="176" t="str">
        <f t="shared" si="69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/>
      <c r="EM10" s="176" t="str">
        <f t="shared" si="70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71"/>
        <v xml:space="preserve"> </v>
      </c>
      <c r="EV10" s="175">
        <f t="shared" si="72"/>
        <v>0</v>
      </c>
      <c r="EW10" s="176" t="str">
        <f t="shared" si="73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135</v>
      </c>
      <c r="FI10" s="176" t="str">
        <f t="shared" si="74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5"/>
        <v xml:space="preserve"> </v>
      </c>
      <c r="FR10" s="175">
        <f t="shared" si="76"/>
        <v>0</v>
      </c>
      <c r="FS10" s="176" t="str">
        <f t="shared" si="77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135</v>
      </c>
      <c r="GE10" s="176" t="str">
        <f t="shared" si="78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9"/>
        <v xml:space="preserve"> </v>
      </c>
      <c r="GN10" s="175">
        <f t="shared" si="80"/>
        <v>0</v>
      </c>
      <c r="GO10" s="176" t="str">
        <f t="shared" si="81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135</v>
      </c>
      <c r="HA10" s="176" t="str">
        <f t="shared" si="82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83"/>
        <v xml:space="preserve"> </v>
      </c>
      <c r="HJ10" s="175">
        <f t="shared" si="84"/>
        <v>0</v>
      </c>
      <c r="HK10" s="176" t="str">
        <f t="shared" si="85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135</v>
      </c>
      <c r="HW10" s="176" t="str">
        <f t="shared" si="86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7"/>
        <v xml:space="preserve"> </v>
      </c>
      <c r="IF10" s="175">
        <f t="shared" si="88"/>
        <v>0</v>
      </c>
      <c r="IG10" s="176" t="str">
        <f t="shared" si="89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135</v>
      </c>
      <c r="IS10" s="176" t="str">
        <f t="shared" si="90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91"/>
        <v xml:space="preserve"> </v>
      </c>
      <c r="JB10" s="175">
        <f t="shared" si="92"/>
        <v>0</v>
      </c>
      <c r="JC10" s="176" t="str">
        <f t="shared" si="93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135</v>
      </c>
      <c r="JO10" s="176" t="str">
        <f t="shared" si="94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5"/>
        <v xml:space="preserve"> </v>
      </c>
      <c r="JX10" s="175">
        <f t="shared" si="96"/>
        <v>0</v>
      </c>
      <c r="JY10" s="176" t="str">
        <f t="shared" si="97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135</v>
      </c>
      <c r="KK10" s="176" t="str">
        <f t="shared" si="98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9"/>
        <v xml:space="preserve"> </v>
      </c>
      <c r="KT10" s="175">
        <f t="shared" si="100"/>
        <v>0</v>
      </c>
      <c r="KU10" s="176" t="str">
        <f t="shared" si="101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135</v>
      </c>
      <c r="LG10" s="176" t="str">
        <f t="shared" si="102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103"/>
        <v xml:space="preserve"> </v>
      </c>
      <c r="LP10" s="175">
        <f t="shared" si="104"/>
        <v>0</v>
      </c>
      <c r="LQ10" s="176" t="str">
        <f t="shared" si="105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135</v>
      </c>
      <c r="MC10" s="176" t="str">
        <f t="shared" si="106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7"/>
        <v xml:space="preserve"> </v>
      </c>
      <c r="ML10" s="175">
        <f t="shared" si="108"/>
        <v>0</v>
      </c>
      <c r="MM10" s="176" t="str">
        <f t="shared" si="109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135</v>
      </c>
      <c r="MY10" s="176" t="str">
        <f t="shared" si="110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11"/>
        <v xml:space="preserve"> </v>
      </c>
      <c r="NH10" s="175">
        <f t="shared" si="112"/>
        <v>0</v>
      </c>
      <c r="NI10" s="176" t="str">
        <f t="shared" si="113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135</v>
      </c>
      <c r="NU10" s="176" t="str">
        <f t="shared" si="114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5"/>
        <v xml:space="preserve"> </v>
      </c>
      <c r="OD10" s="175">
        <f t="shared" si="116"/>
        <v>0</v>
      </c>
      <c r="OE10" s="176" t="str">
        <f t="shared" si="117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135</v>
      </c>
      <c r="OQ10" s="176" t="str">
        <f t="shared" si="118"/>
        <v xml:space="preserve"> 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9"/>
        <v xml:space="preserve"> </v>
      </c>
      <c r="OZ10" s="175">
        <f t="shared" si="120"/>
        <v>0</v>
      </c>
      <c r="PA10" s="176" t="str">
        <f t="shared" si="121"/>
        <v xml:space="preserve"> </v>
      </c>
      <c r="PC10" s="172">
        <v>27</v>
      </c>
      <c r="PD10" s="226"/>
      <c r="PE10" s="173" t="str">
        <f>IF(PG10=0," ",VLOOKUP(PG10,PROTOKOL!$A:$F,6,FALSE))</f>
        <v>KOKU TESTİ</v>
      </c>
      <c r="PF10" s="43">
        <v>1</v>
      </c>
      <c r="PG10" s="43">
        <v>17</v>
      </c>
      <c r="PH10" s="43">
        <v>0.5</v>
      </c>
      <c r="PI10" s="42">
        <f>IF(PG10=0," ",(VLOOKUP(PG10,PROTOKOL!$A$1:$E$29,2,FALSE))*PH10)</f>
        <v>0</v>
      </c>
      <c r="PJ10" s="174">
        <f t="shared" si="38"/>
        <v>1</v>
      </c>
      <c r="PK10" s="214" t="e">
        <f>IF(PG10=0," ",VLOOKUP(PG10,PROTOKOL!$A:$E,5,FALSE))</f>
        <v>#DIV/0!</v>
      </c>
      <c r="PL10" s="175" t="s">
        <v>135</v>
      </c>
      <c r="PM10" s="176" t="e">
        <f>IF(PG10=0," ",(PK10*PJ10))/7.5*0.5</f>
        <v>#DIV/0!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23"/>
        <v xml:space="preserve"> </v>
      </c>
      <c r="PV10" s="175">
        <f t="shared" si="124"/>
        <v>0</v>
      </c>
      <c r="PW10" s="176" t="str">
        <f t="shared" si="125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135</v>
      </c>
      <c r="QI10" s="176" t="str">
        <f t="shared" si="126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7"/>
        <v xml:space="preserve"> </v>
      </c>
      <c r="QR10" s="175">
        <f t="shared" si="128"/>
        <v>0</v>
      </c>
      <c r="QS10" s="176" t="str">
        <f t="shared" si="129"/>
        <v xml:space="preserve"> </v>
      </c>
      <c r="QU10" s="172">
        <v>27</v>
      </c>
      <c r="QV10" s="226"/>
      <c r="QW10" s="173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4" t="str">
        <f t="shared" si="42"/>
        <v xml:space="preserve"> </v>
      </c>
      <c r="RC10" s="214" t="str">
        <f>IF(QY10=0," ",VLOOKUP(QY10,PROTOKOL!$A:$E,5,FALSE))</f>
        <v xml:space="preserve"> </v>
      </c>
      <c r="RD10" s="175" t="s">
        <v>135</v>
      </c>
      <c r="RE10" s="176" t="str">
        <f t="shared" si="130"/>
        <v xml:space="preserve"> </v>
      </c>
      <c r="RF10" s="216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4" t="str">
        <f t="shared" si="43"/>
        <v xml:space="preserve"> </v>
      </c>
      <c r="RL10" s="175" t="str">
        <f>IF(RH10=0," ",VLOOKUP(RH10,PROTOKOL!$A:$E,5,FALSE))</f>
        <v xml:space="preserve"> </v>
      </c>
      <c r="RM10" s="211" t="str">
        <f t="shared" si="131"/>
        <v xml:space="preserve"> </v>
      </c>
      <c r="RN10" s="175">
        <f t="shared" si="132"/>
        <v>0</v>
      </c>
      <c r="RO10" s="176" t="str">
        <f t="shared" si="133"/>
        <v xml:space="preserve"> </v>
      </c>
      <c r="RQ10" s="172">
        <v>27</v>
      </c>
      <c r="RR10" s="226"/>
      <c r="RS10" s="173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4" t="str">
        <f t="shared" si="44"/>
        <v xml:space="preserve"> </v>
      </c>
      <c r="RY10" s="214" t="str">
        <f>IF(RU10=0," ",VLOOKUP(RU10,PROTOKOL!$A:$E,5,FALSE))</f>
        <v xml:space="preserve"> </v>
      </c>
      <c r="RZ10" s="175" t="s">
        <v>135</v>
      </c>
      <c r="SA10" s="176" t="str">
        <f t="shared" si="134"/>
        <v xml:space="preserve"> </v>
      </c>
      <c r="SB10" s="216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4" t="str">
        <f t="shared" si="45"/>
        <v xml:space="preserve"> </v>
      </c>
      <c r="SH10" s="175" t="str">
        <f>IF(SD10=0," ",VLOOKUP(SD10,PROTOKOL!$A:$E,5,FALSE))</f>
        <v xml:space="preserve"> </v>
      </c>
      <c r="SI10" s="211" t="str">
        <f t="shared" si="135"/>
        <v xml:space="preserve"> </v>
      </c>
      <c r="SJ10" s="175">
        <f t="shared" si="136"/>
        <v>0</v>
      </c>
      <c r="SK10" s="176" t="str">
        <f t="shared" si="137"/>
        <v xml:space="preserve"> </v>
      </c>
    </row>
    <row r="11" spans="1:505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165</v>
      </c>
      <c r="E11" s="43">
        <v>4</v>
      </c>
      <c r="F11" s="43">
        <v>5.5</v>
      </c>
      <c r="G11" s="42">
        <f>IF(E11=0," ",(VLOOKUP(E11,PROTOKOL!$A$1:$E$29,2,FALSE))*F11)</f>
        <v>110</v>
      </c>
      <c r="H11" s="174">
        <f t="shared" si="0"/>
        <v>55</v>
      </c>
      <c r="I11" s="211">
        <f>IF(E11=0," ",VLOOKUP(E11,PROTOKOL!$A:$E,5,FALSE))</f>
        <v>0.44947554687499996</v>
      </c>
      <c r="J11" s="175" t="s">
        <v>135</v>
      </c>
      <c r="K11" s="176">
        <f t="shared" si="46"/>
        <v>24.721155078124998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7"/>
        <v xml:space="preserve"> </v>
      </c>
      <c r="T11" s="175">
        <f t="shared" si="48"/>
        <v>0</v>
      </c>
      <c r="U11" s="176" t="str">
        <f t="shared" si="49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121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43</v>
      </c>
      <c r="AE11" s="211">
        <f>IF(AA11=0," ",VLOOKUP(AA11,PROTOKOL!$A:$E,5,FALSE))</f>
        <v>0.8561438988095238</v>
      </c>
      <c r="AF11" s="175" t="s">
        <v>135</v>
      </c>
      <c r="AG11" s="176">
        <f t="shared" si="50"/>
        <v>36.814187648809522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51"/>
        <v xml:space="preserve"> </v>
      </c>
      <c r="AP11" s="175">
        <f t="shared" si="52"/>
        <v>0</v>
      </c>
      <c r="AQ11" s="176" t="str">
        <f t="shared" si="53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237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87</v>
      </c>
      <c r="BA11" s="211">
        <f>IF(AW11=0," ",VLOOKUP(AW11,PROTOKOL!$A:$E,5,FALSE))</f>
        <v>0.44947554687499996</v>
      </c>
      <c r="BB11" s="175" t="s">
        <v>135</v>
      </c>
      <c r="BC11" s="176">
        <f t="shared" si="54"/>
        <v>39.104372578124995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5"/>
        <v xml:space="preserve"> </v>
      </c>
      <c r="BL11" s="175">
        <f t="shared" si="56"/>
        <v>0</v>
      </c>
      <c r="BM11" s="176" t="str">
        <f t="shared" si="57"/>
        <v xml:space="preserve"> </v>
      </c>
      <c r="BO11" s="172">
        <v>28</v>
      </c>
      <c r="BP11" s="224">
        <v>28</v>
      </c>
      <c r="BQ11" s="173" t="str">
        <f>IF(BS11=0," ",VLOOKUP(BS11,PROTOKOL!$A:$F,6,FALSE))</f>
        <v>VAKUM TEST</v>
      </c>
      <c r="BR11" s="43">
        <v>242</v>
      </c>
      <c r="BS11" s="43">
        <v>4</v>
      </c>
      <c r="BT11" s="43">
        <v>7.5</v>
      </c>
      <c r="BU11" s="42">
        <f>IF(BS11=0," ",(VLOOKUP(BS11,PROTOKOL!$A$1:$E$29,2,FALSE))*BT11)</f>
        <v>150</v>
      </c>
      <c r="BV11" s="174">
        <f t="shared" si="6"/>
        <v>92</v>
      </c>
      <c r="BW11" s="211">
        <f>IF(BS11=0," ",VLOOKUP(BS11,PROTOKOL!$A:$E,5,FALSE))</f>
        <v>0.44947554687499996</v>
      </c>
      <c r="BX11" s="175" t="s">
        <v>135</v>
      </c>
      <c r="BY11" s="176">
        <f t="shared" si="58"/>
        <v>41.351750312499995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9"/>
        <v xml:space="preserve"> </v>
      </c>
      <c r="CH11" s="175">
        <f t="shared" si="60"/>
        <v>0</v>
      </c>
      <c r="CI11" s="176" t="str">
        <f t="shared" si="61"/>
        <v xml:space="preserve"> </v>
      </c>
      <c r="CK11" s="172">
        <v>28</v>
      </c>
      <c r="CL11" s="224">
        <v>28</v>
      </c>
      <c r="CM11" s="173" t="str">
        <f>IF(CO11=0," ",VLOOKUP(CO11,PROTOKOL!$A:$F,6,FALSE))</f>
        <v>WNZL. LAV. VE DUV. ASMA KLZ</v>
      </c>
      <c r="CN11" s="43">
        <v>235</v>
      </c>
      <c r="CO11" s="43">
        <v>1</v>
      </c>
      <c r="CP11" s="43">
        <v>7.5</v>
      </c>
      <c r="CQ11" s="42">
        <f>IF(CO11=0," ",(VLOOKUP(CO11,PROTOKOL!$A$1:$E$29,2,FALSE))*CP11)</f>
        <v>144</v>
      </c>
      <c r="CR11" s="174">
        <f t="shared" si="8"/>
        <v>91</v>
      </c>
      <c r="CS11" s="211">
        <f>IF(CO11=0," ",VLOOKUP(CO11,PROTOKOL!$A:$E,5,FALSE))</f>
        <v>0.4731321546052632</v>
      </c>
      <c r="CT11" s="175" t="s">
        <v>135</v>
      </c>
      <c r="CU11" s="176">
        <f t="shared" si="62"/>
        <v>43.055026069078949</v>
      </c>
      <c r="CV11" s="216" t="str">
        <f>IF(CX11=0," ",VLOOKUP(CX11,PROTOKOL!$A:$F,6,FALSE))</f>
        <v>DEPO ÜRÜN KONTROL</v>
      </c>
      <c r="CW11" s="43"/>
      <c r="CX11" s="43">
        <v>24</v>
      </c>
      <c r="CY11" s="43">
        <v>3.5</v>
      </c>
      <c r="CZ11" s="91">
        <f>IF(CX11=0," ",(VLOOKUP(CX11,PROTOKOL!$A$1:$E$29,2,FALSE))*CY11)</f>
        <v>0</v>
      </c>
      <c r="DA11" s="174" t="str">
        <f t="shared" si="9"/>
        <v xml:space="preserve"> </v>
      </c>
      <c r="DB11" s="175" t="e">
        <f>IF(CX11=0," ",VLOOKUP(CX11,PROTOKOL!$A:$E,5,FALSE))</f>
        <v>#DIV/0!</v>
      </c>
      <c r="DC11" s="211" t="e">
        <f t="shared" si="63"/>
        <v>#VALUE!</v>
      </c>
      <c r="DD11" s="175">
        <f t="shared" si="64"/>
        <v>7</v>
      </c>
      <c r="DE11" s="176" t="e">
        <f t="shared" si="65"/>
        <v>#VALUE!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121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43</v>
      </c>
      <c r="DO11" s="211">
        <f>IF(DK11=0," ",VLOOKUP(DK11,PROTOKOL!$A:$E,5,FALSE))</f>
        <v>0.8561438988095238</v>
      </c>
      <c r="DP11" s="175" t="s">
        <v>135</v>
      </c>
      <c r="DQ11" s="176">
        <f t="shared" si="66"/>
        <v>36.814187648809522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7"/>
        <v xml:space="preserve"> </v>
      </c>
      <c r="DZ11" s="175">
        <f t="shared" si="68"/>
        <v>0</v>
      </c>
      <c r="EA11" s="176" t="str">
        <f t="shared" si="69"/>
        <v xml:space="preserve"> </v>
      </c>
      <c r="EC11" s="172">
        <v>28</v>
      </c>
      <c r="ED11" s="224">
        <v>28</v>
      </c>
      <c r="EE11" s="173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4" t="str">
        <f t="shared" si="12"/>
        <v xml:space="preserve"> </v>
      </c>
      <c r="EK11" s="211" t="str">
        <f>IF(EG11=0," ",VLOOKUP(EG11,PROTOKOL!$A:$E,5,FALSE))</f>
        <v xml:space="preserve"> </v>
      </c>
      <c r="EL11" s="175"/>
      <c r="EM11" s="176" t="str">
        <f t="shared" si="70"/>
        <v xml:space="preserve"> 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71"/>
        <v xml:space="preserve"> </v>
      </c>
      <c r="EV11" s="175">
        <f t="shared" si="72"/>
        <v>0</v>
      </c>
      <c r="EW11" s="176" t="str">
        <f t="shared" si="73"/>
        <v xml:space="preserve"> </v>
      </c>
      <c r="EY11" s="172">
        <v>28</v>
      </c>
      <c r="EZ11" s="224">
        <v>28</v>
      </c>
      <c r="FA11" s="173" t="str">
        <f>IF(FC11=0," ",VLOOKUP(FC11,PROTOKOL!$A:$F,6,FALSE))</f>
        <v>SIZDIRMAZLIK TAMİR</v>
      </c>
      <c r="FB11" s="43">
        <v>64</v>
      </c>
      <c r="FC11" s="43">
        <v>12</v>
      </c>
      <c r="FD11" s="43">
        <v>4</v>
      </c>
      <c r="FE11" s="42">
        <f>IF(FC11=0," ",(VLOOKUP(FC11,PROTOKOL!$A$1:$E$29,2,FALSE))*FD11)</f>
        <v>41.6</v>
      </c>
      <c r="FF11" s="174">
        <f t="shared" si="14"/>
        <v>22.4</v>
      </c>
      <c r="FG11" s="211">
        <f>IF(FC11=0," ",VLOOKUP(FC11,PROTOKOL!$A:$E,5,FALSE))</f>
        <v>0.8561438988095238</v>
      </c>
      <c r="FH11" s="175" t="s">
        <v>135</v>
      </c>
      <c r="FI11" s="176">
        <f t="shared" si="74"/>
        <v>19.177623333333333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5"/>
        <v xml:space="preserve"> </v>
      </c>
      <c r="FR11" s="175">
        <f t="shared" si="76"/>
        <v>0</v>
      </c>
      <c r="FS11" s="176" t="str">
        <f t="shared" si="77"/>
        <v xml:space="preserve"> </v>
      </c>
      <c r="FU11" s="172">
        <v>28</v>
      </c>
      <c r="FV11" s="224">
        <v>28</v>
      </c>
      <c r="FW11" s="173" t="s">
        <v>32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4" t="str">
        <f t="shared" si="16"/>
        <v xml:space="preserve"> </v>
      </c>
      <c r="GC11" s="211" t="str">
        <f>IF(FY11=0," ",VLOOKUP(FY11,PROTOKOL!$A:$E,5,FALSE))</f>
        <v xml:space="preserve"> </v>
      </c>
      <c r="GD11" s="175" t="s">
        <v>135</v>
      </c>
      <c r="GE11" s="176" t="str">
        <f t="shared" si="78"/>
        <v xml:space="preserve"> 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9"/>
        <v xml:space="preserve"> </v>
      </c>
      <c r="GN11" s="175">
        <f t="shared" si="80"/>
        <v>0</v>
      </c>
      <c r="GO11" s="176" t="str">
        <f t="shared" si="81"/>
        <v xml:space="preserve"> </v>
      </c>
      <c r="GQ11" s="172">
        <v>28</v>
      </c>
      <c r="GR11" s="224">
        <v>28</v>
      </c>
      <c r="GS11" s="173" t="s">
        <v>136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 t="s">
        <v>135</v>
      </c>
      <c r="HA11" s="176" t="str">
        <f t="shared" si="82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83"/>
        <v xml:space="preserve"> </v>
      </c>
      <c r="HJ11" s="175">
        <f t="shared" si="84"/>
        <v>0</v>
      </c>
      <c r="HK11" s="176" t="str">
        <f t="shared" si="85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45</v>
      </c>
      <c r="HQ11" s="43">
        <v>4</v>
      </c>
      <c r="HR11" s="43">
        <v>1.5</v>
      </c>
      <c r="HS11" s="42">
        <f>IF(HQ11=0," ",(VLOOKUP(HQ11,PROTOKOL!$A$1:$E$29,2,FALSE))*HR11)</f>
        <v>30</v>
      </c>
      <c r="HT11" s="174">
        <f t="shared" si="20"/>
        <v>15</v>
      </c>
      <c r="HU11" s="211">
        <f>IF(HQ11=0," ",VLOOKUP(HQ11,PROTOKOL!$A:$E,5,FALSE))</f>
        <v>0.44947554687499996</v>
      </c>
      <c r="HV11" s="175" t="s">
        <v>135</v>
      </c>
      <c r="HW11" s="176">
        <f t="shared" si="86"/>
        <v>6.7421332031249994</v>
      </c>
      <c r="HX11" s="216" t="str">
        <f>IF(HZ11=0," ",VLOOKUP(HZ11,PROTOKOL!$A:$F,6,FALSE))</f>
        <v>PERDE KESME SULU SİST.</v>
      </c>
      <c r="HY11" s="43">
        <v>51</v>
      </c>
      <c r="HZ11" s="43">
        <v>8</v>
      </c>
      <c r="IA11" s="43">
        <v>2.5</v>
      </c>
      <c r="IB11" s="91">
        <f>IF(HZ11=0," ",(VLOOKUP(HZ11,PROTOKOL!$A$1:$E$29,2,FALSE))*IA11)</f>
        <v>32.666666666666664</v>
      </c>
      <c r="IC11" s="174">
        <f t="shared" si="21"/>
        <v>18.333333333333336</v>
      </c>
      <c r="ID11" s="175">
        <f>IF(HZ11=0," ",VLOOKUP(HZ11,PROTOKOL!$A:$E,5,FALSE))</f>
        <v>0.69150084134615386</v>
      </c>
      <c r="IE11" s="211">
        <f t="shared" si="87"/>
        <v>12.677515424679489</v>
      </c>
      <c r="IF11" s="175">
        <f t="shared" si="88"/>
        <v>5</v>
      </c>
      <c r="IG11" s="176">
        <f t="shared" si="89"/>
        <v>25.355030849358975</v>
      </c>
      <c r="II11" s="172">
        <v>28</v>
      </c>
      <c r="IJ11" s="224">
        <v>28</v>
      </c>
      <c r="IK11" s="173" t="str">
        <f>IF(IM11=0," ",VLOOKUP(IM11,PROTOKOL!$A:$F,6,FALSE))</f>
        <v>VAKUM TEST</v>
      </c>
      <c r="IL11" s="43">
        <v>240</v>
      </c>
      <c r="IM11" s="43">
        <v>4</v>
      </c>
      <c r="IN11" s="43">
        <v>7.5</v>
      </c>
      <c r="IO11" s="42">
        <f>IF(IM11=0," ",(VLOOKUP(IM11,PROTOKOL!$A$1:$E$29,2,FALSE))*IN11)</f>
        <v>150</v>
      </c>
      <c r="IP11" s="174">
        <f t="shared" si="22"/>
        <v>90</v>
      </c>
      <c r="IQ11" s="211">
        <f>IF(IM11=0," ",VLOOKUP(IM11,PROTOKOL!$A:$E,5,FALSE))</f>
        <v>0.44947554687499996</v>
      </c>
      <c r="IR11" s="175" t="s">
        <v>135</v>
      </c>
      <c r="IS11" s="176">
        <f t="shared" si="90"/>
        <v>40.452799218749995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91"/>
        <v xml:space="preserve"> </v>
      </c>
      <c r="JB11" s="175">
        <f t="shared" si="92"/>
        <v>0</v>
      </c>
      <c r="JC11" s="176" t="str">
        <f t="shared" si="93"/>
        <v xml:space="preserve"> </v>
      </c>
      <c r="JE11" s="172">
        <v>28</v>
      </c>
      <c r="JF11" s="224">
        <v>28</v>
      </c>
      <c r="JG11" s="173" t="s">
        <v>136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 t="s">
        <v>135</v>
      </c>
      <c r="JO11" s="176" t="str">
        <f t="shared" si="94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5"/>
        <v xml:space="preserve"> </v>
      </c>
      <c r="JX11" s="175">
        <f t="shared" si="96"/>
        <v>0</v>
      </c>
      <c r="JY11" s="176" t="str">
        <f t="shared" si="97"/>
        <v xml:space="preserve"> </v>
      </c>
      <c r="KA11" s="172">
        <v>28</v>
      </c>
      <c r="KB11" s="224">
        <v>28</v>
      </c>
      <c r="KC11" s="173" t="str">
        <f>IF(KE11=0," ",VLOOKUP(KE11,PROTOKOL!$A:$F,6,FALSE))</f>
        <v>PANTOGRAF LAVABO TAŞLAMA</v>
      </c>
      <c r="KD11" s="43">
        <v>116</v>
      </c>
      <c r="KE11" s="43">
        <v>9</v>
      </c>
      <c r="KF11" s="43">
        <v>7.5</v>
      </c>
      <c r="KG11" s="42">
        <f>IF(KE11=0," ",(VLOOKUP(KE11,PROTOKOL!$A$1:$E$29,2,FALSE))*KF11)</f>
        <v>65</v>
      </c>
      <c r="KH11" s="174">
        <f t="shared" si="26"/>
        <v>51</v>
      </c>
      <c r="KI11" s="211">
        <f>IF(KE11=0," ",VLOOKUP(KE11,PROTOKOL!$A:$E,5,FALSE))</f>
        <v>1.0273726785714283</v>
      </c>
      <c r="KJ11" s="175" t="s">
        <v>135</v>
      </c>
      <c r="KK11" s="176">
        <f t="shared" si="98"/>
        <v>52.396006607142844</v>
      </c>
      <c r="KL11" s="216" t="str">
        <f>IF(KN11=0," ",VLOOKUP(KN11,PROTOKOL!$A:$F,6,FALSE))</f>
        <v>PANTOGRAF LAVABO TAŞLAMA</v>
      </c>
      <c r="KM11" s="43">
        <v>16</v>
      </c>
      <c r="KN11" s="43">
        <v>9</v>
      </c>
      <c r="KO11" s="43">
        <v>2.5</v>
      </c>
      <c r="KP11" s="91">
        <f>IF(KN11=0," ",(VLOOKUP(KN11,PROTOKOL!$A$1:$E$29,2,FALSE))*KO11)</f>
        <v>21.666666666666664</v>
      </c>
      <c r="KQ11" s="174">
        <f t="shared" si="27"/>
        <v>-5.6666666666666643</v>
      </c>
      <c r="KR11" s="175">
        <f>IF(KN11=0," ",VLOOKUP(KN11,PROTOKOL!$A:$E,5,FALSE))</f>
        <v>1.0273726785714283</v>
      </c>
      <c r="KS11" s="211">
        <f t="shared" si="99"/>
        <v>-5.8217785119047578</v>
      </c>
      <c r="KT11" s="175">
        <f t="shared" si="100"/>
        <v>5</v>
      </c>
      <c r="KU11" s="176">
        <f t="shared" si="101"/>
        <v>-11.643557023809517</v>
      </c>
      <c r="KW11" s="172">
        <v>28</v>
      </c>
      <c r="KX11" s="224">
        <v>28</v>
      </c>
      <c r="KY11" s="173" t="str">
        <f>IF(LA11=0," ",VLOOKUP(LA11,PROTOKOL!$A:$F,6,FALSE))</f>
        <v>VAKUM TEST</v>
      </c>
      <c r="KZ11" s="43">
        <v>230</v>
      </c>
      <c r="LA11" s="43">
        <v>4</v>
      </c>
      <c r="LB11" s="43">
        <v>7.5</v>
      </c>
      <c r="LC11" s="42">
        <f>IF(LA11=0," ",(VLOOKUP(LA11,PROTOKOL!$A$1:$E$29,2,FALSE))*LB11)</f>
        <v>150</v>
      </c>
      <c r="LD11" s="174">
        <f t="shared" si="28"/>
        <v>80</v>
      </c>
      <c r="LE11" s="211">
        <f>IF(LA11=0," ",VLOOKUP(LA11,PROTOKOL!$A:$E,5,FALSE))</f>
        <v>0.44947554687499996</v>
      </c>
      <c r="LF11" s="175" t="s">
        <v>135</v>
      </c>
      <c r="LG11" s="176">
        <f t="shared" si="102"/>
        <v>35.958043749999995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103"/>
        <v xml:space="preserve"> </v>
      </c>
      <c r="LP11" s="175">
        <f t="shared" si="104"/>
        <v>0</v>
      </c>
      <c r="LQ11" s="176" t="str">
        <f t="shared" si="105"/>
        <v xml:space="preserve"> </v>
      </c>
      <c r="LS11" s="172">
        <v>28</v>
      </c>
      <c r="LT11" s="224">
        <v>28</v>
      </c>
      <c r="LU11" s="173" t="str">
        <f>IF(LW11=0," ",VLOOKUP(LW11,PROTOKOL!$A:$F,6,FALSE))</f>
        <v>VAKUM TEST</v>
      </c>
      <c r="LV11" s="43">
        <v>240</v>
      </c>
      <c r="LW11" s="43">
        <v>4</v>
      </c>
      <c r="LX11" s="43">
        <v>7.5</v>
      </c>
      <c r="LY11" s="42">
        <f>IF(LW11=0," ",(VLOOKUP(LW11,PROTOKOL!$A$1:$E$29,2,FALSE))*LX11)</f>
        <v>150</v>
      </c>
      <c r="LZ11" s="174">
        <f t="shared" si="30"/>
        <v>90</v>
      </c>
      <c r="MA11" s="211">
        <f>IF(LW11=0," ",VLOOKUP(LW11,PROTOKOL!$A:$E,5,FALSE))</f>
        <v>0.44947554687499996</v>
      </c>
      <c r="MB11" s="175" t="s">
        <v>135</v>
      </c>
      <c r="MC11" s="176">
        <f t="shared" si="106"/>
        <v>40.452799218749995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7"/>
        <v xml:space="preserve"> </v>
      </c>
      <c r="ML11" s="175">
        <f t="shared" si="108"/>
        <v>0</v>
      </c>
      <c r="MM11" s="176" t="str">
        <f t="shared" si="109"/>
        <v xml:space="preserve"> </v>
      </c>
      <c r="MO11" s="172">
        <v>28</v>
      </c>
      <c r="MP11" s="224">
        <v>28</v>
      </c>
      <c r="MQ11" s="173" t="str">
        <f>IF(MS11=0," ",VLOOKUP(MS11,PROTOKOL!$A:$F,6,FALSE))</f>
        <v>PANTOGRAF LAVABO TAŞLAMA</v>
      </c>
      <c r="MR11" s="43">
        <v>103</v>
      </c>
      <c r="MS11" s="43">
        <v>9</v>
      </c>
      <c r="MT11" s="43">
        <v>7.5</v>
      </c>
      <c r="MU11" s="42">
        <f>IF(MS11=0," ",(VLOOKUP(MS11,PROTOKOL!$A$1:$E$29,2,FALSE))*MT11)</f>
        <v>65</v>
      </c>
      <c r="MV11" s="174">
        <f t="shared" si="32"/>
        <v>38</v>
      </c>
      <c r="MW11" s="211">
        <f>IF(MS11=0," ",VLOOKUP(MS11,PROTOKOL!$A:$E,5,FALSE))</f>
        <v>1.0273726785714283</v>
      </c>
      <c r="MX11" s="175" t="s">
        <v>135</v>
      </c>
      <c r="MY11" s="176">
        <f t="shared" si="110"/>
        <v>39.040161785714275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11"/>
        <v xml:space="preserve"> </v>
      </c>
      <c r="NH11" s="175">
        <f t="shared" si="112"/>
        <v>0</v>
      </c>
      <c r="NI11" s="176" t="str">
        <f t="shared" si="113"/>
        <v xml:space="preserve"> </v>
      </c>
      <c r="NK11" s="172">
        <v>28</v>
      </c>
      <c r="NL11" s="224">
        <v>28</v>
      </c>
      <c r="NM11" s="173" t="str">
        <f>IF(NO11=0," ",VLOOKUP(NO11,PROTOKOL!$A:$F,6,FALSE))</f>
        <v>PANTOGRAF LAVABO TAŞLAMA</v>
      </c>
      <c r="NN11" s="43">
        <v>103</v>
      </c>
      <c r="NO11" s="43">
        <v>9</v>
      </c>
      <c r="NP11" s="43">
        <v>7.5</v>
      </c>
      <c r="NQ11" s="42">
        <f>IF(NO11=0," ",(VLOOKUP(NO11,PROTOKOL!$A$1:$E$29,2,FALSE))*NP11)</f>
        <v>65</v>
      </c>
      <c r="NR11" s="174">
        <f t="shared" si="34"/>
        <v>38</v>
      </c>
      <c r="NS11" s="211">
        <f>IF(NO11=0," ",VLOOKUP(NO11,PROTOKOL!$A:$E,5,FALSE))</f>
        <v>1.0273726785714283</v>
      </c>
      <c r="NT11" s="175" t="s">
        <v>135</v>
      </c>
      <c r="NU11" s="176">
        <f t="shared" si="114"/>
        <v>39.040161785714275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5"/>
        <v xml:space="preserve"> </v>
      </c>
      <c r="OD11" s="175">
        <f t="shared" si="116"/>
        <v>0</v>
      </c>
      <c r="OE11" s="176" t="str">
        <f t="shared" si="117"/>
        <v xml:space="preserve"> </v>
      </c>
      <c r="OG11" s="172">
        <v>28</v>
      </c>
      <c r="OH11" s="224">
        <v>28</v>
      </c>
      <c r="OI11" s="173" t="s">
        <v>32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4" t="str">
        <f t="shared" si="36"/>
        <v xml:space="preserve"> </v>
      </c>
      <c r="OO11" s="211" t="str">
        <f>IF(OK11=0," ",VLOOKUP(OK11,PROTOKOL!$A:$E,5,FALSE))</f>
        <v xml:space="preserve"> </v>
      </c>
      <c r="OP11" s="175" t="s">
        <v>135</v>
      </c>
      <c r="OQ11" s="176" t="str">
        <f t="shared" si="118"/>
        <v xml:space="preserve"> 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9"/>
        <v xml:space="preserve"> </v>
      </c>
      <c r="OZ11" s="175">
        <f t="shared" si="120"/>
        <v>0</v>
      </c>
      <c r="PA11" s="176" t="str">
        <f t="shared" si="121"/>
        <v xml:space="preserve"> </v>
      </c>
      <c r="PC11" s="172">
        <v>28</v>
      </c>
      <c r="PD11" s="224">
        <v>28</v>
      </c>
      <c r="PE11" s="173" t="str">
        <f>IF(PG11=0," ",VLOOKUP(PG11,PROTOKOL!$A:$F,6,FALSE))</f>
        <v>DEPO ÜRÜN KONTROL</v>
      </c>
      <c r="PF11" s="43"/>
      <c r="PG11" s="43">
        <v>24</v>
      </c>
      <c r="PH11" s="43">
        <v>3.5</v>
      </c>
      <c r="PI11" s="42">
        <f>IF(PG11=0," ",(VLOOKUP(PG11,PROTOKOL!$A$1:$E$29,2,FALSE))*PH11)</f>
        <v>0</v>
      </c>
      <c r="PJ11" s="174" t="str">
        <f t="shared" si="38"/>
        <v xml:space="preserve"> </v>
      </c>
      <c r="PK11" s="211" t="e">
        <f>IF(PG11=0," ",VLOOKUP(PG11,PROTOKOL!$A:$E,5,FALSE))</f>
        <v>#DIV/0!</v>
      </c>
      <c r="PL11" s="175" t="s">
        <v>135</v>
      </c>
      <c r="PM11" s="176" t="e">
        <f t="shared" si="122"/>
        <v>#DIV/0!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23"/>
        <v xml:space="preserve"> </v>
      </c>
      <c r="PV11" s="175">
        <f t="shared" si="124"/>
        <v>0</v>
      </c>
      <c r="PW11" s="176" t="str">
        <f t="shared" si="125"/>
        <v xml:space="preserve"> </v>
      </c>
      <c r="PY11" s="172">
        <v>28</v>
      </c>
      <c r="PZ11" s="224">
        <v>28</v>
      </c>
      <c r="QA11" s="173" t="str">
        <f>IF(QC11=0," ",VLOOKUP(QC11,PROTOKOL!$A:$F,6,FALSE))</f>
        <v>VAKUM TEST</v>
      </c>
      <c r="QB11" s="43">
        <v>230</v>
      </c>
      <c r="QC11" s="43">
        <v>4</v>
      </c>
      <c r="QD11" s="43">
        <v>7.5</v>
      </c>
      <c r="QE11" s="42">
        <f>IF(QC11=0," ",(VLOOKUP(QC11,PROTOKOL!$A$1:$E$29,2,FALSE))*QD11)</f>
        <v>150</v>
      </c>
      <c r="QF11" s="174">
        <f t="shared" si="40"/>
        <v>80</v>
      </c>
      <c r="QG11" s="211">
        <f>IF(QC11=0," ",VLOOKUP(QC11,PROTOKOL!$A:$E,5,FALSE))</f>
        <v>0.44947554687499996</v>
      </c>
      <c r="QH11" s="175" t="s">
        <v>135</v>
      </c>
      <c r="QI11" s="176">
        <f t="shared" si="126"/>
        <v>35.958043749999995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7"/>
        <v xml:space="preserve"> </v>
      </c>
      <c r="QR11" s="175">
        <f t="shared" si="128"/>
        <v>0</v>
      </c>
      <c r="QS11" s="176" t="str">
        <f t="shared" si="129"/>
        <v xml:space="preserve"> </v>
      </c>
      <c r="QU11" s="172">
        <v>28</v>
      </c>
      <c r="QV11" s="224">
        <v>28</v>
      </c>
      <c r="QW11" s="173" t="str">
        <f>IF(QY11=0," ",VLOOKUP(QY11,PROTOKOL!$A:$F,6,FALSE))</f>
        <v>VAKUM TEST</v>
      </c>
      <c r="QX11" s="43">
        <v>223</v>
      </c>
      <c r="QY11" s="43">
        <v>4</v>
      </c>
      <c r="QZ11" s="43">
        <v>7.5</v>
      </c>
      <c r="RA11" s="42">
        <f>IF(QY11=0," ",(VLOOKUP(QY11,PROTOKOL!$A$1:$E$29,2,FALSE))*QZ11)</f>
        <v>150</v>
      </c>
      <c r="RB11" s="174">
        <f t="shared" si="42"/>
        <v>73</v>
      </c>
      <c r="RC11" s="211">
        <f>IF(QY11=0," ",VLOOKUP(QY11,PROTOKOL!$A:$E,5,FALSE))</f>
        <v>0.44947554687499996</v>
      </c>
      <c r="RD11" s="175" t="s">
        <v>135</v>
      </c>
      <c r="RE11" s="176">
        <f t="shared" si="130"/>
        <v>32.811714921874994</v>
      </c>
      <c r="RF11" s="216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4" t="str">
        <f t="shared" si="43"/>
        <v xml:space="preserve"> </v>
      </c>
      <c r="RL11" s="175" t="str">
        <f>IF(RH11=0," ",VLOOKUP(RH11,PROTOKOL!$A:$E,5,FALSE))</f>
        <v xml:space="preserve"> </v>
      </c>
      <c r="RM11" s="211" t="str">
        <f t="shared" si="131"/>
        <v xml:space="preserve"> </v>
      </c>
      <c r="RN11" s="175">
        <f t="shared" si="132"/>
        <v>0</v>
      </c>
      <c r="RO11" s="176" t="str">
        <f t="shared" si="133"/>
        <v xml:space="preserve"> </v>
      </c>
      <c r="RQ11" s="172">
        <v>28</v>
      </c>
      <c r="RR11" s="224">
        <v>28</v>
      </c>
      <c r="RS11" s="173" t="str">
        <f>IF(RU11=0," ",VLOOKUP(RU11,PROTOKOL!$A:$F,6,FALSE))</f>
        <v>PANTOGRAF LAVABO TAŞLAMA</v>
      </c>
      <c r="RT11" s="43">
        <v>103</v>
      </c>
      <c r="RU11" s="43">
        <v>9</v>
      </c>
      <c r="RV11" s="43">
        <v>7.5</v>
      </c>
      <c r="RW11" s="42">
        <f>IF(RU11=0," ",(VLOOKUP(RU11,PROTOKOL!$A$1:$E$29,2,FALSE))*RV11)</f>
        <v>65</v>
      </c>
      <c r="RX11" s="174">
        <f t="shared" si="44"/>
        <v>38</v>
      </c>
      <c r="RY11" s="211">
        <f>IF(RU11=0," ",VLOOKUP(RU11,PROTOKOL!$A:$E,5,FALSE))</f>
        <v>1.0273726785714283</v>
      </c>
      <c r="RZ11" s="175" t="s">
        <v>135</v>
      </c>
      <c r="SA11" s="176">
        <f t="shared" si="134"/>
        <v>39.040161785714275</v>
      </c>
      <c r="SB11" s="216" t="str">
        <f>IF(SD11=0," ",VLOOKUP(SD11,PROTOKOL!$A:$F,6,FALSE))</f>
        <v>PANTOGRAF LAVABO TAŞLAMA</v>
      </c>
      <c r="SC11" s="43">
        <v>33</v>
      </c>
      <c r="SD11" s="43">
        <v>9</v>
      </c>
      <c r="SE11" s="43">
        <v>2.5</v>
      </c>
      <c r="SF11" s="91">
        <f>IF(SD11=0," ",(VLOOKUP(SD11,PROTOKOL!$A$1:$E$29,2,FALSE))*SE11)</f>
        <v>21.666666666666664</v>
      </c>
      <c r="SG11" s="174">
        <f t="shared" si="45"/>
        <v>11.333333333333336</v>
      </c>
      <c r="SH11" s="175">
        <f>IF(SD11=0," ",VLOOKUP(SD11,PROTOKOL!$A:$E,5,FALSE))</f>
        <v>1.0273726785714283</v>
      </c>
      <c r="SI11" s="211">
        <f t="shared" si="135"/>
        <v>11.643557023809523</v>
      </c>
      <c r="SJ11" s="175">
        <f t="shared" si="136"/>
        <v>5</v>
      </c>
      <c r="SK11" s="176">
        <f t="shared" si="137"/>
        <v>23.287114047619045</v>
      </c>
    </row>
    <row r="12" spans="1:505" ht="13.8">
      <c r="A12" s="172">
        <v>28</v>
      </c>
      <c r="B12" s="225"/>
      <c r="C12" s="173" t="str">
        <f>IF(E12=0," ",VLOOKUP(E12,PROTOKOL!$A:$F,6,FALSE))</f>
        <v>KOKU TESTİ</v>
      </c>
      <c r="D12" s="43">
        <v>1</v>
      </c>
      <c r="E12" s="43">
        <v>17</v>
      </c>
      <c r="F12" s="43">
        <v>2</v>
      </c>
      <c r="G12" s="42">
        <f>IF(E12=0," ",(VLOOKUP(E12,PROTOKOL!$A$1:$E$29,2,FALSE))*F12)</f>
        <v>0</v>
      </c>
      <c r="H12" s="174">
        <f t="shared" si="0"/>
        <v>1</v>
      </c>
      <c r="I12" s="211" t="e">
        <f>IF(E12=0," ",VLOOKUP(E12,PROTOKOL!$A:$E,5,FALSE))</f>
        <v>#DIV/0!</v>
      </c>
      <c r="J12" s="175" t="s">
        <v>135</v>
      </c>
      <c r="K12" s="176" t="e">
        <f>IF(E12=0," ",(I12*H12))/7.5*2</f>
        <v>#DIV/0!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7"/>
        <v xml:space="preserve"> </v>
      </c>
      <c r="T12" s="175">
        <f t="shared" si="48"/>
        <v>0</v>
      </c>
      <c r="U12" s="176" t="str">
        <f t="shared" si="49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135</v>
      </c>
      <c r="AG12" s="176" t="str">
        <f t="shared" si="50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51"/>
        <v xml:space="preserve"> </v>
      </c>
      <c r="AP12" s="175">
        <f t="shared" si="52"/>
        <v>0</v>
      </c>
      <c r="AQ12" s="176" t="str">
        <f t="shared" si="53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135</v>
      </c>
      <c r="BC12" s="176" t="str">
        <f t="shared" si="54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5"/>
        <v xml:space="preserve"> </v>
      </c>
      <c r="BL12" s="175">
        <f t="shared" si="56"/>
        <v>0</v>
      </c>
      <c r="BM12" s="176" t="str">
        <f t="shared" si="57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135</v>
      </c>
      <c r="BY12" s="176" t="str">
        <f t="shared" si="58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9"/>
        <v xml:space="preserve"> </v>
      </c>
      <c r="CH12" s="175">
        <f t="shared" si="60"/>
        <v>0</v>
      </c>
      <c r="CI12" s="176" t="str">
        <f t="shared" si="61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 t="s">
        <v>135</v>
      </c>
      <c r="CU12" s="176" t="str">
        <f t="shared" si="62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63"/>
        <v xml:space="preserve"> </v>
      </c>
      <c r="DD12" s="175">
        <f t="shared" si="64"/>
        <v>0</v>
      </c>
      <c r="DE12" s="176" t="str">
        <f t="shared" si="65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135</v>
      </c>
      <c r="DQ12" s="176" t="str">
        <f t="shared" si="66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7"/>
        <v xml:space="preserve"> </v>
      </c>
      <c r="DZ12" s="175">
        <f t="shared" si="68"/>
        <v>0</v>
      </c>
      <c r="EA12" s="176" t="str">
        <f t="shared" si="69"/>
        <v xml:space="preserve"> </v>
      </c>
      <c r="EC12" s="172">
        <v>28</v>
      </c>
      <c r="ED12" s="225"/>
      <c r="EE12" s="173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4" t="str">
        <f t="shared" si="12"/>
        <v xml:space="preserve"> </v>
      </c>
      <c r="EK12" s="211" t="str">
        <f>IF(EG12=0," ",VLOOKUP(EG12,PROTOKOL!$A:$E,5,FALSE))</f>
        <v xml:space="preserve"> </v>
      </c>
      <c r="EL12" s="175"/>
      <c r="EM12" s="176" t="str">
        <f t="shared" si="70"/>
        <v xml:space="preserve"> 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71"/>
        <v xml:space="preserve"> </v>
      </c>
      <c r="EV12" s="175">
        <f t="shared" si="72"/>
        <v>0</v>
      </c>
      <c r="EW12" s="176" t="str">
        <f t="shared" si="73"/>
        <v xml:space="preserve"> </v>
      </c>
      <c r="EY12" s="172">
        <v>28</v>
      </c>
      <c r="EZ12" s="225"/>
      <c r="FA12" s="173" t="str">
        <f>IF(FC12=0," ",VLOOKUP(FC12,PROTOKOL!$A:$F,6,FALSE))</f>
        <v>ÜRÜN KONTROL</v>
      </c>
      <c r="FB12" s="43">
        <v>1</v>
      </c>
      <c r="FC12" s="43">
        <v>20</v>
      </c>
      <c r="FD12" s="43">
        <v>3.5</v>
      </c>
      <c r="FE12" s="42">
        <f>IF(FC12=0," ",(VLOOKUP(FC12,PROTOKOL!$A$1:$E$29,2,FALSE))*FD12)</f>
        <v>0</v>
      </c>
      <c r="FF12" s="174">
        <f t="shared" si="14"/>
        <v>1</v>
      </c>
      <c r="FG12" s="211" t="e">
        <f>IF(FC12=0," ",VLOOKUP(FC12,PROTOKOL!$A:$E,5,FALSE))</f>
        <v>#DIV/0!</v>
      </c>
      <c r="FH12" s="175" t="s">
        <v>135</v>
      </c>
      <c r="FI12" s="176" t="e">
        <f>IF(FC12=0," ",(FG12*FF12))/7.5*3.5</f>
        <v>#DIV/0!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5"/>
        <v xml:space="preserve"> </v>
      </c>
      <c r="FR12" s="175">
        <f t="shared" si="76"/>
        <v>0</v>
      </c>
      <c r="FS12" s="176" t="str">
        <f t="shared" si="77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 t="s">
        <v>135</v>
      </c>
      <c r="GE12" s="176" t="str">
        <f t="shared" si="78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9"/>
        <v xml:space="preserve"> </v>
      </c>
      <c r="GN12" s="175">
        <f t="shared" si="80"/>
        <v>0</v>
      </c>
      <c r="GO12" s="176" t="str">
        <f t="shared" si="81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135</v>
      </c>
      <c r="HA12" s="176" t="str">
        <f t="shared" si="82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83"/>
        <v xml:space="preserve"> </v>
      </c>
      <c r="HJ12" s="175">
        <f t="shared" si="84"/>
        <v>0</v>
      </c>
      <c r="HK12" s="176" t="str">
        <f t="shared" si="85"/>
        <v xml:space="preserve"> </v>
      </c>
      <c r="HM12" s="172">
        <v>28</v>
      </c>
      <c r="HN12" s="225"/>
      <c r="HO12" s="173" t="str">
        <f>IF(HQ12=0," ",VLOOKUP(HQ12,PROTOKOL!$A:$F,6,FALSE))</f>
        <v>PERDE KESME SULU SİST.</v>
      </c>
      <c r="HP12" s="43">
        <v>27</v>
      </c>
      <c r="HQ12" s="43">
        <v>8</v>
      </c>
      <c r="HR12" s="43">
        <v>1.5</v>
      </c>
      <c r="HS12" s="42">
        <f>IF(HQ12=0," ",(VLOOKUP(HQ12,PROTOKOL!$A$1:$E$29,2,FALSE))*HR12)</f>
        <v>19.600000000000001</v>
      </c>
      <c r="HT12" s="174">
        <f t="shared" si="20"/>
        <v>7.3999999999999986</v>
      </c>
      <c r="HU12" s="211">
        <f>IF(HQ12=0," ",VLOOKUP(HQ12,PROTOKOL!$A:$E,5,FALSE))</f>
        <v>0.69150084134615386</v>
      </c>
      <c r="HV12" s="175" t="s">
        <v>135</v>
      </c>
      <c r="HW12" s="176">
        <f t="shared" si="86"/>
        <v>5.1171062259615372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7"/>
        <v xml:space="preserve"> </v>
      </c>
      <c r="IF12" s="175">
        <f t="shared" si="88"/>
        <v>0</v>
      </c>
      <c r="IG12" s="176" t="str">
        <f t="shared" si="89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 t="s">
        <v>135</v>
      </c>
      <c r="IS12" s="176" t="str">
        <f t="shared" si="90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91"/>
        <v xml:space="preserve"> </v>
      </c>
      <c r="JB12" s="175">
        <f t="shared" si="92"/>
        <v>0</v>
      </c>
      <c r="JC12" s="176" t="str">
        <f t="shared" si="93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135</v>
      </c>
      <c r="JO12" s="176" t="str">
        <f t="shared" si="94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5"/>
        <v xml:space="preserve"> </v>
      </c>
      <c r="JX12" s="175">
        <f t="shared" si="96"/>
        <v>0</v>
      </c>
      <c r="JY12" s="176" t="str">
        <f t="shared" si="97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135</v>
      </c>
      <c r="KK12" s="176" t="str">
        <f t="shared" si="98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9"/>
        <v xml:space="preserve"> </v>
      </c>
      <c r="KT12" s="175">
        <f t="shared" si="100"/>
        <v>0</v>
      </c>
      <c r="KU12" s="176" t="str">
        <f t="shared" si="101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135</v>
      </c>
      <c r="LG12" s="176" t="str">
        <f t="shared" si="102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103"/>
        <v xml:space="preserve"> </v>
      </c>
      <c r="LP12" s="175">
        <f t="shared" si="104"/>
        <v>0</v>
      </c>
      <c r="LQ12" s="176" t="str">
        <f t="shared" si="105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135</v>
      </c>
      <c r="MC12" s="176" t="str">
        <f t="shared" si="106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7"/>
        <v xml:space="preserve"> </v>
      </c>
      <c r="ML12" s="175">
        <f t="shared" si="108"/>
        <v>0</v>
      </c>
      <c r="MM12" s="176" t="str">
        <f t="shared" si="109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135</v>
      </c>
      <c r="MY12" s="176" t="str">
        <f t="shared" si="110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11"/>
        <v xml:space="preserve"> </v>
      </c>
      <c r="NH12" s="175">
        <f t="shared" si="112"/>
        <v>0</v>
      </c>
      <c r="NI12" s="176" t="str">
        <f t="shared" si="113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135</v>
      </c>
      <c r="NU12" s="176" t="str">
        <f t="shared" si="114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5"/>
        <v xml:space="preserve"> </v>
      </c>
      <c r="OD12" s="175">
        <f t="shared" si="116"/>
        <v>0</v>
      </c>
      <c r="OE12" s="176" t="str">
        <f t="shared" si="117"/>
        <v xml:space="preserve"> </v>
      </c>
      <c r="OG12" s="172">
        <v>28</v>
      </c>
      <c r="OH12" s="225"/>
      <c r="OI12" s="173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4" t="str">
        <f t="shared" si="36"/>
        <v xml:space="preserve"> </v>
      </c>
      <c r="OO12" s="211" t="str">
        <f>IF(OK12=0," ",VLOOKUP(OK12,PROTOKOL!$A:$E,5,FALSE))</f>
        <v xml:space="preserve"> </v>
      </c>
      <c r="OP12" s="175" t="s">
        <v>135</v>
      </c>
      <c r="OQ12" s="176" t="str">
        <f t="shared" si="118"/>
        <v xml:space="preserve"> 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9"/>
        <v xml:space="preserve"> </v>
      </c>
      <c r="OZ12" s="175">
        <f t="shared" si="120"/>
        <v>0</v>
      </c>
      <c r="PA12" s="176" t="str">
        <f t="shared" si="121"/>
        <v xml:space="preserve"> </v>
      </c>
      <c r="PC12" s="172">
        <v>28</v>
      </c>
      <c r="PD12" s="225"/>
      <c r="PE12" s="173" t="str">
        <f>IF(PG12=0," ",VLOOKUP(PG12,PROTOKOL!$A:$F,6,FALSE))</f>
        <v>EĞİTİM</v>
      </c>
      <c r="PF12" s="43"/>
      <c r="PG12" s="43">
        <v>19</v>
      </c>
      <c r="PH12" s="43">
        <v>4</v>
      </c>
      <c r="PI12" s="42">
        <f>IF(PG12=0," ",(VLOOKUP(PG12,PROTOKOL!$A$1:$E$29,2,FALSE))*PH12)</f>
        <v>0</v>
      </c>
      <c r="PJ12" s="174" t="str">
        <f t="shared" si="38"/>
        <v xml:space="preserve"> </v>
      </c>
      <c r="PK12" s="211" t="e">
        <f>IF(PG12=0," ",VLOOKUP(PG12,PROTOKOL!$A:$E,5,FALSE))</f>
        <v>#DIV/0!</v>
      </c>
      <c r="PL12" s="175" t="s">
        <v>135</v>
      </c>
      <c r="PM12" s="176" t="e">
        <f t="shared" si="122"/>
        <v>#DIV/0!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23"/>
        <v xml:space="preserve"> </v>
      </c>
      <c r="PV12" s="175">
        <f t="shared" si="124"/>
        <v>0</v>
      </c>
      <c r="PW12" s="176" t="str">
        <f t="shared" si="125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135</v>
      </c>
      <c r="QI12" s="176" t="str">
        <f t="shared" si="126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7"/>
        <v xml:space="preserve"> </v>
      </c>
      <c r="QR12" s="175">
        <f t="shared" si="128"/>
        <v>0</v>
      </c>
      <c r="QS12" s="176" t="str">
        <f t="shared" si="129"/>
        <v xml:space="preserve"> </v>
      </c>
      <c r="QU12" s="172">
        <v>28</v>
      </c>
      <c r="QV12" s="225"/>
      <c r="QW12" s="173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4" t="str">
        <f t="shared" si="42"/>
        <v xml:space="preserve"> </v>
      </c>
      <c r="RC12" s="211" t="str">
        <f>IF(QY12=0," ",VLOOKUP(QY12,PROTOKOL!$A:$E,5,FALSE))</f>
        <v xml:space="preserve"> </v>
      </c>
      <c r="RD12" s="175" t="s">
        <v>135</v>
      </c>
      <c r="RE12" s="176" t="str">
        <f t="shared" si="130"/>
        <v xml:space="preserve"> </v>
      </c>
      <c r="RF12" s="216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4" t="str">
        <f t="shared" si="43"/>
        <v xml:space="preserve"> </v>
      </c>
      <c r="RL12" s="175" t="str">
        <f>IF(RH12=0," ",VLOOKUP(RH12,PROTOKOL!$A:$E,5,FALSE))</f>
        <v xml:space="preserve"> </v>
      </c>
      <c r="RM12" s="211" t="str">
        <f t="shared" si="131"/>
        <v xml:space="preserve"> </v>
      </c>
      <c r="RN12" s="175">
        <f t="shared" si="132"/>
        <v>0</v>
      </c>
      <c r="RO12" s="176" t="str">
        <f t="shared" si="133"/>
        <v xml:space="preserve"> </v>
      </c>
      <c r="RQ12" s="172">
        <v>28</v>
      </c>
      <c r="RR12" s="225"/>
      <c r="RS12" s="173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4" t="str">
        <f t="shared" si="44"/>
        <v xml:space="preserve"> </v>
      </c>
      <c r="RY12" s="211" t="str">
        <f>IF(RU12=0," ",VLOOKUP(RU12,PROTOKOL!$A:$E,5,FALSE))</f>
        <v xml:space="preserve"> </v>
      </c>
      <c r="RZ12" s="175" t="s">
        <v>135</v>
      </c>
      <c r="SA12" s="176" t="str">
        <f t="shared" si="134"/>
        <v xml:space="preserve"> </v>
      </c>
      <c r="SB12" s="216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4" t="str">
        <f t="shared" si="45"/>
        <v xml:space="preserve"> </v>
      </c>
      <c r="SH12" s="175" t="str">
        <f>IF(SD12=0," ",VLOOKUP(SD12,PROTOKOL!$A:$E,5,FALSE))</f>
        <v xml:space="preserve"> </v>
      </c>
      <c r="SI12" s="211" t="str">
        <f t="shared" si="135"/>
        <v xml:space="preserve"> </v>
      </c>
      <c r="SJ12" s="175">
        <f t="shared" si="136"/>
        <v>0</v>
      </c>
      <c r="SK12" s="176" t="str">
        <f t="shared" si="137"/>
        <v xml:space="preserve"> </v>
      </c>
    </row>
    <row r="13" spans="1:505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135</v>
      </c>
      <c r="K13" s="176" t="str">
        <f t="shared" si="46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7"/>
        <v xml:space="preserve"> </v>
      </c>
      <c r="T13" s="175">
        <f t="shared" si="48"/>
        <v>0</v>
      </c>
      <c r="U13" s="176" t="str">
        <f t="shared" si="49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135</v>
      </c>
      <c r="AG13" s="176" t="str">
        <f t="shared" si="50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51"/>
        <v xml:space="preserve"> </v>
      </c>
      <c r="AP13" s="175">
        <f t="shared" si="52"/>
        <v>0</v>
      </c>
      <c r="AQ13" s="176" t="str">
        <f t="shared" si="53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135</v>
      </c>
      <c r="BC13" s="176" t="str">
        <f t="shared" si="54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5"/>
        <v xml:space="preserve"> </v>
      </c>
      <c r="BL13" s="175">
        <f t="shared" si="56"/>
        <v>0</v>
      </c>
      <c r="BM13" s="176" t="str">
        <f t="shared" si="57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135</v>
      </c>
      <c r="BY13" s="176" t="str">
        <f t="shared" si="58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9"/>
        <v xml:space="preserve"> </v>
      </c>
      <c r="CH13" s="175">
        <f t="shared" si="60"/>
        <v>0</v>
      </c>
      <c r="CI13" s="176" t="str">
        <f t="shared" si="61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135</v>
      </c>
      <c r="CU13" s="176" t="str">
        <f t="shared" si="62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63"/>
        <v xml:space="preserve"> </v>
      </c>
      <c r="DD13" s="175">
        <f t="shared" si="64"/>
        <v>0</v>
      </c>
      <c r="DE13" s="176" t="str">
        <f t="shared" si="65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135</v>
      </c>
      <c r="DQ13" s="176" t="str">
        <f t="shared" si="66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7"/>
        <v xml:space="preserve"> </v>
      </c>
      <c r="DZ13" s="175">
        <f t="shared" si="68"/>
        <v>0</v>
      </c>
      <c r="EA13" s="176" t="str">
        <f t="shared" si="69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/>
      <c r="EM13" s="176" t="str">
        <f t="shared" si="70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71"/>
        <v xml:space="preserve"> </v>
      </c>
      <c r="EV13" s="175">
        <f t="shared" si="72"/>
        <v>0</v>
      </c>
      <c r="EW13" s="176" t="str">
        <f t="shared" si="73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 t="s">
        <v>135</v>
      </c>
      <c r="FI13" s="176" t="str">
        <f t="shared" si="74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5"/>
        <v xml:space="preserve"> </v>
      </c>
      <c r="FR13" s="175">
        <f t="shared" si="76"/>
        <v>0</v>
      </c>
      <c r="FS13" s="176" t="str">
        <f t="shared" si="77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135</v>
      </c>
      <c r="GE13" s="176" t="str">
        <f t="shared" si="78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9"/>
        <v xml:space="preserve"> </v>
      </c>
      <c r="GN13" s="175">
        <f t="shared" si="80"/>
        <v>0</v>
      </c>
      <c r="GO13" s="176" t="str">
        <f t="shared" si="81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135</v>
      </c>
      <c r="HA13" s="176" t="str">
        <f t="shared" si="82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83"/>
        <v xml:space="preserve"> </v>
      </c>
      <c r="HJ13" s="175">
        <f t="shared" si="84"/>
        <v>0</v>
      </c>
      <c r="HK13" s="176" t="str">
        <f t="shared" si="85"/>
        <v xml:space="preserve"> </v>
      </c>
      <c r="HM13" s="172">
        <v>28</v>
      </c>
      <c r="HN13" s="226"/>
      <c r="HO13" s="173" t="str">
        <f>IF(HQ13=0," ",VLOOKUP(HQ13,PROTOKOL!$A:$F,6,FALSE))</f>
        <v>WNZL. LAV. VE DUV. ASMA KLZ</v>
      </c>
      <c r="HP13" s="43">
        <v>100</v>
      </c>
      <c r="HQ13" s="43">
        <v>1</v>
      </c>
      <c r="HR13" s="43">
        <v>4</v>
      </c>
      <c r="HS13" s="42">
        <f>IF(HQ13=0," ",(VLOOKUP(HQ13,PROTOKOL!$A$1:$E$29,2,FALSE))*HR13)</f>
        <v>76.8</v>
      </c>
      <c r="HT13" s="174">
        <f t="shared" si="20"/>
        <v>23.200000000000003</v>
      </c>
      <c r="HU13" s="211">
        <f>IF(HQ13=0," ",VLOOKUP(HQ13,PROTOKOL!$A:$E,5,FALSE))</f>
        <v>0.4731321546052632</v>
      </c>
      <c r="HV13" s="175" t="s">
        <v>135</v>
      </c>
      <c r="HW13" s="176">
        <f t="shared" si="86"/>
        <v>10.976665986842107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7"/>
        <v xml:space="preserve"> </v>
      </c>
      <c r="IF13" s="175">
        <f t="shared" si="88"/>
        <v>0</v>
      </c>
      <c r="IG13" s="176" t="str">
        <f t="shared" si="89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 t="s">
        <v>135</v>
      </c>
      <c r="IS13" s="176" t="str">
        <f t="shared" si="90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91"/>
        <v xml:space="preserve"> </v>
      </c>
      <c r="JB13" s="175">
        <f t="shared" si="92"/>
        <v>0</v>
      </c>
      <c r="JC13" s="176" t="str">
        <f t="shared" si="93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135</v>
      </c>
      <c r="JO13" s="176" t="str">
        <f t="shared" si="94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5"/>
        <v xml:space="preserve"> </v>
      </c>
      <c r="JX13" s="175">
        <f t="shared" si="96"/>
        <v>0</v>
      </c>
      <c r="JY13" s="176" t="str">
        <f t="shared" si="97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135</v>
      </c>
      <c r="KK13" s="176" t="str">
        <f t="shared" si="98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9"/>
        <v xml:space="preserve"> </v>
      </c>
      <c r="KT13" s="175">
        <f t="shared" si="100"/>
        <v>0</v>
      </c>
      <c r="KU13" s="176" t="str">
        <f t="shared" si="101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135</v>
      </c>
      <c r="LG13" s="176" t="str">
        <f t="shared" si="102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103"/>
        <v xml:space="preserve"> </v>
      </c>
      <c r="LP13" s="175">
        <f t="shared" si="104"/>
        <v>0</v>
      </c>
      <c r="LQ13" s="176" t="str">
        <f t="shared" si="105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135</v>
      </c>
      <c r="MC13" s="176" t="str">
        <f t="shared" si="106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7"/>
        <v xml:space="preserve"> </v>
      </c>
      <c r="ML13" s="175">
        <f t="shared" si="108"/>
        <v>0</v>
      </c>
      <c r="MM13" s="176" t="str">
        <f t="shared" si="109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135</v>
      </c>
      <c r="MY13" s="176" t="str">
        <f t="shared" si="110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11"/>
        <v xml:space="preserve"> </v>
      </c>
      <c r="NH13" s="175">
        <f t="shared" si="112"/>
        <v>0</v>
      </c>
      <c r="NI13" s="176" t="str">
        <f t="shared" si="113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135</v>
      </c>
      <c r="NU13" s="176" t="str">
        <f t="shared" si="114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5"/>
        <v xml:space="preserve"> </v>
      </c>
      <c r="OD13" s="175">
        <f t="shared" si="116"/>
        <v>0</v>
      </c>
      <c r="OE13" s="176" t="str">
        <f t="shared" si="117"/>
        <v xml:space="preserve"> </v>
      </c>
      <c r="OG13" s="172">
        <v>28</v>
      </c>
      <c r="OH13" s="226"/>
      <c r="OI13" s="173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4" t="str">
        <f t="shared" si="36"/>
        <v xml:space="preserve"> </v>
      </c>
      <c r="OO13" s="211" t="str">
        <f>IF(OK13=0," ",VLOOKUP(OK13,PROTOKOL!$A:$E,5,FALSE))</f>
        <v xml:space="preserve"> </v>
      </c>
      <c r="OP13" s="175" t="s">
        <v>135</v>
      </c>
      <c r="OQ13" s="176" t="str">
        <f t="shared" si="118"/>
        <v xml:space="preserve"> 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9"/>
        <v xml:space="preserve"> </v>
      </c>
      <c r="OZ13" s="175">
        <f t="shared" si="120"/>
        <v>0</v>
      </c>
      <c r="PA13" s="176" t="str">
        <f t="shared" si="121"/>
        <v xml:space="preserve"> </v>
      </c>
      <c r="PC13" s="172">
        <v>28</v>
      </c>
      <c r="PD13" s="226"/>
      <c r="PE13" s="173" t="str">
        <f>IF(PG13=0," ",VLOOKUP(PG13,PROTOKOL!$A:$F,6,FALSE))</f>
        <v>PANTOGRAF LAVABO TAŞLAMA</v>
      </c>
      <c r="PF13" s="43"/>
      <c r="PG13" s="43">
        <v>9</v>
      </c>
      <c r="PH13" s="43"/>
      <c r="PI13" s="42">
        <f>IF(PG13=0," ",(VLOOKUP(PG13,PROTOKOL!$A$1:$E$29,2,FALSE))*PH13)</f>
        <v>0</v>
      </c>
      <c r="PJ13" s="174" t="str">
        <f t="shared" si="38"/>
        <v xml:space="preserve"> </v>
      </c>
      <c r="PK13" s="211">
        <f>IF(PG13=0," ",VLOOKUP(PG13,PROTOKOL!$A:$E,5,FALSE))</f>
        <v>1.0273726785714283</v>
      </c>
      <c r="PL13" s="175" t="s">
        <v>135</v>
      </c>
      <c r="PM13" s="176" t="e">
        <f t="shared" si="122"/>
        <v>#VALUE!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23"/>
        <v xml:space="preserve"> </v>
      </c>
      <c r="PV13" s="175">
        <f t="shared" si="124"/>
        <v>0</v>
      </c>
      <c r="PW13" s="176" t="str">
        <f t="shared" si="125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135</v>
      </c>
      <c r="QI13" s="176" t="str">
        <f t="shared" si="126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7"/>
        <v xml:space="preserve"> </v>
      </c>
      <c r="QR13" s="175">
        <f t="shared" si="128"/>
        <v>0</v>
      </c>
      <c r="QS13" s="176" t="str">
        <f t="shared" si="129"/>
        <v xml:space="preserve"> </v>
      </c>
      <c r="QU13" s="172">
        <v>28</v>
      </c>
      <c r="QV13" s="226"/>
      <c r="QW13" s="173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4" t="str">
        <f t="shared" si="42"/>
        <v xml:space="preserve"> </v>
      </c>
      <c r="RC13" s="211" t="str">
        <f>IF(QY13=0," ",VLOOKUP(QY13,PROTOKOL!$A:$E,5,FALSE))</f>
        <v xml:space="preserve"> </v>
      </c>
      <c r="RD13" s="175" t="s">
        <v>135</v>
      </c>
      <c r="RE13" s="176" t="str">
        <f t="shared" si="130"/>
        <v xml:space="preserve"> </v>
      </c>
      <c r="RF13" s="216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4" t="str">
        <f t="shared" si="43"/>
        <v xml:space="preserve"> </v>
      </c>
      <c r="RL13" s="175" t="str">
        <f>IF(RH13=0," ",VLOOKUP(RH13,PROTOKOL!$A:$E,5,FALSE))</f>
        <v xml:space="preserve"> </v>
      </c>
      <c r="RM13" s="211" t="str">
        <f t="shared" si="131"/>
        <v xml:space="preserve"> </v>
      </c>
      <c r="RN13" s="175">
        <f t="shared" si="132"/>
        <v>0</v>
      </c>
      <c r="RO13" s="176" t="str">
        <f t="shared" si="133"/>
        <v xml:space="preserve"> </v>
      </c>
      <c r="RQ13" s="172">
        <v>28</v>
      </c>
      <c r="RR13" s="226"/>
      <c r="RS13" s="173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4" t="str">
        <f t="shared" si="44"/>
        <v xml:space="preserve"> </v>
      </c>
      <c r="RY13" s="211" t="str">
        <f>IF(RU13=0," ",VLOOKUP(RU13,PROTOKOL!$A:$E,5,FALSE))</f>
        <v xml:space="preserve"> </v>
      </c>
      <c r="RZ13" s="175" t="s">
        <v>135</v>
      </c>
      <c r="SA13" s="176" t="str">
        <f t="shared" si="134"/>
        <v xml:space="preserve"> </v>
      </c>
      <c r="SB13" s="216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4" t="str">
        <f t="shared" si="45"/>
        <v xml:space="preserve"> </v>
      </c>
      <c r="SH13" s="175" t="str">
        <f>IF(SD13=0," ",VLOOKUP(SD13,PROTOKOL!$A:$E,5,FALSE))</f>
        <v xml:space="preserve"> </v>
      </c>
      <c r="SI13" s="211" t="str">
        <f t="shared" si="135"/>
        <v xml:space="preserve"> </v>
      </c>
      <c r="SJ13" s="175">
        <f t="shared" si="136"/>
        <v>0</v>
      </c>
      <c r="SK13" s="176" t="str">
        <f t="shared" si="137"/>
        <v xml:space="preserve"> </v>
      </c>
    </row>
    <row r="14" spans="1:505" ht="13.8">
      <c r="A14" s="172">
        <v>29</v>
      </c>
      <c r="B14" s="224">
        <v>29</v>
      </c>
      <c r="C14" s="173" t="str">
        <f>IF(E14=0," ",VLOOKUP(E14,PROTOKOL!$A:$F,6,FALSE))</f>
        <v>VAKUM TEST</v>
      </c>
      <c r="D14" s="43">
        <v>231</v>
      </c>
      <c r="E14" s="43">
        <v>4</v>
      </c>
      <c r="F14" s="43">
        <v>7.5</v>
      </c>
      <c r="G14" s="42">
        <f>IF(E14=0," ",(VLOOKUP(E14,PROTOKOL!$A$1:$E$29,2,FALSE))*F14)</f>
        <v>150</v>
      </c>
      <c r="H14" s="174">
        <f t="shared" si="0"/>
        <v>81</v>
      </c>
      <c r="I14" s="211">
        <f>IF(E14=0," ",VLOOKUP(E14,PROTOKOL!$A:$E,5,FALSE))</f>
        <v>0.44947554687499996</v>
      </c>
      <c r="J14" s="175" t="s">
        <v>135</v>
      </c>
      <c r="K14" s="176">
        <f t="shared" si="46"/>
        <v>36.407519296874995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7"/>
        <v xml:space="preserve"> </v>
      </c>
      <c r="T14" s="175">
        <f t="shared" si="48"/>
        <v>0</v>
      </c>
      <c r="U14" s="176" t="str">
        <f t="shared" si="49"/>
        <v xml:space="preserve"> </v>
      </c>
      <c r="W14" s="172">
        <v>29</v>
      </c>
      <c r="X14" s="224">
        <v>29</v>
      </c>
      <c r="Y14" s="173" t="str">
        <f>IF(AA14=0," ",VLOOKUP(AA14,PROTOKOL!$A:$F,6,FALSE))</f>
        <v>SIZDIRMAZLIK TAMİR</v>
      </c>
      <c r="Z14" s="43">
        <v>120</v>
      </c>
      <c r="AA14" s="43">
        <v>12</v>
      </c>
      <c r="AB14" s="43">
        <v>7.5</v>
      </c>
      <c r="AC14" s="42">
        <f>IF(AA14=0," ",(VLOOKUP(AA14,PROTOKOL!$A$1:$E$29,2,FALSE))*AB14)</f>
        <v>78</v>
      </c>
      <c r="AD14" s="174">
        <f t="shared" si="2"/>
        <v>42</v>
      </c>
      <c r="AE14" s="211">
        <f>IF(AA14=0," ",VLOOKUP(AA14,PROTOKOL!$A:$E,5,FALSE))</f>
        <v>0.8561438988095238</v>
      </c>
      <c r="AF14" s="175" t="s">
        <v>135</v>
      </c>
      <c r="AG14" s="176">
        <f t="shared" si="50"/>
        <v>35.958043750000002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51"/>
        <v xml:space="preserve"> </v>
      </c>
      <c r="AP14" s="175">
        <f t="shared" si="52"/>
        <v>0</v>
      </c>
      <c r="AQ14" s="176" t="str">
        <f t="shared" si="53"/>
        <v xml:space="preserve"> </v>
      </c>
      <c r="AS14" s="172">
        <v>29</v>
      </c>
      <c r="AT14" s="224">
        <v>29</v>
      </c>
      <c r="AU14" s="173" t="str">
        <f>IF(AW14=0," ",VLOOKUP(AW14,PROTOKOL!$A:$F,6,FALSE))</f>
        <v>VAKUM TEST</v>
      </c>
      <c r="AV14" s="43">
        <v>244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4">
        <f t="shared" si="4"/>
        <v>94</v>
      </c>
      <c r="BA14" s="211">
        <f>IF(AW14=0," ",VLOOKUP(AW14,PROTOKOL!$A:$E,5,FALSE))</f>
        <v>0.44947554687499996</v>
      </c>
      <c r="BB14" s="175" t="s">
        <v>135</v>
      </c>
      <c r="BC14" s="176">
        <f t="shared" si="54"/>
        <v>42.250701406249995</v>
      </c>
      <c r="BD14" s="216" t="str">
        <f>IF(BF14=0," ",VLOOKUP(BF14,PROTOKOL!$A:$F,6,FALSE))</f>
        <v>VAKUM TEST</v>
      </c>
      <c r="BE14" s="43">
        <v>76</v>
      </c>
      <c r="BF14" s="43">
        <v>4</v>
      </c>
      <c r="BG14" s="43">
        <v>2.5</v>
      </c>
      <c r="BH14" s="91">
        <f>IF(BF14=0," ",(VLOOKUP(BF14,PROTOKOL!$A$1:$E$29,2,FALSE))*BG14)</f>
        <v>50</v>
      </c>
      <c r="BI14" s="174">
        <f t="shared" si="5"/>
        <v>26</v>
      </c>
      <c r="BJ14" s="175">
        <f>IF(BF14=0," ",VLOOKUP(BF14,PROTOKOL!$A:$E,5,FALSE))</f>
        <v>0.44947554687499996</v>
      </c>
      <c r="BK14" s="211">
        <f t="shared" si="55"/>
        <v>11.686364218749999</v>
      </c>
      <c r="BL14" s="175">
        <f t="shared" si="56"/>
        <v>5</v>
      </c>
      <c r="BM14" s="176">
        <f t="shared" si="57"/>
        <v>23.372728437499998</v>
      </c>
      <c r="BO14" s="172">
        <v>29</v>
      </c>
      <c r="BP14" s="224">
        <v>29</v>
      </c>
      <c r="BQ14" s="173" t="str">
        <f>IF(BS14=0," ",VLOOKUP(BS14,PROTOKOL!$A:$F,6,FALSE))</f>
        <v>WNZL. LAV. VE DUV. ASMA KLZ</v>
      </c>
      <c r="BR14" s="43">
        <v>232</v>
      </c>
      <c r="BS14" s="43">
        <v>1</v>
      </c>
      <c r="BT14" s="43">
        <v>7.5</v>
      </c>
      <c r="BU14" s="42">
        <f>IF(BS14=0," ",(VLOOKUP(BS14,PROTOKOL!$A$1:$E$29,2,FALSE))*BT14)</f>
        <v>144</v>
      </c>
      <c r="BV14" s="174">
        <f t="shared" si="6"/>
        <v>88</v>
      </c>
      <c r="BW14" s="211">
        <f>IF(BS14=0," ",VLOOKUP(BS14,PROTOKOL!$A:$E,5,FALSE))</f>
        <v>0.4731321546052632</v>
      </c>
      <c r="BX14" s="175" t="s">
        <v>135</v>
      </c>
      <c r="BY14" s="176">
        <f t="shared" si="58"/>
        <v>41.635629605263162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9"/>
        <v xml:space="preserve"> </v>
      </c>
      <c r="CH14" s="175">
        <f t="shared" si="60"/>
        <v>0</v>
      </c>
      <c r="CI14" s="176" t="str">
        <f t="shared" si="61"/>
        <v xml:space="preserve"> </v>
      </c>
      <c r="CK14" s="172">
        <v>29</v>
      </c>
      <c r="CL14" s="224">
        <v>29</v>
      </c>
      <c r="CM14" s="173" t="str">
        <f>IF(CO14=0," ",VLOOKUP(CO14,PROTOKOL!$A:$F,6,FALSE))</f>
        <v>WNZL. LAV. VE DUV. ASMA KLZ</v>
      </c>
      <c r="CN14" s="43">
        <v>239</v>
      </c>
      <c r="CO14" s="43">
        <v>1</v>
      </c>
      <c r="CP14" s="43">
        <v>7.5</v>
      </c>
      <c r="CQ14" s="42">
        <f>IF(CO14=0," ",(VLOOKUP(CO14,PROTOKOL!$A$1:$E$29,2,FALSE))*CP14)</f>
        <v>144</v>
      </c>
      <c r="CR14" s="174">
        <f t="shared" si="8"/>
        <v>95</v>
      </c>
      <c r="CS14" s="211">
        <f>IF(CO14=0," ",VLOOKUP(CO14,PROTOKOL!$A:$E,5,FALSE))</f>
        <v>0.4731321546052632</v>
      </c>
      <c r="CT14" s="175" t="s">
        <v>135</v>
      </c>
      <c r="CU14" s="176">
        <f t="shared" si="62"/>
        <v>44.947554687500002</v>
      </c>
      <c r="CV14" s="216" t="str">
        <f>IF(CX14=0," ",VLOOKUP(CX14,PROTOKOL!$A:$F,6,FALSE))</f>
        <v>DEPO ÜRÜN KONTROL</v>
      </c>
      <c r="CW14" s="43"/>
      <c r="CX14" s="43">
        <v>24</v>
      </c>
      <c r="CY14" s="43">
        <v>3.5</v>
      </c>
      <c r="CZ14" s="91">
        <f>IF(CX14=0," ",(VLOOKUP(CX14,PROTOKOL!$A$1:$E$29,2,FALSE))*CY14)</f>
        <v>0</v>
      </c>
      <c r="DA14" s="174" t="str">
        <f t="shared" si="9"/>
        <v xml:space="preserve"> </v>
      </c>
      <c r="DB14" s="175" t="e">
        <f>IF(CX14=0," ",VLOOKUP(CX14,PROTOKOL!$A:$E,5,FALSE))</f>
        <v>#DIV/0!</v>
      </c>
      <c r="DC14" s="211" t="e">
        <f t="shared" si="63"/>
        <v>#VALUE!</v>
      </c>
      <c r="DD14" s="175">
        <f t="shared" si="64"/>
        <v>7</v>
      </c>
      <c r="DE14" s="176" t="e">
        <f t="shared" si="65"/>
        <v>#VALUE!</v>
      </c>
      <c r="DG14" s="172">
        <v>29</v>
      </c>
      <c r="DH14" s="224">
        <v>29</v>
      </c>
      <c r="DI14" s="173" t="str">
        <f>IF(DK14=0," ",VLOOKUP(DK14,PROTOKOL!$A:$F,6,FALSE))</f>
        <v>SIZDIRMAZLIK TAMİR</v>
      </c>
      <c r="DJ14" s="43">
        <v>122</v>
      </c>
      <c r="DK14" s="43">
        <v>12</v>
      </c>
      <c r="DL14" s="43">
        <v>7.5</v>
      </c>
      <c r="DM14" s="42">
        <f>IF(DK14=0," ",(VLOOKUP(DK14,PROTOKOL!$A$1:$E$29,2,FALSE))*DL14)</f>
        <v>78</v>
      </c>
      <c r="DN14" s="174">
        <f t="shared" si="10"/>
        <v>44</v>
      </c>
      <c r="DO14" s="211">
        <f>IF(DK14=0," ",VLOOKUP(DK14,PROTOKOL!$A:$E,5,FALSE))</f>
        <v>0.8561438988095238</v>
      </c>
      <c r="DP14" s="175" t="s">
        <v>135</v>
      </c>
      <c r="DQ14" s="176">
        <f t="shared" si="66"/>
        <v>37.67033154761905</v>
      </c>
      <c r="DR14" s="216" t="str">
        <f>IF(DT14=0," ",VLOOKUP(DT14,PROTOKOL!$A:$F,6,FALSE))</f>
        <v>VAKUM TEST</v>
      </c>
      <c r="DS14" s="43">
        <v>109</v>
      </c>
      <c r="DT14" s="43">
        <v>4</v>
      </c>
      <c r="DU14" s="43">
        <v>3.5</v>
      </c>
      <c r="DV14" s="91">
        <f>IF(DT14=0," ",(VLOOKUP(DT14,PROTOKOL!$A$1:$E$29,2,FALSE))*DU14)</f>
        <v>70</v>
      </c>
      <c r="DW14" s="174">
        <f t="shared" si="11"/>
        <v>39</v>
      </c>
      <c r="DX14" s="175">
        <f>IF(DT14=0," ",VLOOKUP(DT14,PROTOKOL!$A:$E,5,FALSE))</f>
        <v>0.44947554687499996</v>
      </c>
      <c r="DY14" s="211">
        <f t="shared" si="67"/>
        <v>17.529546328124997</v>
      </c>
      <c r="DZ14" s="175">
        <f t="shared" si="68"/>
        <v>7</v>
      </c>
      <c r="EA14" s="176">
        <f t="shared" si="69"/>
        <v>35.059092656249994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70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71"/>
        <v xml:space="preserve"> </v>
      </c>
      <c r="EV14" s="175">
        <f t="shared" si="72"/>
        <v>0</v>
      </c>
      <c r="EW14" s="176" t="str">
        <f t="shared" si="73"/>
        <v xml:space="preserve"> </v>
      </c>
      <c r="EY14" s="172">
        <v>29</v>
      </c>
      <c r="EZ14" s="224">
        <v>29</v>
      </c>
      <c r="FA14" s="173" t="str">
        <f>IF(FC14=0," ",VLOOKUP(FC14,PROTOKOL!$A:$F,6,FALSE))</f>
        <v>SIZDIRMAZLIK TAMİR</v>
      </c>
      <c r="FB14" s="43">
        <v>80</v>
      </c>
      <c r="FC14" s="43">
        <v>12</v>
      </c>
      <c r="FD14" s="43">
        <v>5</v>
      </c>
      <c r="FE14" s="42">
        <f>IF(FC14=0," ",(VLOOKUP(FC14,PROTOKOL!$A$1:$E$29,2,FALSE))*FD14)</f>
        <v>52</v>
      </c>
      <c r="FF14" s="174">
        <f t="shared" si="14"/>
        <v>28</v>
      </c>
      <c r="FG14" s="211">
        <f>IF(FC14=0," ",VLOOKUP(FC14,PROTOKOL!$A:$E,5,FALSE))</f>
        <v>0.8561438988095238</v>
      </c>
      <c r="FH14" s="175" t="s">
        <v>135</v>
      </c>
      <c r="FI14" s="176">
        <f t="shared" si="74"/>
        <v>23.972029166666665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5"/>
        <v xml:space="preserve"> </v>
      </c>
      <c r="FR14" s="175">
        <f t="shared" si="76"/>
        <v>0</v>
      </c>
      <c r="FS14" s="176" t="str">
        <f t="shared" si="77"/>
        <v xml:space="preserve"> </v>
      </c>
      <c r="FU14" s="172">
        <v>29</v>
      </c>
      <c r="FV14" s="224">
        <v>29</v>
      </c>
      <c r="FW14" s="173" t="s">
        <v>136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 t="s">
        <v>135</v>
      </c>
      <c r="GE14" s="176" t="str">
        <f t="shared" si="78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9"/>
        <v xml:space="preserve"> </v>
      </c>
      <c r="GN14" s="175">
        <f t="shared" si="80"/>
        <v>0</v>
      </c>
      <c r="GO14" s="176" t="str">
        <f t="shared" si="81"/>
        <v xml:space="preserve"> </v>
      </c>
      <c r="GQ14" s="172">
        <v>29</v>
      </c>
      <c r="GR14" s="224">
        <v>29</v>
      </c>
      <c r="GS14" s="173" t="s">
        <v>136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 t="s">
        <v>135</v>
      </c>
      <c r="HA14" s="176" t="str">
        <f t="shared" si="82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83"/>
        <v xml:space="preserve"> </v>
      </c>
      <c r="HJ14" s="175">
        <f t="shared" si="84"/>
        <v>0</v>
      </c>
      <c r="HK14" s="176" t="str">
        <f t="shared" si="85"/>
        <v xml:space="preserve"> </v>
      </c>
      <c r="HM14" s="172">
        <v>29</v>
      </c>
      <c r="HN14" s="224">
        <v>29</v>
      </c>
      <c r="HO14" s="173" t="str">
        <f>IF(HQ14=0," ",VLOOKUP(HQ14,PROTOKOL!$A:$F,6,FALSE))</f>
        <v>PERDE KESME SULU SİST.</v>
      </c>
      <c r="HP14" s="43">
        <v>120</v>
      </c>
      <c r="HQ14" s="43">
        <v>8</v>
      </c>
      <c r="HR14" s="43">
        <v>6</v>
      </c>
      <c r="HS14" s="42">
        <f>IF(HQ14=0," ",(VLOOKUP(HQ14,PROTOKOL!$A$1:$E$29,2,FALSE))*HR14)</f>
        <v>78.400000000000006</v>
      </c>
      <c r="HT14" s="174">
        <f t="shared" si="20"/>
        <v>41.599999999999994</v>
      </c>
      <c r="HU14" s="211">
        <f>IF(HQ14=0," ",VLOOKUP(HQ14,PROTOKOL!$A:$E,5,FALSE))</f>
        <v>0.69150084134615386</v>
      </c>
      <c r="HV14" s="175" t="s">
        <v>135</v>
      </c>
      <c r="HW14" s="176">
        <f t="shared" si="86"/>
        <v>28.766434999999998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7"/>
        <v xml:space="preserve"> </v>
      </c>
      <c r="IF14" s="175">
        <f t="shared" si="88"/>
        <v>0</v>
      </c>
      <c r="IG14" s="176" t="str">
        <f t="shared" si="89"/>
        <v xml:space="preserve"> </v>
      </c>
      <c r="II14" s="172">
        <v>29</v>
      </c>
      <c r="IJ14" s="224">
        <v>29</v>
      </c>
      <c r="IK14" s="173" t="str">
        <f>IF(IM14=0," ",VLOOKUP(IM14,PROTOKOL!$A:$F,6,FALSE))</f>
        <v>VAKUM TEST</v>
      </c>
      <c r="IL14" s="43">
        <v>110</v>
      </c>
      <c r="IM14" s="43">
        <v>4</v>
      </c>
      <c r="IN14" s="43">
        <v>3</v>
      </c>
      <c r="IO14" s="42">
        <f>IF(IM14=0," ",(VLOOKUP(IM14,PROTOKOL!$A$1:$E$29,2,FALSE))*IN14)</f>
        <v>60</v>
      </c>
      <c r="IP14" s="174">
        <f t="shared" si="22"/>
        <v>50</v>
      </c>
      <c r="IQ14" s="211">
        <f>IF(IM14=0," ",VLOOKUP(IM14,PROTOKOL!$A:$E,5,FALSE))</f>
        <v>0.44947554687499996</v>
      </c>
      <c r="IR14" s="175" t="s">
        <v>135</v>
      </c>
      <c r="IS14" s="176">
        <f t="shared" si="90"/>
        <v>22.473777343749997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91"/>
        <v xml:space="preserve"> </v>
      </c>
      <c r="JB14" s="175">
        <f t="shared" si="92"/>
        <v>0</v>
      </c>
      <c r="JC14" s="176" t="str">
        <f t="shared" si="93"/>
        <v xml:space="preserve"> </v>
      </c>
      <c r="JE14" s="172">
        <v>29</v>
      </c>
      <c r="JF14" s="224">
        <v>29</v>
      </c>
      <c r="JG14" s="173" t="s">
        <v>136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 t="s">
        <v>135</v>
      </c>
      <c r="JO14" s="176" t="str">
        <f t="shared" si="94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5"/>
        <v xml:space="preserve"> </v>
      </c>
      <c r="JX14" s="175">
        <f t="shared" si="96"/>
        <v>0</v>
      </c>
      <c r="JY14" s="176" t="str">
        <f t="shared" si="97"/>
        <v xml:space="preserve"> </v>
      </c>
      <c r="KA14" s="172">
        <v>29</v>
      </c>
      <c r="KB14" s="224">
        <v>29</v>
      </c>
      <c r="KC14" s="173" t="str">
        <f>IF(KE14=0," ",VLOOKUP(KE14,PROTOKOL!$A:$F,6,FALSE))</f>
        <v>PANTOGRAF LAVABO TAŞLAMA</v>
      </c>
      <c r="KD14" s="43">
        <v>93</v>
      </c>
      <c r="KE14" s="43">
        <v>9</v>
      </c>
      <c r="KF14" s="43">
        <v>7.5</v>
      </c>
      <c r="KG14" s="42">
        <f>IF(KE14=0," ",(VLOOKUP(KE14,PROTOKOL!$A$1:$E$29,2,FALSE))*KF14)</f>
        <v>65</v>
      </c>
      <c r="KH14" s="174">
        <f t="shared" si="26"/>
        <v>28</v>
      </c>
      <c r="KI14" s="211">
        <f>IF(KE14=0," ",VLOOKUP(KE14,PROTOKOL!$A:$E,5,FALSE))</f>
        <v>1.0273726785714283</v>
      </c>
      <c r="KJ14" s="175" t="s">
        <v>135</v>
      </c>
      <c r="KK14" s="176">
        <f t="shared" si="98"/>
        <v>28.766434999999994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9"/>
        <v xml:space="preserve"> </v>
      </c>
      <c r="KT14" s="175">
        <f t="shared" si="100"/>
        <v>0</v>
      </c>
      <c r="KU14" s="176" t="str">
        <f t="shared" si="101"/>
        <v xml:space="preserve"> </v>
      </c>
      <c r="KW14" s="172">
        <v>29</v>
      </c>
      <c r="KX14" s="224">
        <v>29</v>
      </c>
      <c r="KY14" s="173" t="str">
        <f>IF(LA14=0," ",VLOOKUP(LA14,PROTOKOL!$A:$F,6,FALSE))</f>
        <v>VAKUM TEST</v>
      </c>
      <c r="KZ14" s="43">
        <v>230</v>
      </c>
      <c r="LA14" s="43">
        <v>4</v>
      </c>
      <c r="LB14" s="43">
        <v>7.5</v>
      </c>
      <c r="LC14" s="42">
        <f>IF(LA14=0," ",(VLOOKUP(LA14,PROTOKOL!$A$1:$E$29,2,FALSE))*LB14)</f>
        <v>150</v>
      </c>
      <c r="LD14" s="174">
        <f t="shared" si="28"/>
        <v>80</v>
      </c>
      <c r="LE14" s="211">
        <f>IF(LA14=0," ",VLOOKUP(LA14,PROTOKOL!$A:$E,5,FALSE))</f>
        <v>0.44947554687499996</v>
      </c>
      <c r="LF14" s="175" t="s">
        <v>135</v>
      </c>
      <c r="LG14" s="176">
        <f t="shared" si="102"/>
        <v>35.958043749999995</v>
      </c>
      <c r="LH14" s="216" t="str">
        <f>IF(LJ14=0," ",VLOOKUP(LJ14,PROTOKOL!$A:$F,6,FALSE))</f>
        <v>VAKUM TEST</v>
      </c>
      <c r="LI14" s="43">
        <v>60</v>
      </c>
      <c r="LJ14" s="43">
        <v>4</v>
      </c>
      <c r="LK14" s="43">
        <v>2</v>
      </c>
      <c r="LL14" s="91">
        <f>IF(LJ14=0," ",(VLOOKUP(LJ14,PROTOKOL!$A$1:$E$29,2,FALSE))*LK14)</f>
        <v>40</v>
      </c>
      <c r="LM14" s="174">
        <f t="shared" si="29"/>
        <v>20</v>
      </c>
      <c r="LN14" s="175">
        <f>IF(LJ14=0," ",VLOOKUP(LJ14,PROTOKOL!$A:$E,5,FALSE))</f>
        <v>0.44947554687499996</v>
      </c>
      <c r="LO14" s="211">
        <f t="shared" si="103"/>
        <v>8.9895109374999986</v>
      </c>
      <c r="LP14" s="175">
        <f t="shared" si="104"/>
        <v>4</v>
      </c>
      <c r="LQ14" s="176">
        <f t="shared" si="105"/>
        <v>17.979021874999997</v>
      </c>
      <c r="LS14" s="172">
        <v>29</v>
      </c>
      <c r="LT14" s="224">
        <v>29</v>
      </c>
      <c r="LU14" s="173" t="str">
        <f>IF(LW14=0," ",VLOOKUP(LW14,PROTOKOL!$A:$F,6,FALSE))</f>
        <v>VAKUM TEST</v>
      </c>
      <c r="LV14" s="43">
        <v>243</v>
      </c>
      <c r="LW14" s="43">
        <v>4</v>
      </c>
      <c r="LX14" s="43">
        <v>7.5</v>
      </c>
      <c r="LY14" s="42">
        <f>IF(LW14=0," ",(VLOOKUP(LW14,PROTOKOL!$A$1:$E$29,2,FALSE))*LX14)</f>
        <v>150</v>
      </c>
      <c r="LZ14" s="174">
        <f t="shared" si="30"/>
        <v>93</v>
      </c>
      <c r="MA14" s="211">
        <f>IF(LW14=0," ",VLOOKUP(LW14,PROTOKOL!$A:$E,5,FALSE))</f>
        <v>0.44947554687499996</v>
      </c>
      <c r="MB14" s="175" t="s">
        <v>135</v>
      </c>
      <c r="MC14" s="176">
        <f t="shared" si="106"/>
        <v>41.801225859374995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7"/>
        <v xml:space="preserve"> </v>
      </c>
      <c r="ML14" s="175">
        <f t="shared" si="108"/>
        <v>0</v>
      </c>
      <c r="MM14" s="176" t="str">
        <f t="shared" si="109"/>
        <v xml:space="preserve"> </v>
      </c>
      <c r="MO14" s="172">
        <v>29</v>
      </c>
      <c r="MP14" s="224">
        <v>29</v>
      </c>
      <c r="MQ14" s="173" t="str">
        <f>IF(MS14=0," ",VLOOKUP(MS14,PROTOKOL!$A:$F,6,FALSE))</f>
        <v>PANTOGRAF LAVABO TAŞLAMA</v>
      </c>
      <c r="MR14" s="43">
        <v>100</v>
      </c>
      <c r="MS14" s="43">
        <v>9</v>
      </c>
      <c r="MT14" s="43">
        <v>7.5</v>
      </c>
      <c r="MU14" s="42">
        <f>IF(MS14=0," ",(VLOOKUP(MS14,PROTOKOL!$A$1:$E$29,2,FALSE))*MT14)</f>
        <v>65</v>
      </c>
      <c r="MV14" s="174">
        <f t="shared" si="32"/>
        <v>35</v>
      </c>
      <c r="MW14" s="211">
        <f>IF(MS14=0," ",VLOOKUP(MS14,PROTOKOL!$A:$E,5,FALSE))</f>
        <v>1.0273726785714283</v>
      </c>
      <c r="MX14" s="175" t="s">
        <v>135</v>
      </c>
      <c r="MY14" s="176">
        <f t="shared" si="110"/>
        <v>35.958043749999995</v>
      </c>
      <c r="MZ14" s="216" t="str">
        <f>IF(NB14=0," ",VLOOKUP(NB14,PROTOKOL!$A:$F,6,FALSE))</f>
        <v>PANTOGRAF LAVABO TAŞLAMA</v>
      </c>
      <c r="NA14" s="43">
        <v>35</v>
      </c>
      <c r="NB14" s="43">
        <v>9</v>
      </c>
      <c r="NC14" s="43">
        <v>2.5</v>
      </c>
      <c r="ND14" s="91">
        <f>IF(NB14=0," ",(VLOOKUP(NB14,PROTOKOL!$A$1:$E$29,2,FALSE))*NC14)</f>
        <v>21.666666666666664</v>
      </c>
      <c r="NE14" s="174">
        <f t="shared" si="33"/>
        <v>13.333333333333336</v>
      </c>
      <c r="NF14" s="175">
        <f>IF(NB14=0," ",VLOOKUP(NB14,PROTOKOL!$A:$E,5,FALSE))</f>
        <v>1.0273726785714283</v>
      </c>
      <c r="NG14" s="211">
        <f t="shared" si="111"/>
        <v>13.698302380952381</v>
      </c>
      <c r="NH14" s="175">
        <f t="shared" si="112"/>
        <v>5</v>
      </c>
      <c r="NI14" s="176">
        <f t="shared" si="113"/>
        <v>27.396604761904761</v>
      </c>
      <c r="NK14" s="172">
        <v>29</v>
      </c>
      <c r="NL14" s="224">
        <v>29</v>
      </c>
      <c r="NM14" s="173" t="str">
        <f>IF(NO14=0," ",VLOOKUP(NO14,PROTOKOL!$A:$F,6,FALSE))</f>
        <v>PANTOGRAF LAVABO TAŞLAMA</v>
      </c>
      <c r="NN14" s="43">
        <v>115</v>
      </c>
      <c r="NO14" s="43">
        <v>9</v>
      </c>
      <c r="NP14" s="43">
        <v>7.5</v>
      </c>
      <c r="NQ14" s="42">
        <f>IF(NO14=0," ",(VLOOKUP(NO14,PROTOKOL!$A$1:$E$29,2,FALSE))*NP14)</f>
        <v>65</v>
      </c>
      <c r="NR14" s="174">
        <f t="shared" si="34"/>
        <v>50</v>
      </c>
      <c r="NS14" s="211">
        <f>IF(NO14=0," ",VLOOKUP(NO14,PROTOKOL!$A:$E,5,FALSE))</f>
        <v>1.0273726785714283</v>
      </c>
      <c r="NT14" s="175" t="s">
        <v>135</v>
      </c>
      <c r="NU14" s="176">
        <f t="shared" si="114"/>
        <v>51.36863392857142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5"/>
        <v xml:space="preserve"> </v>
      </c>
      <c r="OD14" s="175">
        <f t="shared" si="116"/>
        <v>0</v>
      </c>
      <c r="OE14" s="176" t="str">
        <f t="shared" si="117"/>
        <v xml:space="preserve"> </v>
      </c>
      <c r="OG14" s="172">
        <v>29</v>
      </c>
      <c r="OH14" s="224">
        <v>29</v>
      </c>
      <c r="OI14" s="173" t="s">
        <v>32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 t="s">
        <v>135</v>
      </c>
      <c r="OQ14" s="176" t="str">
        <f t="shared" si="118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9"/>
        <v xml:space="preserve"> </v>
      </c>
      <c r="OZ14" s="175">
        <f t="shared" si="120"/>
        <v>0</v>
      </c>
      <c r="PA14" s="176" t="str">
        <f t="shared" si="121"/>
        <v xml:space="preserve"> </v>
      </c>
      <c r="PC14" s="172">
        <v>29</v>
      </c>
      <c r="PD14" s="224">
        <v>29</v>
      </c>
      <c r="PE14" s="173" t="str">
        <f>IF(PG14=0," ",VLOOKUP(PG14,PROTOKOL!$A:$F,6,FALSE))</f>
        <v>DEPO ÜRÜN KONTROL</v>
      </c>
      <c r="PF14" s="43"/>
      <c r="PG14" s="43">
        <v>24</v>
      </c>
      <c r="PH14" s="43">
        <v>7.5</v>
      </c>
      <c r="PI14" s="42">
        <f>IF(PG14=0," ",(VLOOKUP(PG14,PROTOKOL!$A$1:$E$29,2,FALSE))*PH14)</f>
        <v>0</v>
      </c>
      <c r="PJ14" s="174" t="str">
        <f t="shared" si="38"/>
        <v xml:space="preserve"> </v>
      </c>
      <c r="PK14" s="211" t="e">
        <f>IF(PG14=0," ",VLOOKUP(PG14,PROTOKOL!$A:$E,5,FALSE))</f>
        <v>#DIV/0!</v>
      </c>
      <c r="PL14" s="175" t="s">
        <v>135</v>
      </c>
      <c r="PM14" s="176" t="e">
        <f t="shared" si="122"/>
        <v>#DIV/0!</v>
      </c>
      <c r="PN14" s="216" t="str">
        <f>IF(PP14=0," ",VLOOKUP(PP14,PROTOKOL!$A:$F,6,FALSE))</f>
        <v>PERDE KESME SULU SİST.</v>
      </c>
      <c r="PO14" s="43">
        <v>20</v>
      </c>
      <c r="PP14" s="43">
        <v>8</v>
      </c>
      <c r="PQ14" s="43">
        <v>1</v>
      </c>
      <c r="PR14" s="91">
        <f>IF(PP14=0," ",(VLOOKUP(PP14,PROTOKOL!$A$1:$E$29,2,FALSE))*PQ14)</f>
        <v>13.066666666666666</v>
      </c>
      <c r="PS14" s="174">
        <f t="shared" si="39"/>
        <v>6.9333333333333336</v>
      </c>
      <c r="PT14" s="175">
        <f>IF(PP14=0," ",VLOOKUP(PP14,PROTOKOL!$A:$E,5,FALSE))</f>
        <v>0.69150084134615386</v>
      </c>
      <c r="PU14" s="211">
        <f t="shared" si="123"/>
        <v>4.7944058333333333</v>
      </c>
      <c r="PV14" s="175">
        <f t="shared" si="124"/>
        <v>2</v>
      </c>
      <c r="PW14" s="176">
        <f t="shared" si="125"/>
        <v>9.5888116666666665</v>
      </c>
      <c r="PY14" s="172">
        <v>29</v>
      </c>
      <c r="PZ14" s="224">
        <v>29</v>
      </c>
      <c r="QA14" s="173" t="str">
        <f>IF(QC14=0," ",VLOOKUP(QC14,PROTOKOL!$A:$F,6,FALSE))</f>
        <v>VAKUM TEST</v>
      </c>
      <c r="QB14" s="43">
        <v>230</v>
      </c>
      <c r="QC14" s="43">
        <v>4</v>
      </c>
      <c r="QD14" s="43">
        <v>7.5</v>
      </c>
      <c r="QE14" s="42">
        <f>IF(QC14=0," ",(VLOOKUP(QC14,PROTOKOL!$A$1:$E$29,2,FALSE))*QD14)</f>
        <v>150</v>
      </c>
      <c r="QF14" s="174">
        <f t="shared" si="40"/>
        <v>80</v>
      </c>
      <c r="QG14" s="211">
        <f>IF(QC14=0," ",VLOOKUP(QC14,PROTOKOL!$A:$E,5,FALSE))</f>
        <v>0.44947554687499996</v>
      </c>
      <c r="QH14" s="175" t="s">
        <v>135</v>
      </c>
      <c r="QI14" s="176">
        <f t="shared" si="126"/>
        <v>35.958043749999995</v>
      </c>
      <c r="QJ14" s="216" t="str">
        <f>IF(QL14=0," ",VLOOKUP(QL14,PROTOKOL!$A:$F,6,FALSE))</f>
        <v>VAKUM TEST</v>
      </c>
      <c r="QK14" s="43">
        <v>30</v>
      </c>
      <c r="QL14" s="43">
        <v>4</v>
      </c>
      <c r="QM14" s="43">
        <v>1</v>
      </c>
      <c r="QN14" s="91">
        <f>IF(QL14=0," ",(VLOOKUP(QL14,PROTOKOL!$A$1:$E$29,2,FALSE))*QM14)</f>
        <v>20</v>
      </c>
      <c r="QO14" s="174">
        <f t="shared" si="41"/>
        <v>10</v>
      </c>
      <c r="QP14" s="175">
        <f>IF(QL14=0," ",VLOOKUP(QL14,PROTOKOL!$A:$E,5,FALSE))</f>
        <v>0.44947554687499996</v>
      </c>
      <c r="QQ14" s="211">
        <f t="shared" si="127"/>
        <v>4.4947554687499993</v>
      </c>
      <c r="QR14" s="175">
        <f t="shared" si="128"/>
        <v>2</v>
      </c>
      <c r="QS14" s="176">
        <f t="shared" si="129"/>
        <v>8.9895109374999986</v>
      </c>
      <c r="QU14" s="172">
        <v>29</v>
      </c>
      <c r="QV14" s="224">
        <v>29</v>
      </c>
      <c r="QW14" s="173" t="s">
        <v>136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4" t="str">
        <f t="shared" si="42"/>
        <v xml:space="preserve"> </v>
      </c>
      <c r="RC14" s="211" t="str">
        <f>IF(QY14=0," ",VLOOKUP(QY14,PROTOKOL!$A:$E,5,FALSE))</f>
        <v xml:space="preserve"> </v>
      </c>
      <c r="RD14" s="175" t="s">
        <v>135</v>
      </c>
      <c r="RE14" s="176" t="str">
        <f t="shared" si="130"/>
        <v xml:space="preserve"> </v>
      </c>
      <c r="RF14" s="216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4" t="str">
        <f t="shared" si="43"/>
        <v xml:space="preserve"> </v>
      </c>
      <c r="RL14" s="175" t="str">
        <f>IF(RH14=0," ",VLOOKUP(RH14,PROTOKOL!$A:$E,5,FALSE))</f>
        <v xml:space="preserve"> </v>
      </c>
      <c r="RM14" s="211" t="str">
        <f t="shared" si="131"/>
        <v xml:space="preserve"> </v>
      </c>
      <c r="RN14" s="175">
        <f t="shared" si="132"/>
        <v>0</v>
      </c>
      <c r="RO14" s="176" t="str">
        <f t="shared" si="133"/>
        <v xml:space="preserve"> </v>
      </c>
      <c r="RQ14" s="172">
        <v>29</v>
      </c>
      <c r="RR14" s="224">
        <v>29</v>
      </c>
      <c r="RS14" s="173" t="str">
        <f>IF(RU14=0," ",VLOOKUP(RU14,PROTOKOL!$A:$F,6,FALSE))</f>
        <v>PANTOGRAF LAVABO TAŞLAMA</v>
      </c>
      <c r="RT14" s="43">
        <v>110</v>
      </c>
      <c r="RU14" s="43">
        <v>9</v>
      </c>
      <c r="RV14" s="43">
        <v>7.5</v>
      </c>
      <c r="RW14" s="42">
        <f>IF(RU14=0," ",(VLOOKUP(RU14,PROTOKOL!$A$1:$E$29,2,FALSE))*RV14)</f>
        <v>65</v>
      </c>
      <c r="RX14" s="174">
        <f t="shared" si="44"/>
        <v>45</v>
      </c>
      <c r="RY14" s="211">
        <f>IF(RU14=0," ",VLOOKUP(RU14,PROTOKOL!$A:$E,5,FALSE))</f>
        <v>1.0273726785714283</v>
      </c>
      <c r="RZ14" s="175" t="s">
        <v>135</v>
      </c>
      <c r="SA14" s="176">
        <f t="shared" si="134"/>
        <v>46.231770535714276</v>
      </c>
      <c r="SB14" s="216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4" t="str">
        <f t="shared" si="45"/>
        <v xml:space="preserve"> </v>
      </c>
      <c r="SH14" s="175" t="str">
        <f>IF(SD14=0," ",VLOOKUP(SD14,PROTOKOL!$A:$E,5,FALSE))</f>
        <v xml:space="preserve"> </v>
      </c>
      <c r="SI14" s="211" t="str">
        <f t="shared" si="135"/>
        <v xml:space="preserve"> </v>
      </c>
      <c r="SJ14" s="175">
        <f t="shared" si="136"/>
        <v>0</v>
      </c>
      <c r="SK14" s="176" t="str">
        <f t="shared" si="137"/>
        <v xml:space="preserve"> </v>
      </c>
    </row>
    <row r="15" spans="1:505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 t="s">
        <v>135</v>
      </c>
      <c r="K15" s="176" t="str">
        <f t="shared" si="46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7"/>
        <v xml:space="preserve"> </v>
      </c>
      <c r="T15" s="175">
        <f t="shared" si="48"/>
        <v>0</v>
      </c>
      <c r="U15" s="176" t="str">
        <f t="shared" si="49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 t="s">
        <v>135</v>
      </c>
      <c r="AG15" s="176" t="str">
        <f t="shared" si="50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51"/>
        <v xml:space="preserve"> </v>
      </c>
      <c r="AP15" s="175">
        <f t="shared" si="52"/>
        <v>0</v>
      </c>
      <c r="AQ15" s="176" t="str">
        <f t="shared" si="53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 t="s">
        <v>135</v>
      </c>
      <c r="BC15" s="176" t="str">
        <f t="shared" si="54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5"/>
        <v xml:space="preserve"> </v>
      </c>
      <c r="BL15" s="175">
        <f t="shared" si="56"/>
        <v>0</v>
      </c>
      <c r="BM15" s="176" t="str">
        <f t="shared" si="57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 t="s">
        <v>135</v>
      </c>
      <c r="BY15" s="176" t="str">
        <f t="shared" si="58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9"/>
        <v xml:space="preserve"> </v>
      </c>
      <c r="CH15" s="175">
        <f t="shared" si="60"/>
        <v>0</v>
      </c>
      <c r="CI15" s="176" t="str">
        <f t="shared" si="61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 t="s">
        <v>135</v>
      </c>
      <c r="CU15" s="176" t="str">
        <f t="shared" si="62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63"/>
        <v xml:space="preserve"> </v>
      </c>
      <c r="DD15" s="175">
        <f t="shared" si="64"/>
        <v>0</v>
      </c>
      <c r="DE15" s="176" t="str">
        <f t="shared" si="65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 t="s">
        <v>135</v>
      </c>
      <c r="DQ15" s="176" t="str">
        <f t="shared" si="66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7"/>
        <v xml:space="preserve"> </v>
      </c>
      <c r="DZ15" s="175">
        <f t="shared" si="68"/>
        <v>0</v>
      </c>
      <c r="EA15" s="176" t="str">
        <f t="shared" si="69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70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71"/>
        <v xml:space="preserve"> </v>
      </c>
      <c r="EV15" s="175">
        <f t="shared" si="72"/>
        <v>0</v>
      </c>
      <c r="EW15" s="176" t="str">
        <f t="shared" si="73"/>
        <v xml:space="preserve"> </v>
      </c>
      <c r="EY15" s="172">
        <v>29</v>
      </c>
      <c r="EZ15" s="225"/>
      <c r="FA15" s="173" t="str">
        <f>IF(FC15=0," ",VLOOKUP(FC15,PROTOKOL!$A:$F,6,FALSE))</f>
        <v>ÜRÜN KONTROL</v>
      </c>
      <c r="FB15" s="43">
        <v>1</v>
      </c>
      <c r="FC15" s="43">
        <v>20</v>
      </c>
      <c r="FD15" s="43">
        <v>2.5</v>
      </c>
      <c r="FE15" s="42">
        <f>IF(FC15=0," ",(VLOOKUP(FC15,PROTOKOL!$A$1:$E$29,2,FALSE))*FD15)</f>
        <v>0</v>
      </c>
      <c r="FF15" s="174">
        <f t="shared" si="14"/>
        <v>1</v>
      </c>
      <c r="FG15" s="211" t="e">
        <f>IF(FC15=0," ",VLOOKUP(FC15,PROTOKOL!$A:$E,5,FALSE))</f>
        <v>#DIV/0!</v>
      </c>
      <c r="FH15" s="175" t="s">
        <v>135</v>
      </c>
      <c r="FI15" s="176" t="e">
        <f>IF(FC15=0," ",(FG15*FF15))/7.5*2.5</f>
        <v>#DIV/0!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5"/>
        <v xml:space="preserve"> </v>
      </c>
      <c r="FR15" s="175">
        <f t="shared" si="76"/>
        <v>0</v>
      </c>
      <c r="FS15" s="176" t="str">
        <f t="shared" si="77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 t="s">
        <v>135</v>
      </c>
      <c r="GE15" s="176" t="str">
        <f t="shared" si="78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9"/>
        <v xml:space="preserve"> </v>
      </c>
      <c r="GN15" s="175">
        <f t="shared" si="80"/>
        <v>0</v>
      </c>
      <c r="GO15" s="176" t="str">
        <f t="shared" si="81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 t="s">
        <v>135</v>
      </c>
      <c r="HA15" s="176" t="str">
        <f t="shared" si="82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83"/>
        <v xml:space="preserve"> </v>
      </c>
      <c r="HJ15" s="175">
        <f t="shared" si="84"/>
        <v>0</v>
      </c>
      <c r="HK15" s="176" t="str">
        <f t="shared" si="85"/>
        <v xml:space="preserve"> </v>
      </c>
      <c r="HM15" s="172">
        <v>29</v>
      </c>
      <c r="HN15" s="225"/>
      <c r="HO15" s="173" t="str">
        <f>IF(HQ15=0," ",VLOOKUP(HQ15,PROTOKOL!$A:$F,6,FALSE))</f>
        <v>KOKU TESTİ</v>
      </c>
      <c r="HP15" s="43">
        <v>1</v>
      </c>
      <c r="HQ15" s="43">
        <v>17</v>
      </c>
      <c r="HR15" s="43">
        <v>1.5</v>
      </c>
      <c r="HS15" s="42">
        <f>IF(HQ15=0," ",(VLOOKUP(HQ15,PROTOKOL!$A$1:$E$29,2,FALSE))*HR15)</f>
        <v>0</v>
      </c>
      <c r="HT15" s="174">
        <f t="shared" si="20"/>
        <v>1</v>
      </c>
      <c r="HU15" s="211" t="e">
        <f>IF(HQ15=0," ",VLOOKUP(HQ15,PROTOKOL!$A:$E,5,FALSE))</f>
        <v>#DIV/0!</v>
      </c>
      <c r="HV15" s="175" t="s">
        <v>135</v>
      </c>
      <c r="HW15" s="176" t="e">
        <f>IF(HQ15=0," ",(HU15*HT15))/7.5*1.5</f>
        <v>#DIV/0!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7"/>
        <v xml:space="preserve"> </v>
      </c>
      <c r="IF15" s="175">
        <f t="shared" si="88"/>
        <v>0</v>
      </c>
      <c r="IG15" s="176" t="str">
        <f t="shared" si="89"/>
        <v xml:space="preserve"> </v>
      </c>
      <c r="II15" s="172">
        <v>29</v>
      </c>
      <c r="IJ15" s="225"/>
      <c r="IK15" s="173" t="str">
        <f>IF(IM15=0," ",VLOOKUP(IM15,PROTOKOL!$A:$F,6,FALSE))</f>
        <v>PERDE KESME SULU SİST.</v>
      </c>
      <c r="IL15" s="43">
        <v>95</v>
      </c>
      <c r="IM15" s="43">
        <v>8</v>
      </c>
      <c r="IN15" s="43">
        <v>4.5</v>
      </c>
      <c r="IO15" s="42">
        <f>IF(IM15=0," ",(VLOOKUP(IM15,PROTOKOL!$A$1:$E$29,2,FALSE))*IN15)</f>
        <v>58.8</v>
      </c>
      <c r="IP15" s="174">
        <f t="shared" si="22"/>
        <v>36.200000000000003</v>
      </c>
      <c r="IQ15" s="211">
        <f>IF(IM15=0," ",VLOOKUP(IM15,PROTOKOL!$A:$E,5,FALSE))</f>
        <v>0.69150084134615386</v>
      </c>
      <c r="IR15" s="175" t="s">
        <v>135</v>
      </c>
      <c r="IS15" s="176">
        <f t="shared" si="90"/>
        <v>25.032330456730772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91"/>
        <v xml:space="preserve"> </v>
      </c>
      <c r="JB15" s="175">
        <f t="shared" si="92"/>
        <v>0</v>
      </c>
      <c r="JC15" s="176" t="str">
        <f t="shared" si="93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 t="s">
        <v>135</v>
      </c>
      <c r="JO15" s="176" t="str">
        <f t="shared" si="94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5"/>
        <v xml:space="preserve"> </v>
      </c>
      <c r="JX15" s="175">
        <f t="shared" si="96"/>
        <v>0</v>
      </c>
      <c r="JY15" s="176" t="str">
        <f t="shared" si="97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 t="s">
        <v>135</v>
      </c>
      <c r="KK15" s="176" t="str">
        <f t="shared" si="98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9"/>
        <v xml:space="preserve"> </v>
      </c>
      <c r="KT15" s="175">
        <f t="shared" si="100"/>
        <v>0</v>
      </c>
      <c r="KU15" s="176" t="str">
        <f t="shared" si="101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 t="s">
        <v>135</v>
      </c>
      <c r="LG15" s="176" t="str">
        <f t="shared" si="102"/>
        <v xml:space="preserve"> </v>
      </c>
      <c r="LH15" s="216" t="str">
        <f>IF(LJ15=0," ",VLOOKUP(LJ15,PROTOKOL!$A:$F,6,FALSE))</f>
        <v>KOKU TESTİ</v>
      </c>
      <c r="LI15" s="43">
        <v>1</v>
      </c>
      <c r="LJ15" s="43">
        <v>17</v>
      </c>
      <c r="LK15" s="43">
        <v>0.5</v>
      </c>
      <c r="LL15" s="91">
        <f>IF(LJ15=0," ",(VLOOKUP(LJ15,PROTOKOL!$A$1:$E$29,2,FALSE))*LK15)</f>
        <v>0</v>
      </c>
      <c r="LM15" s="174">
        <f t="shared" si="29"/>
        <v>1</v>
      </c>
      <c r="LN15" s="175" t="e">
        <f>IF(LJ15=0," ",VLOOKUP(LJ15,PROTOKOL!$A:$E,5,FALSE))</f>
        <v>#DIV/0!</v>
      </c>
      <c r="LO15" s="211" t="e">
        <f>IF(LJ15=0," ",(LM15*LN15))/7.5*0.5</f>
        <v>#DIV/0!</v>
      </c>
      <c r="LP15" s="175">
        <f t="shared" si="104"/>
        <v>1</v>
      </c>
      <c r="LQ15" s="176" t="e">
        <f t="shared" si="105"/>
        <v>#DIV/0!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 t="s">
        <v>135</v>
      </c>
      <c r="MC15" s="176" t="str">
        <f t="shared" si="106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7"/>
        <v xml:space="preserve"> </v>
      </c>
      <c r="ML15" s="175">
        <f t="shared" si="108"/>
        <v>0</v>
      </c>
      <c r="MM15" s="176" t="str">
        <f t="shared" si="109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 t="s">
        <v>135</v>
      </c>
      <c r="MY15" s="176" t="str">
        <f t="shared" si="110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11"/>
        <v xml:space="preserve"> </v>
      </c>
      <c r="NH15" s="175">
        <f t="shared" si="112"/>
        <v>0</v>
      </c>
      <c r="NI15" s="176" t="str">
        <f t="shared" si="113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 t="s">
        <v>135</v>
      </c>
      <c r="NU15" s="176" t="str">
        <f t="shared" si="114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5"/>
        <v xml:space="preserve"> </v>
      </c>
      <c r="OD15" s="175">
        <f t="shared" si="116"/>
        <v>0</v>
      </c>
      <c r="OE15" s="176" t="str">
        <f t="shared" si="117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 t="s">
        <v>135</v>
      </c>
      <c r="OQ15" s="176" t="str">
        <f t="shared" si="118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9"/>
        <v xml:space="preserve"> </v>
      </c>
      <c r="OZ15" s="175">
        <f t="shared" si="120"/>
        <v>0</v>
      </c>
      <c r="PA15" s="176" t="str">
        <f t="shared" si="121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 t="s">
        <v>135</v>
      </c>
      <c r="PM15" s="176" t="str">
        <f t="shared" si="122"/>
        <v xml:space="preserve"> </v>
      </c>
      <c r="PN15" s="216" t="str">
        <f>IF(PP15=0," ",VLOOKUP(PP15,PROTOKOL!$A:$F,6,FALSE))</f>
        <v>KOKU TESTİ</v>
      </c>
      <c r="PO15" s="43">
        <v>1</v>
      </c>
      <c r="PP15" s="43">
        <v>17</v>
      </c>
      <c r="PQ15" s="43">
        <v>1</v>
      </c>
      <c r="PR15" s="91">
        <f>IF(PP15=0," ",(VLOOKUP(PP15,PROTOKOL!$A$1:$E$29,2,FALSE))*PQ15)</f>
        <v>0</v>
      </c>
      <c r="PS15" s="174">
        <f t="shared" si="39"/>
        <v>1</v>
      </c>
      <c r="PT15" s="175" t="e">
        <f>IF(PP15=0," ",VLOOKUP(PP15,PROTOKOL!$A:$E,5,FALSE))</f>
        <v>#DIV/0!</v>
      </c>
      <c r="PU15" s="211" t="e">
        <f>IF(PP15=0," ",(PS15*PT15))/7.5*1</f>
        <v>#DIV/0!</v>
      </c>
      <c r="PV15" s="175">
        <f t="shared" si="124"/>
        <v>2</v>
      </c>
      <c r="PW15" s="176" t="e">
        <f t="shared" si="125"/>
        <v>#DIV/0!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 t="s">
        <v>135</v>
      </c>
      <c r="QI15" s="176" t="str">
        <f t="shared" si="126"/>
        <v xml:space="preserve"> </v>
      </c>
      <c r="QJ15" s="216" t="str">
        <f>IF(QL15=0," ",VLOOKUP(QL15,PROTOKOL!$A:$F,6,FALSE))</f>
        <v>PERDE KESME SULU SİST.</v>
      </c>
      <c r="QK15" s="43">
        <v>30</v>
      </c>
      <c r="QL15" s="43">
        <v>8</v>
      </c>
      <c r="QM15" s="43">
        <v>1.5</v>
      </c>
      <c r="QN15" s="91">
        <f>IF(QL15=0," ",(VLOOKUP(QL15,PROTOKOL!$A$1:$E$29,2,FALSE))*QM15)</f>
        <v>19.600000000000001</v>
      </c>
      <c r="QO15" s="174">
        <f t="shared" si="41"/>
        <v>10.399999999999999</v>
      </c>
      <c r="QP15" s="175">
        <f>IF(QL15=0," ",VLOOKUP(QL15,PROTOKOL!$A:$E,5,FALSE))</f>
        <v>0.69150084134615386</v>
      </c>
      <c r="QQ15" s="211">
        <f t="shared" si="127"/>
        <v>7.1916087499999994</v>
      </c>
      <c r="QR15" s="175">
        <f t="shared" si="128"/>
        <v>3</v>
      </c>
      <c r="QS15" s="176">
        <f t="shared" si="129"/>
        <v>14.383217500000001</v>
      </c>
      <c r="QU15" s="172">
        <v>29</v>
      </c>
      <c r="QV15" s="225"/>
      <c r="QW15" s="173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4" t="str">
        <f t="shared" si="42"/>
        <v xml:space="preserve"> </v>
      </c>
      <c r="RC15" s="211" t="str">
        <f>IF(QY15=0," ",VLOOKUP(QY15,PROTOKOL!$A:$E,5,FALSE))</f>
        <v xml:space="preserve"> </v>
      </c>
      <c r="RD15" s="175" t="s">
        <v>135</v>
      </c>
      <c r="RE15" s="176" t="str">
        <f t="shared" si="130"/>
        <v xml:space="preserve"> </v>
      </c>
      <c r="RF15" s="216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4" t="str">
        <f t="shared" si="43"/>
        <v xml:space="preserve"> </v>
      </c>
      <c r="RL15" s="175" t="str">
        <f>IF(RH15=0," ",VLOOKUP(RH15,PROTOKOL!$A:$E,5,FALSE))</f>
        <v xml:space="preserve"> </v>
      </c>
      <c r="RM15" s="211" t="str">
        <f t="shared" si="131"/>
        <v xml:space="preserve"> </v>
      </c>
      <c r="RN15" s="175">
        <f t="shared" si="132"/>
        <v>0</v>
      </c>
      <c r="RO15" s="176" t="str">
        <f t="shared" si="133"/>
        <v xml:space="preserve"> </v>
      </c>
      <c r="RQ15" s="172">
        <v>29</v>
      </c>
      <c r="RR15" s="225"/>
      <c r="RS15" s="173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4" t="str">
        <f t="shared" si="44"/>
        <v xml:space="preserve"> </v>
      </c>
      <c r="RY15" s="211" t="str">
        <f>IF(RU15=0," ",VLOOKUP(RU15,PROTOKOL!$A:$E,5,FALSE))</f>
        <v xml:space="preserve"> </v>
      </c>
      <c r="RZ15" s="175" t="s">
        <v>135</v>
      </c>
      <c r="SA15" s="176" t="str">
        <f t="shared" si="134"/>
        <v xml:space="preserve"> </v>
      </c>
      <c r="SB15" s="216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4" t="str">
        <f t="shared" si="45"/>
        <v xml:space="preserve"> </v>
      </c>
      <c r="SH15" s="175" t="str">
        <f>IF(SD15=0," ",VLOOKUP(SD15,PROTOKOL!$A:$E,5,FALSE))</f>
        <v xml:space="preserve"> </v>
      </c>
      <c r="SI15" s="211" t="str">
        <f t="shared" si="135"/>
        <v xml:space="preserve"> </v>
      </c>
      <c r="SJ15" s="175">
        <f t="shared" si="136"/>
        <v>0</v>
      </c>
      <c r="SK15" s="176" t="str">
        <f t="shared" si="137"/>
        <v xml:space="preserve"> </v>
      </c>
    </row>
    <row r="16" spans="1:505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 t="s">
        <v>135</v>
      </c>
      <c r="K16" s="176" t="str">
        <f t="shared" si="46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7"/>
        <v xml:space="preserve"> </v>
      </c>
      <c r="T16" s="175">
        <f t="shared" si="48"/>
        <v>0</v>
      </c>
      <c r="U16" s="176" t="str">
        <f t="shared" si="49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 t="s">
        <v>135</v>
      </c>
      <c r="AG16" s="176" t="str">
        <f t="shared" si="50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51"/>
        <v xml:space="preserve"> </v>
      </c>
      <c r="AP16" s="175">
        <f t="shared" si="52"/>
        <v>0</v>
      </c>
      <c r="AQ16" s="176" t="str">
        <f t="shared" si="53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 t="s">
        <v>135</v>
      </c>
      <c r="BC16" s="176" t="str">
        <f t="shared" si="54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5"/>
        <v xml:space="preserve"> </v>
      </c>
      <c r="BL16" s="175">
        <f t="shared" si="56"/>
        <v>0</v>
      </c>
      <c r="BM16" s="176" t="str">
        <f t="shared" si="57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 t="s">
        <v>135</v>
      </c>
      <c r="BY16" s="176" t="str">
        <f t="shared" si="58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9"/>
        <v xml:space="preserve"> </v>
      </c>
      <c r="CH16" s="175">
        <f t="shared" si="60"/>
        <v>0</v>
      </c>
      <c r="CI16" s="176" t="str">
        <f t="shared" si="61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 t="s">
        <v>135</v>
      </c>
      <c r="CU16" s="176" t="str">
        <f t="shared" si="62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63"/>
        <v xml:space="preserve"> </v>
      </c>
      <c r="DD16" s="175">
        <f t="shared" si="64"/>
        <v>0</v>
      </c>
      <c r="DE16" s="176" t="str">
        <f t="shared" si="65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 t="s">
        <v>135</v>
      </c>
      <c r="DQ16" s="176" t="str">
        <f t="shared" si="66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7"/>
        <v xml:space="preserve"> </v>
      </c>
      <c r="DZ16" s="175">
        <f t="shared" si="68"/>
        <v>0</v>
      </c>
      <c r="EA16" s="176" t="str">
        <f t="shared" si="69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70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71"/>
        <v xml:space="preserve"> </v>
      </c>
      <c r="EV16" s="175">
        <f t="shared" si="72"/>
        <v>0</v>
      </c>
      <c r="EW16" s="176" t="str">
        <f t="shared" si="73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 t="s">
        <v>135</v>
      </c>
      <c r="FI16" s="176" t="str">
        <f t="shared" si="74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5"/>
        <v xml:space="preserve"> </v>
      </c>
      <c r="FR16" s="175">
        <f t="shared" si="76"/>
        <v>0</v>
      </c>
      <c r="FS16" s="176" t="str">
        <f t="shared" si="77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 t="s">
        <v>135</v>
      </c>
      <c r="GE16" s="176" t="str">
        <f t="shared" si="78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9"/>
        <v xml:space="preserve"> </v>
      </c>
      <c r="GN16" s="175">
        <f t="shared" si="80"/>
        <v>0</v>
      </c>
      <c r="GO16" s="176" t="str">
        <f t="shared" si="81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 t="s">
        <v>135</v>
      </c>
      <c r="HA16" s="176" t="str">
        <f t="shared" si="82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83"/>
        <v xml:space="preserve"> </v>
      </c>
      <c r="HJ16" s="175">
        <f t="shared" si="84"/>
        <v>0</v>
      </c>
      <c r="HK16" s="176" t="str">
        <f t="shared" si="85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 t="s">
        <v>135</v>
      </c>
      <c r="HW16" s="176" t="str">
        <f t="shared" si="86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7"/>
        <v xml:space="preserve"> </v>
      </c>
      <c r="IF16" s="175">
        <f t="shared" si="88"/>
        <v>0</v>
      </c>
      <c r="IG16" s="176" t="str">
        <f t="shared" si="89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 t="s">
        <v>135</v>
      </c>
      <c r="IS16" s="176" t="str">
        <f t="shared" si="90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91"/>
        <v xml:space="preserve"> </v>
      </c>
      <c r="JB16" s="175">
        <f t="shared" si="92"/>
        <v>0</v>
      </c>
      <c r="JC16" s="176" t="str">
        <f t="shared" si="93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 t="s">
        <v>135</v>
      </c>
      <c r="JO16" s="176" t="str">
        <f t="shared" si="94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5"/>
        <v xml:space="preserve"> </v>
      </c>
      <c r="JX16" s="175">
        <f t="shared" si="96"/>
        <v>0</v>
      </c>
      <c r="JY16" s="176" t="str">
        <f t="shared" si="97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 t="s">
        <v>135</v>
      </c>
      <c r="KK16" s="176" t="str">
        <f t="shared" si="98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9"/>
        <v xml:space="preserve"> </v>
      </c>
      <c r="KT16" s="175">
        <f t="shared" si="100"/>
        <v>0</v>
      </c>
      <c r="KU16" s="176" t="str">
        <f t="shared" si="101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 t="s">
        <v>135</v>
      </c>
      <c r="LG16" s="176" t="str">
        <f t="shared" si="102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103"/>
        <v xml:space="preserve"> </v>
      </c>
      <c r="LP16" s="175">
        <f t="shared" si="104"/>
        <v>0</v>
      </c>
      <c r="LQ16" s="176" t="str">
        <f t="shared" si="105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 t="s">
        <v>135</v>
      </c>
      <c r="MC16" s="176" t="str">
        <f t="shared" si="106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7"/>
        <v xml:space="preserve"> </v>
      </c>
      <c r="ML16" s="175">
        <f t="shared" si="108"/>
        <v>0</v>
      </c>
      <c r="MM16" s="176" t="str">
        <f t="shared" si="109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 t="s">
        <v>135</v>
      </c>
      <c r="MY16" s="176" t="str">
        <f t="shared" si="110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11"/>
        <v xml:space="preserve"> </v>
      </c>
      <c r="NH16" s="175">
        <f t="shared" si="112"/>
        <v>0</v>
      </c>
      <c r="NI16" s="176" t="str">
        <f t="shared" si="113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 t="s">
        <v>135</v>
      </c>
      <c r="NU16" s="176" t="str">
        <f t="shared" si="114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5"/>
        <v xml:space="preserve"> </v>
      </c>
      <c r="OD16" s="175">
        <f t="shared" si="116"/>
        <v>0</v>
      </c>
      <c r="OE16" s="176" t="str">
        <f t="shared" si="117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 t="s">
        <v>135</v>
      </c>
      <c r="OQ16" s="176" t="str">
        <f t="shared" si="118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9"/>
        <v xml:space="preserve"> </v>
      </c>
      <c r="OZ16" s="175">
        <f t="shared" si="120"/>
        <v>0</v>
      </c>
      <c r="PA16" s="176" t="str">
        <f t="shared" si="121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 t="s">
        <v>135</v>
      </c>
      <c r="PM16" s="176" t="str">
        <f t="shared" si="122"/>
        <v xml:space="preserve"> </v>
      </c>
      <c r="PN16" s="216" t="str">
        <f>IF(PP16=0," ",VLOOKUP(PP16,PROTOKOL!$A:$F,6,FALSE))</f>
        <v>DEPO ÜRÜN KONTROL</v>
      </c>
      <c r="PO16" s="43"/>
      <c r="PP16" s="43">
        <v>24</v>
      </c>
      <c r="PQ16" s="43">
        <v>1</v>
      </c>
      <c r="PR16" s="91">
        <f>IF(PP16=0," ",(VLOOKUP(PP16,PROTOKOL!$A$1:$E$29,2,FALSE))*PQ16)</f>
        <v>0</v>
      </c>
      <c r="PS16" s="174" t="str">
        <f t="shared" si="39"/>
        <v xml:space="preserve"> </v>
      </c>
      <c r="PT16" s="175" t="e">
        <f>IF(PP16=0," ",VLOOKUP(PP16,PROTOKOL!$A:$E,5,FALSE))</f>
        <v>#DIV/0!</v>
      </c>
      <c r="PU16" s="211" t="e">
        <f t="shared" si="123"/>
        <v>#VALUE!</v>
      </c>
      <c r="PV16" s="175">
        <f t="shared" si="124"/>
        <v>2</v>
      </c>
      <c r="PW16" s="176" t="e">
        <f t="shared" si="125"/>
        <v>#VALUE!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 t="s">
        <v>135</v>
      </c>
      <c r="QI16" s="176" t="str">
        <f t="shared" si="126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7"/>
        <v xml:space="preserve"> </v>
      </c>
      <c r="QR16" s="175">
        <f t="shared" si="128"/>
        <v>0</v>
      </c>
      <c r="QS16" s="176" t="str">
        <f t="shared" si="129"/>
        <v xml:space="preserve"> </v>
      </c>
      <c r="QU16" s="172">
        <v>29</v>
      </c>
      <c r="QV16" s="226"/>
      <c r="QW16" s="173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4" t="str">
        <f t="shared" si="42"/>
        <v xml:space="preserve"> </v>
      </c>
      <c r="RC16" s="211" t="str">
        <f>IF(QY16=0," ",VLOOKUP(QY16,PROTOKOL!$A:$E,5,FALSE))</f>
        <v xml:space="preserve"> </v>
      </c>
      <c r="RD16" s="175" t="s">
        <v>135</v>
      </c>
      <c r="RE16" s="176" t="str">
        <f t="shared" si="130"/>
        <v xml:space="preserve"> </v>
      </c>
      <c r="RF16" s="216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4" t="str">
        <f t="shared" si="43"/>
        <v xml:space="preserve"> </v>
      </c>
      <c r="RL16" s="175" t="str">
        <f>IF(RH16=0," ",VLOOKUP(RH16,PROTOKOL!$A:$E,5,FALSE))</f>
        <v xml:space="preserve"> </v>
      </c>
      <c r="RM16" s="211" t="str">
        <f t="shared" si="131"/>
        <v xml:space="preserve"> </v>
      </c>
      <c r="RN16" s="175">
        <f t="shared" si="132"/>
        <v>0</v>
      </c>
      <c r="RO16" s="176" t="str">
        <f t="shared" si="133"/>
        <v xml:space="preserve"> </v>
      </c>
      <c r="RQ16" s="172">
        <v>29</v>
      </c>
      <c r="RR16" s="226"/>
      <c r="RS16" s="173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4" t="str">
        <f t="shared" si="44"/>
        <v xml:space="preserve"> </v>
      </c>
      <c r="RY16" s="211" t="str">
        <f>IF(RU16=0," ",VLOOKUP(RU16,PROTOKOL!$A:$E,5,FALSE))</f>
        <v xml:space="preserve"> </v>
      </c>
      <c r="RZ16" s="175" t="s">
        <v>135</v>
      </c>
      <c r="SA16" s="176" t="str">
        <f t="shared" si="134"/>
        <v xml:space="preserve"> </v>
      </c>
      <c r="SB16" s="216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4" t="str">
        <f t="shared" si="45"/>
        <v xml:space="preserve"> </v>
      </c>
      <c r="SH16" s="175" t="str">
        <f>IF(SD16=0," ",VLOOKUP(SD16,PROTOKOL!$A:$E,5,FALSE))</f>
        <v xml:space="preserve"> </v>
      </c>
      <c r="SI16" s="211" t="str">
        <f t="shared" si="135"/>
        <v xml:space="preserve"> </v>
      </c>
      <c r="SJ16" s="175">
        <f t="shared" si="136"/>
        <v>0</v>
      </c>
      <c r="SK16" s="176" t="str">
        <f t="shared" si="137"/>
        <v xml:space="preserve"> </v>
      </c>
    </row>
    <row r="17" spans="1:505" ht="13.8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6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8"/>
        <v>0</v>
      </c>
      <c r="U17" s="176" t="str">
        <f t="shared" si="49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50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52"/>
        <v>0</v>
      </c>
      <c r="AQ17" s="176" t="str">
        <f t="shared" si="53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4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6"/>
        <v>0</v>
      </c>
      <c r="BM17" s="176" t="str">
        <f t="shared" si="57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8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60"/>
        <v>0</v>
      </c>
      <c r="CI17" s="176" t="str">
        <f t="shared" si="61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62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4"/>
        <v>0</v>
      </c>
      <c r="DE17" s="176" t="str">
        <f t="shared" si="65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6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8"/>
        <v>0</v>
      </c>
      <c r="EA17" s="176" t="str">
        <f t="shared" si="69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70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72"/>
        <v>0</v>
      </c>
      <c r="EW17" s="176" t="str">
        <f t="shared" si="73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4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6"/>
        <v>0</v>
      </c>
      <c r="FS17" s="176" t="str">
        <f t="shared" si="77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8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80"/>
        <v>0</v>
      </c>
      <c r="GO17" s="176" t="str">
        <f t="shared" si="81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82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4"/>
        <v>0</v>
      </c>
      <c r="HK17" s="176" t="str">
        <f t="shared" si="85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6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8"/>
        <v>0</v>
      </c>
      <c r="IG17" s="176" t="str">
        <f t="shared" si="89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90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92"/>
        <v>0</v>
      </c>
      <c r="JC17" s="176" t="str">
        <f t="shared" si="93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4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6"/>
        <v>0</v>
      </c>
      <c r="JY17" s="176" t="str">
        <f t="shared" si="97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98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100"/>
        <v>0</v>
      </c>
      <c r="KU17" s="176" t="str">
        <f t="shared" si="101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102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4"/>
        <v>0</v>
      </c>
      <c r="LQ17" s="176" t="str">
        <f t="shared" si="105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6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8"/>
        <v>0</v>
      </c>
      <c r="MM17" s="176" t="str">
        <f t="shared" si="109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10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12"/>
        <v>0</v>
      </c>
      <c r="NI17" s="176" t="str">
        <f t="shared" si="113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14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6"/>
        <v>0</v>
      </c>
      <c r="OE17" s="176" t="str">
        <f t="shared" si="117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8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20"/>
        <v>0</v>
      </c>
      <c r="PA17" s="176" t="str">
        <f t="shared" si="121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22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4"/>
        <v>0</v>
      </c>
      <c r="PW17" s="176" t="str">
        <f t="shared" si="125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6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8"/>
        <v>0</v>
      </c>
      <c r="QS17" s="176" t="str">
        <f t="shared" si="129"/>
        <v xml:space="preserve"> </v>
      </c>
      <c r="QU17" s="172">
        <v>30</v>
      </c>
      <c r="QV17" s="224">
        <v>30</v>
      </c>
      <c r="QW17" s="173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4" t="str">
        <f t="shared" si="42"/>
        <v xml:space="preserve"> </v>
      </c>
      <c r="RC17" s="211" t="str">
        <f>IF(QY17=0," ",VLOOKUP(QY17,PROTOKOL!$A:$E,5,FALSE))</f>
        <v xml:space="preserve"> </v>
      </c>
      <c r="RD17" s="175"/>
      <c r="RE17" s="176" t="str">
        <f t="shared" si="130"/>
        <v xml:space="preserve"> </v>
      </c>
      <c r="RF17" s="216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4" t="str">
        <f t="shared" si="43"/>
        <v xml:space="preserve"> </v>
      </c>
      <c r="RL17" s="175" t="str">
        <f>IF(RH17=0," ",VLOOKUP(RH17,PROTOKOL!$A:$E,5,FALSE))</f>
        <v xml:space="preserve"> </v>
      </c>
      <c r="RM17" s="211" t="str">
        <f>IF(RH17=0," ",(RK17*RL17))</f>
        <v xml:space="preserve"> </v>
      </c>
      <c r="RN17" s="175">
        <f t="shared" si="132"/>
        <v>0</v>
      </c>
      <c r="RO17" s="176" t="str">
        <f t="shared" si="133"/>
        <v xml:space="preserve"> </v>
      </c>
      <c r="RQ17" s="172">
        <v>30</v>
      </c>
      <c r="RR17" s="224">
        <v>30</v>
      </c>
      <c r="RS17" s="173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4" t="str">
        <f t="shared" si="44"/>
        <v xml:space="preserve"> </v>
      </c>
      <c r="RY17" s="211" t="str">
        <f>IF(RU17=0," ",VLOOKUP(RU17,PROTOKOL!$A:$E,5,FALSE))</f>
        <v xml:space="preserve"> </v>
      </c>
      <c r="RZ17" s="175"/>
      <c r="SA17" s="176" t="str">
        <f t="shared" si="134"/>
        <v xml:space="preserve"> </v>
      </c>
      <c r="SB17" s="216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4" t="str">
        <f t="shared" si="45"/>
        <v xml:space="preserve"> </v>
      </c>
      <c r="SH17" s="175" t="str">
        <f>IF(SD17=0," ",VLOOKUP(SD17,PROTOKOL!$A:$E,5,FALSE))</f>
        <v xml:space="preserve"> </v>
      </c>
      <c r="SI17" s="211" t="str">
        <f>IF(SD17=0," ",(SG17*SH17))</f>
        <v xml:space="preserve"> </v>
      </c>
      <c r="SJ17" s="175">
        <f t="shared" si="136"/>
        <v>0</v>
      </c>
      <c r="SK17" s="176" t="str">
        <f t="shared" si="137"/>
        <v xml:space="preserve"> </v>
      </c>
    </row>
    <row r="18" spans="1:505" ht="13.8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6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7"/>
        <v xml:space="preserve"> </v>
      </c>
      <c r="T18" s="175">
        <f t="shared" si="48"/>
        <v>0</v>
      </c>
      <c r="U18" s="176" t="str">
        <f t="shared" si="49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50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38">IF(AJ18=0," ",(AM18*AN18))</f>
        <v xml:space="preserve"> </v>
      </c>
      <c r="AP18" s="175">
        <f t="shared" si="52"/>
        <v>0</v>
      </c>
      <c r="AQ18" s="176" t="str">
        <f t="shared" si="53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4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39">IF(BF18=0," ",(BI18*BJ18))</f>
        <v xml:space="preserve"> </v>
      </c>
      <c r="BL18" s="175">
        <f t="shared" si="56"/>
        <v>0</v>
      </c>
      <c r="BM18" s="176" t="str">
        <f t="shared" si="57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8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40">IF(CB18=0," ",(CE18*CF18))</f>
        <v xml:space="preserve"> </v>
      </c>
      <c r="CH18" s="175">
        <f t="shared" si="60"/>
        <v>0</v>
      </c>
      <c r="CI18" s="176" t="str">
        <f t="shared" si="61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62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41">IF(CX18=0," ",(DA18*DB18))</f>
        <v xml:space="preserve"> </v>
      </c>
      <c r="DD18" s="175">
        <f t="shared" si="64"/>
        <v>0</v>
      </c>
      <c r="DE18" s="176" t="str">
        <f t="shared" si="65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6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42">IF(DT18=0," ",(DW18*DX18))</f>
        <v xml:space="preserve"> </v>
      </c>
      <c r="DZ18" s="175">
        <f t="shared" si="68"/>
        <v>0</v>
      </c>
      <c r="EA18" s="176" t="str">
        <f t="shared" si="69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70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43">IF(EP18=0," ",(ES18*ET18))</f>
        <v xml:space="preserve"> </v>
      </c>
      <c r="EV18" s="175">
        <f t="shared" si="72"/>
        <v>0</v>
      </c>
      <c r="EW18" s="176" t="str">
        <f t="shared" si="73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4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44">IF(FL18=0," ",(FO18*FP18))</f>
        <v xml:space="preserve"> </v>
      </c>
      <c r="FR18" s="175">
        <f t="shared" si="76"/>
        <v>0</v>
      </c>
      <c r="FS18" s="176" t="str">
        <f t="shared" si="77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8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45">IF(GH18=0," ",(GK18*GL18))</f>
        <v xml:space="preserve"> </v>
      </c>
      <c r="GN18" s="175">
        <f t="shared" si="80"/>
        <v>0</v>
      </c>
      <c r="GO18" s="176" t="str">
        <f t="shared" si="81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82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46">IF(HD18=0," ",(HG18*HH18))</f>
        <v xml:space="preserve"> </v>
      </c>
      <c r="HJ18" s="175">
        <f t="shared" si="84"/>
        <v>0</v>
      </c>
      <c r="HK18" s="176" t="str">
        <f t="shared" si="85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6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47">IF(HZ18=0," ",(IC18*ID18))</f>
        <v xml:space="preserve"> </v>
      </c>
      <c r="IF18" s="175">
        <f t="shared" si="88"/>
        <v>0</v>
      </c>
      <c r="IG18" s="176" t="str">
        <f t="shared" si="89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90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48">IF(IV18=0," ",(IY18*IZ18))</f>
        <v xml:space="preserve"> </v>
      </c>
      <c r="JB18" s="175">
        <f t="shared" si="92"/>
        <v>0</v>
      </c>
      <c r="JC18" s="176" t="str">
        <f t="shared" si="93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4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49">IF(JR18=0," ",(JU18*JV18))</f>
        <v xml:space="preserve"> </v>
      </c>
      <c r="JX18" s="175">
        <f t="shared" si="96"/>
        <v>0</v>
      </c>
      <c r="JY18" s="176" t="str">
        <f t="shared" si="97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98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50">IF(KN18=0," ",(KQ18*KR18))</f>
        <v xml:space="preserve"> </v>
      </c>
      <c r="KT18" s="175">
        <f t="shared" si="100"/>
        <v>0</v>
      </c>
      <c r="KU18" s="176" t="str">
        <f t="shared" si="101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102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51">IF(LJ18=0," ",(LM18*LN18))</f>
        <v xml:space="preserve"> </v>
      </c>
      <c r="LP18" s="175">
        <f t="shared" si="104"/>
        <v>0</v>
      </c>
      <c r="LQ18" s="176" t="str">
        <f t="shared" si="105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6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52">IF(MF18=0," ",(MI18*MJ18))</f>
        <v xml:space="preserve"> </v>
      </c>
      <c r="ML18" s="175">
        <f t="shared" si="108"/>
        <v>0</v>
      </c>
      <c r="MM18" s="176" t="str">
        <f t="shared" si="109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10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53">IF(NB18=0," ",(NE18*NF18))</f>
        <v xml:space="preserve"> </v>
      </c>
      <c r="NH18" s="175">
        <f t="shared" si="112"/>
        <v>0</v>
      </c>
      <c r="NI18" s="176" t="str">
        <f t="shared" si="113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14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54">IF(NX18=0," ",(OA18*OB18))</f>
        <v xml:space="preserve"> </v>
      </c>
      <c r="OD18" s="175">
        <f t="shared" si="116"/>
        <v>0</v>
      </c>
      <c r="OE18" s="176" t="str">
        <f t="shared" si="117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8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55">IF(OT18=0," ",(OW18*OX18))</f>
        <v xml:space="preserve"> </v>
      </c>
      <c r="OZ18" s="175">
        <f t="shared" si="120"/>
        <v>0</v>
      </c>
      <c r="PA18" s="176" t="str">
        <f t="shared" si="121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22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56">IF(PP18=0," ",(PS18*PT18))</f>
        <v xml:space="preserve"> </v>
      </c>
      <c r="PV18" s="175">
        <f t="shared" si="124"/>
        <v>0</v>
      </c>
      <c r="PW18" s="176" t="str">
        <f t="shared" si="125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6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57">IF(QL18=0," ",(QO18*QP18))</f>
        <v xml:space="preserve"> </v>
      </c>
      <c r="QR18" s="175">
        <f t="shared" si="128"/>
        <v>0</v>
      </c>
      <c r="QS18" s="176" t="str">
        <f t="shared" si="129"/>
        <v xml:space="preserve"> </v>
      </c>
      <c r="QU18" s="172">
        <v>30</v>
      </c>
      <c r="QV18" s="225"/>
      <c r="QW18" s="173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4" t="str">
        <f t="shared" si="42"/>
        <v xml:space="preserve"> </v>
      </c>
      <c r="RC18" s="211" t="str">
        <f>IF(QY18=0," ",VLOOKUP(QY18,PROTOKOL!$A:$E,5,FALSE))</f>
        <v xml:space="preserve"> </v>
      </c>
      <c r="RD18" s="175"/>
      <c r="RE18" s="176" t="str">
        <f t="shared" si="130"/>
        <v xml:space="preserve"> </v>
      </c>
      <c r="RF18" s="216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4" t="str">
        <f t="shared" si="43"/>
        <v xml:space="preserve"> </v>
      </c>
      <c r="RL18" s="175" t="str">
        <f>IF(RH18=0," ",VLOOKUP(RH18,PROTOKOL!$A:$E,5,FALSE))</f>
        <v xml:space="preserve"> </v>
      </c>
      <c r="RM18" s="211" t="str">
        <f t="shared" ref="RM18:RM81" si="158">IF(RH18=0," ",(RK18*RL18))</f>
        <v xml:space="preserve"> </v>
      </c>
      <c r="RN18" s="175">
        <f t="shared" si="132"/>
        <v>0</v>
      </c>
      <c r="RO18" s="176" t="str">
        <f t="shared" si="133"/>
        <v xml:space="preserve"> </v>
      </c>
      <c r="RQ18" s="172">
        <v>30</v>
      </c>
      <c r="RR18" s="225"/>
      <c r="RS18" s="173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4" t="str">
        <f t="shared" si="44"/>
        <v xml:space="preserve"> </v>
      </c>
      <c r="RY18" s="211" t="str">
        <f>IF(RU18=0," ",VLOOKUP(RU18,PROTOKOL!$A:$E,5,FALSE))</f>
        <v xml:space="preserve"> </v>
      </c>
      <c r="RZ18" s="175"/>
      <c r="SA18" s="176" t="str">
        <f t="shared" si="134"/>
        <v xml:space="preserve"> </v>
      </c>
      <c r="SB18" s="216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4" t="str">
        <f t="shared" si="45"/>
        <v xml:space="preserve"> </v>
      </c>
      <c r="SH18" s="175" t="str">
        <f>IF(SD18=0," ",VLOOKUP(SD18,PROTOKOL!$A:$E,5,FALSE))</f>
        <v xml:space="preserve"> </v>
      </c>
      <c r="SI18" s="211" t="str">
        <f t="shared" ref="SI18:SI81" si="159">IF(SD18=0," ",(SG18*SH18))</f>
        <v xml:space="preserve"> </v>
      </c>
      <c r="SJ18" s="175">
        <f t="shared" si="136"/>
        <v>0</v>
      </c>
      <c r="SK18" s="176" t="str">
        <f t="shared" si="137"/>
        <v xml:space="preserve"> </v>
      </c>
    </row>
    <row r="19" spans="1:505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6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7"/>
        <v xml:space="preserve"> </v>
      </c>
      <c r="T19" s="175">
        <f t="shared" si="48"/>
        <v>0</v>
      </c>
      <c r="U19" s="176" t="str">
        <f t="shared" si="49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50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38"/>
        <v xml:space="preserve"> </v>
      </c>
      <c r="AP19" s="175">
        <f t="shared" si="52"/>
        <v>0</v>
      </c>
      <c r="AQ19" s="176" t="str">
        <f t="shared" si="53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4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39"/>
        <v xml:space="preserve"> </v>
      </c>
      <c r="BL19" s="175">
        <f t="shared" si="56"/>
        <v>0</v>
      </c>
      <c r="BM19" s="176" t="str">
        <f t="shared" si="57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8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40"/>
        <v xml:space="preserve"> </v>
      </c>
      <c r="CH19" s="175">
        <f t="shared" si="60"/>
        <v>0</v>
      </c>
      <c r="CI19" s="176" t="str">
        <f t="shared" si="61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62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41"/>
        <v xml:space="preserve"> </v>
      </c>
      <c r="DD19" s="175">
        <f t="shared" si="64"/>
        <v>0</v>
      </c>
      <c r="DE19" s="176" t="str">
        <f t="shared" si="65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6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42"/>
        <v xml:space="preserve"> </v>
      </c>
      <c r="DZ19" s="175">
        <f t="shared" si="68"/>
        <v>0</v>
      </c>
      <c r="EA19" s="176" t="str">
        <f t="shared" si="69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70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43"/>
        <v xml:space="preserve"> </v>
      </c>
      <c r="EV19" s="175">
        <f t="shared" si="72"/>
        <v>0</v>
      </c>
      <c r="EW19" s="176" t="str">
        <f t="shared" si="73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4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44"/>
        <v xml:space="preserve"> </v>
      </c>
      <c r="FR19" s="175">
        <f t="shared" si="76"/>
        <v>0</v>
      </c>
      <c r="FS19" s="176" t="str">
        <f t="shared" si="77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8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45"/>
        <v xml:space="preserve"> </v>
      </c>
      <c r="GN19" s="175">
        <f t="shared" si="80"/>
        <v>0</v>
      </c>
      <c r="GO19" s="176" t="str">
        <f t="shared" si="81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82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46"/>
        <v xml:space="preserve"> </v>
      </c>
      <c r="HJ19" s="175">
        <f t="shared" si="84"/>
        <v>0</v>
      </c>
      <c r="HK19" s="176" t="str">
        <f t="shared" si="85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6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47"/>
        <v xml:space="preserve"> </v>
      </c>
      <c r="IF19" s="175">
        <f t="shared" si="88"/>
        <v>0</v>
      </c>
      <c r="IG19" s="176" t="str">
        <f t="shared" si="89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90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48"/>
        <v xml:space="preserve"> </v>
      </c>
      <c r="JB19" s="175">
        <f t="shared" si="92"/>
        <v>0</v>
      </c>
      <c r="JC19" s="176" t="str">
        <f t="shared" si="93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4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49"/>
        <v xml:space="preserve"> </v>
      </c>
      <c r="JX19" s="175">
        <f t="shared" si="96"/>
        <v>0</v>
      </c>
      <c r="JY19" s="176" t="str">
        <f t="shared" si="97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98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50"/>
        <v xml:space="preserve"> </v>
      </c>
      <c r="KT19" s="175">
        <f t="shared" si="100"/>
        <v>0</v>
      </c>
      <c r="KU19" s="176" t="str">
        <f t="shared" si="101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102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51"/>
        <v xml:space="preserve"> </v>
      </c>
      <c r="LP19" s="175">
        <f t="shared" si="104"/>
        <v>0</v>
      </c>
      <c r="LQ19" s="176" t="str">
        <f t="shared" si="105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6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52"/>
        <v xml:space="preserve"> </v>
      </c>
      <c r="ML19" s="175">
        <f t="shared" si="108"/>
        <v>0</v>
      </c>
      <c r="MM19" s="176" t="str">
        <f t="shared" si="109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10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53"/>
        <v xml:space="preserve"> </v>
      </c>
      <c r="NH19" s="175">
        <f t="shared" si="112"/>
        <v>0</v>
      </c>
      <c r="NI19" s="176" t="str">
        <f t="shared" si="113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14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54"/>
        <v xml:space="preserve"> </v>
      </c>
      <c r="OD19" s="175">
        <f t="shared" si="116"/>
        <v>0</v>
      </c>
      <c r="OE19" s="176" t="str">
        <f t="shared" si="117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8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55"/>
        <v xml:space="preserve"> </v>
      </c>
      <c r="OZ19" s="175">
        <f t="shared" si="120"/>
        <v>0</v>
      </c>
      <c r="PA19" s="176" t="str">
        <f t="shared" si="121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22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56"/>
        <v xml:space="preserve"> </v>
      </c>
      <c r="PV19" s="175">
        <f t="shared" si="124"/>
        <v>0</v>
      </c>
      <c r="PW19" s="176" t="str">
        <f t="shared" si="125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6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57"/>
        <v xml:space="preserve"> </v>
      </c>
      <c r="QR19" s="175">
        <f t="shared" si="128"/>
        <v>0</v>
      </c>
      <c r="QS19" s="176" t="str">
        <f t="shared" si="129"/>
        <v xml:space="preserve"> </v>
      </c>
      <c r="QU19" s="172">
        <v>30</v>
      </c>
      <c r="QV19" s="226"/>
      <c r="QW19" s="173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4" t="str">
        <f t="shared" si="42"/>
        <v xml:space="preserve"> </v>
      </c>
      <c r="RC19" s="211" t="str">
        <f>IF(QY19=0," ",VLOOKUP(QY19,PROTOKOL!$A:$E,5,FALSE))</f>
        <v xml:space="preserve"> </v>
      </c>
      <c r="RD19" s="175"/>
      <c r="RE19" s="176" t="str">
        <f t="shared" si="130"/>
        <v xml:space="preserve"> </v>
      </c>
      <c r="RF19" s="216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4" t="str">
        <f t="shared" si="43"/>
        <v xml:space="preserve"> </v>
      </c>
      <c r="RL19" s="175" t="str">
        <f>IF(RH19=0," ",VLOOKUP(RH19,PROTOKOL!$A:$E,5,FALSE))</f>
        <v xml:space="preserve"> </v>
      </c>
      <c r="RM19" s="211" t="str">
        <f t="shared" si="158"/>
        <v xml:space="preserve"> </v>
      </c>
      <c r="RN19" s="175">
        <f t="shared" si="132"/>
        <v>0</v>
      </c>
      <c r="RO19" s="176" t="str">
        <f t="shared" si="133"/>
        <v xml:space="preserve"> </v>
      </c>
      <c r="RQ19" s="172">
        <v>30</v>
      </c>
      <c r="RR19" s="226"/>
      <c r="RS19" s="173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4" t="str">
        <f t="shared" si="44"/>
        <v xml:space="preserve"> </v>
      </c>
      <c r="RY19" s="211" t="str">
        <f>IF(RU19=0," ",VLOOKUP(RU19,PROTOKOL!$A:$E,5,FALSE))</f>
        <v xml:space="preserve"> </v>
      </c>
      <c r="RZ19" s="175"/>
      <c r="SA19" s="176" t="str">
        <f t="shared" si="134"/>
        <v xml:space="preserve"> </v>
      </c>
      <c r="SB19" s="216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4" t="str">
        <f t="shared" si="45"/>
        <v xml:space="preserve"> </v>
      </c>
      <c r="SH19" s="175" t="str">
        <f>IF(SD19=0," ",VLOOKUP(SD19,PROTOKOL!$A:$E,5,FALSE))</f>
        <v xml:space="preserve"> </v>
      </c>
      <c r="SI19" s="211" t="str">
        <f t="shared" si="159"/>
        <v xml:space="preserve"> </v>
      </c>
      <c r="SJ19" s="175">
        <f t="shared" si="136"/>
        <v>0</v>
      </c>
      <c r="SK19" s="176" t="str">
        <f t="shared" si="137"/>
        <v xml:space="preserve"> </v>
      </c>
    </row>
    <row r="20" spans="1:505" ht="13.8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6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7"/>
        <v xml:space="preserve"> </v>
      </c>
      <c r="T20" s="175">
        <f t="shared" si="48"/>
        <v>0</v>
      </c>
      <c r="U20" s="176" t="str">
        <f t="shared" si="49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50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38"/>
        <v xml:space="preserve"> </v>
      </c>
      <c r="AP20" s="175">
        <f t="shared" si="52"/>
        <v>0</v>
      </c>
      <c r="AQ20" s="176" t="str">
        <f t="shared" si="53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4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39"/>
        <v xml:space="preserve"> </v>
      </c>
      <c r="BL20" s="175">
        <f t="shared" si="56"/>
        <v>0</v>
      </c>
      <c r="BM20" s="176" t="str">
        <f t="shared" si="57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8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40"/>
        <v xml:space="preserve"> </v>
      </c>
      <c r="CH20" s="175">
        <f t="shared" si="60"/>
        <v>0</v>
      </c>
      <c r="CI20" s="176" t="str">
        <f t="shared" si="61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62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41"/>
        <v xml:space="preserve"> </v>
      </c>
      <c r="DD20" s="175">
        <f t="shared" si="64"/>
        <v>0</v>
      </c>
      <c r="DE20" s="176" t="str">
        <f t="shared" si="65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6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42"/>
        <v xml:space="preserve"> </v>
      </c>
      <c r="DZ20" s="175">
        <f t="shared" si="68"/>
        <v>0</v>
      </c>
      <c r="EA20" s="176" t="str">
        <f t="shared" si="69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70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3"/>
        <v xml:space="preserve"> </v>
      </c>
      <c r="EV20" s="175">
        <f t="shared" si="72"/>
        <v>0</v>
      </c>
      <c r="EW20" s="176" t="str">
        <f t="shared" si="73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4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44"/>
        <v xml:space="preserve"> </v>
      </c>
      <c r="FR20" s="175">
        <f t="shared" si="76"/>
        <v>0</v>
      </c>
      <c r="FS20" s="176" t="str">
        <f t="shared" si="77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8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45"/>
        <v xml:space="preserve"> </v>
      </c>
      <c r="GN20" s="175">
        <f t="shared" si="80"/>
        <v>0</v>
      </c>
      <c r="GO20" s="176" t="str">
        <f t="shared" si="81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82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46"/>
        <v xml:space="preserve"> </v>
      </c>
      <c r="HJ20" s="175">
        <f t="shared" si="84"/>
        <v>0</v>
      </c>
      <c r="HK20" s="176" t="str">
        <f t="shared" si="85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6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47"/>
        <v xml:space="preserve"> </v>
      </c>
      <c r="IF20" s="175">
        <f t="shared" si="88"/>
        <v>0</v>
      </c>
      <c r="IG20" s="176" t="str">
        <f t="shared" si="89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90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48"/>
        <v xml:space="preserve"> </v>
      </c>
      <c r="JB20" s="175">
        <f t="shared" si="92"/>
        <v>0</v>
      </c>
      <c r="JC20" s="176" t="str">
        <f t="shared" si="93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4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49"/>
        <v xml:space="preserve"> </v>
      </c>
      <c r="JX20" s="175">
        <f t="shared" si="96"/>
        <v>0</v>
      </c>
      <c r="JY20" s="176" t="str">
        <f t="shared" si="97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98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50"/>
        <v xml:space="preserve"> </v>
      </c>
      <c r="KT20" s="175">
        <f t="shared" si="100"/>
        <v>0</v>
      </c>
      <c r="KU20" s="176" t="str">
        <f t="shared" si="101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102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51"/>
        <v xml:space="preserve"> </v>
      </c>
      <c r="LP20" s="175">
        <f t="shared" si="104"/>
        <v>0</v>
      </c>
      <c r="LQ20" s="176" t="str">
        <f t="shared" si="105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6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52"/>
        <v xml:space="preserve"> </v>
      </c>
      <c r="ML20" s="175">
        <f t="shared" si="108"/>
        <v>0</v>
      </c>
      <c r="MM20" s="176" t="str">
        <f t="shared" si="109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10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53"/>
        <v xml:space="preserve"> </v>
      </c>
      <c r="NH20" s="175">
        <f t="shared" si="112"/>
        <v>0</v>
      </c>
      <c r="NI20" s="176" t="str">
        <f t="shared" si="113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14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54"/>
        <v xml:space="preserve"> </v>
      </c>
      <c r="OD20" s="175">
        <f t="shared" si="116"/>
        <v>0</v>
      </c>
      <c r="OE20" s="176" t="str">
        <f t="shared" si="117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8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55"/>
        <v xml:space="preserve"> </v>
      </c>
      <c r="OZ20" s="175">
        <f t="shared" si="120"/>
        <v>0</v>
      </c>
      <c r="PA20" s="176" t="str">
        <f t="shared" si="121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22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56"/>
        <v xml:space="preserve"> </v>
      </c>
      <c r="PV20" s="175">
        <f t="shared" si="124"/>
        <v>0</v>
      </c>
      <c r="PW20" s="176" t="str">
        <f t="shared" si="125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6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57"/>
        <v xml:space="preserve"> </v>
      </c>
      <c r="QR20" s="175">
        <f t="shared" si="128"/>
        <v>0</v>
      </c>
      <c r="QS20" s="176" t="str">
        <f t="shared" si="129"/>
        <v xml:space="preserve"> </v>
      </c>
      <c r="QU20" s="172">
        <v>31</v>
      </c>
      <c r="QV20" s="224">
        <v>31</v>
      </c>
      <c r="QW20" s="173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4" t="str">
        <f t="shared" si="42"/>
        <v xml:space="preserve"> </v>
      </c>
      <c r="RC20" s="211" t="str">
        <f>IF(QY20=0," ",VLOOKUP(QY20,PROTOKOL!$A:$E,5,FALSE))</f>
        <v xml:space="preserve"> </v>
      </c>
      <c r="RD20" s="175"/>
      <c r="RE20" s="176" t="str">
        <f t="shared" si="130"/>
        <v xml:space="preserve"> </v>
      </c>
      <c r="RF20" s="216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4" t="str">
        <f t="shared" si="43"/>
        <v xml:space="preserve"> </v>
      </c>
      <c r="RL20" s="175" t="str">
        <f>IF(RH20=0," ",VLOOKUP(RH20,PROTOKOL!$A:$E,5,FALSE))</f>
        <v xml:space="preserve"> </v>
      </c>
      <c r="RM20" s="211" t="str">
        <f t="shared" si="158"/>
        <v xml:space="preserve"> </v>
      </c>
      <c r="RN20" s="175">
        <f t="shared" si="132"/>
        <v>0</v>
      </c>
      <c r="RO20" s="176" t="str">
        <f t="shared" si="133"/>
        <v xml:space="preserve"> </v>
      </c>
      <c r="RQ20" s="172">
        <v>31</v>
      </c>
      <c r="RR20" s="224">
        <v>31</v>
      </c>
      <c r="RS20" s="173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4" t="str">
        <f t="shared" si="44"/>
        <v xml:space="preserve"> </v>
      </c>
      <c r="RY20" s="211" t="str">
        <f>IF(RU20=0," ",VLOOKUP(RU20,PROTOKOL!$A:$E,5,FALSE))</f>
        <v xml:space="preserve"> </v>
      </c>
      <c r="RZ20" s="175"/>
      <c r="SA20" s="176" t="str">
        <f t="shared" si="134"/>
        <v xml:space="preserve"> </v>
      </c>
      <c r="SB20" s="216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4" t="str">
        <f t="shared" si="45"/>
        <v xml:space="preserve"> </v>
      </c>
      <c r="SH20" s="175" t="str">
        <f>IF(SD20=0," ",VLOOKUP(SD20,PROTOKOL!$A:$E,5,FALSE))</f>
        <v xml:space="preserve"> </v>
      </c>
      <c r="SI20" s="211" t="str">
        <f t="shared" si="159"/>
        <v xml:space="preserve"> </v>
      </c>
      <c r="SJ20" s="175">
        <f t="shared" si="136"/>
        <v>0</v>
      </c>
      <c r="SK20" s="176" t="str">
        <f t="shared" si="137"/>
        <v xml:space="preserve"> </v>
      </c>
    </row>
    <row r="21" spans="1:505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6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7"/>
        <v xml:space="preserve"> </v>
      </c>
      <c r="T21" s="175">
        <f t="shared" si="48"/>
        <v>0</v>
      </c>
      <c r="U21" s="176" t="str">
        <f t="shared" si="49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50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38"/>
        <v xml:space="preserve"> </v>
      </c>
      <c r="AP21" s="175">
        <f t="shared" si="52"/>
        <v>0</v>
      </c>
      <c r="AQ21" s="176" t="str">
        <f t="shared" si="53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4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39"/>
        <v xml:space="preserve"> </v>
      </c>
      <c r="BL21" s="175">
        <f t="shared" si="56"/>
        <v>0</v>
      </c>
      <c r="BM21" s="176" t="str">
        <f t="shared" si="57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8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40"/>
        <v xml:space="preserve"> </v>
      </c>
      <c r="CH21" s="175">
        <f t="shared" si="60"/>
        <v>0</v>
      </c>
      <c r="CI21" s="176" t="str">
        <f t="shared" si="61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62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41"/>
        <v xml:space="preserve"> </v>
      </c>
      <c r="DD21" s="175">
        <f t="shared" si="64"/>
        <v>0</v>
      </c>
      <c r="DE21" s="176" t="str">
        <f t="shared" si="65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6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42"/>
        <v xml:space="preserve"> </v>
      </c>
      <c r="DZ21" s="175">
        <f t="shared" si="68"/>
        <v>0</v>
      </c>
      <c r="EA21" s="176" t="str">
        <f t="shared" si="69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70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3"/>
        <v xml:space="preserve"> </v>
      </c>
      <c r="EV21" s="175">
        <f t="shared" si="72"/>
        <v>0</v>
      </c>
      <c r="EW21" s="176" t="str">
        <f t="shared" si="73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4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44"/>
        <v xml:space="preserve"> </v>
      </c>
      <c r="FR21" s="175">
        <f t="shared" si="76"/>
        <v>0</v>
      </c>
      <c r="FS21" s="176" t="str">
        <f t="shared" si="77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8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45"/>
        <v xml:space="preserve"> </v>
      </c>
      <c r="GN21" s="175">
        <f t="shared" si="80"/>
        <v>0</v>
      </c>
      <c r="GO21" s="176" t="str">
        <f t="shared" si="81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82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46"/>
        <v xml:space="preserve"> </v>
      </c>
      <c r="HJ21" s="175">
        <f t="shared" si="84"/>
        <v>0</v>
      </c>
      <c r="HK21" s="176" t="str">
        <f t="shared" si="85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6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47"/>
        <v xml:space="preserve"> </v>
      </c>
      <c r="IF21" s="175">
        <f t="shared" si="88"/>
        <v>0</v>
      </c>
      <c r="IG21" s="176" t="str">
        <f t="shared" si="89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90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48"/>
        <v xml:space="preserve"> </v>
      </c>
      <c r="JB21" s="175">
        <f t="shared" si="92"/>
        <v>0</v>
      </c>
      <c r="JC21" s="176" t="str">
        <f t="shared" si="93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4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49"/>
        <v xml:space="preserve"> </v>
      </c>
      <c r="JX21" s="175">
        <f t="shared" si="96"/>
        <v>0</v>
      </c>
      <c r="JY21" s="176" t="str">
        <f t="shared" si="97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98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50"/>
        <v xml:space="preserve"> </v>
      </c>
      <c r="KT21" s="175">
        <f t="shared" si="100"/>
        <v>0</v>
      </c>
      <c r="KU21" s="176" t="str">
        <f t="shared" si="101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102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51"/>
        <v xml:space="preserve"> </v>
      </c>
      <c r="LP21" s="175">
        <f t="shared" si="104"/>
        <v>0</v>
      </c>
      <c r="LQ21" s="176" t="str">
        <f t="shared" si="105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6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52"/>
        <v xml:space="preserve"> </v>
      </c>
      <c r="ML21" s="175">
        <f t="shared" si="108"/>
        <v>0</v>
      </c>
      <c r="MM21" s="176" t="str">
        <f t="shared" si="109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10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53"/>
        <v xml:space="preserve"> </v>
      </c>
      <c r="NH21" s="175">
        <f t="shared" si="112"/>
        <v>0</v>
      </c>
      <c r="NI21" s="176" t="str">
        <f t="shared" si="113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14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54"/>
        <v xml:space="preserve"> </v>
      </c>
      <c r="OD21" s="175">
        <f t="shared" si="116"/>
        <v>0</v>
      </c>
      <c r="OE21" s="176" t="str">
        <f t="shared" si="117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8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55"/>
        <v xml:space="preserve"> </v>
      </c>
      <c r="OZ21" s="175">
        <f t="shared" si="120"/>
        <v>0</v>
      </c>
      <c r="PA21" s="176" t="str">
        <f t="shared" si="121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22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56"/>
        <v xml:space="preserve"> </v>
      </c>
      <c r="PV21" s="175">
        <f t="shared" si="124"/>
        <v>0</v>
      </c>
      <c r="PW21" s="176" t="str">
        <f t="shared" si="125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6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57"/>
        <v xml:space="preserve"> </v>
      </c>
      <c r="QR21" s="175">
        <f t="shared" si="128"/>
        <v>0</v>
      </c>
      <c r="QS21" s="176" t="str">
        <f t="shared" si="129"/>
        <v xml:space="preserve"> </v>
      </c>
      <c r="QU21" s="172">
        <v>31</v>
      </c>
      <c r="QV21" s="225"/>
      <c r="QW21" s="173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4" t="str">
        <f t="shared" si="42"/>
        <v xml:space="preserve"> </v>
      </c>
      <c r="RC21" s="211" t="str">
        <f>IF(QY21=0," ",VLOOKUP(QY21,PROTOKOL!$A:$E,5,FALSE))</f>
        <v xml:space="preserve"> </v>
      </c>
      <c r="RD21" s="175"/>
      <c r="RE21" s="176" t="str">
        <f t="shared" si="130"/>
        <v xml:space="preserve"> </v>
      </c>
      <c r="RF21" s="216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4" t="str">
        <f t="shared" si="43"/>
        <v xml:space="preserve"> </v>
      </c>
      <c r="RL21" s="175" t="str">
        <f>IF(RH21=0," ",VLOOKUP(RH21,PROTOKOL!$A:$E,5,FALSE))</f>
        <v xml:space="preserve"> </v>
      </c>
      <c r="RM21" s="211" t="str">
        <f t="shared" si="158"/>
        <v xml:space="preserve"> </v>
      </c>
      <c r="RN21" s="175">
        <f t="shared" si="132"/>
        <v>0</v>
      </c>
      <c r="RO21" s="176" t="str">
        <f t="shared" si="133"/>
        <v xml:space="preserve"> </v>
      </c>
      <c r="RQ21" s="172">
        <v>31</v>
      </c>
      <c r="RR21" s="225"/>
      <c r="RS21" s="173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4" t="str">
        <f t="shared" si="44"/>
        <v xml:space="preserve"> </v>
      </c>
      <c r="RY21" s="211" t="str">
        <f>IF(RU21=0," ",VLOOKUP(RU21,PROTOKOL!$A:$E,5,FALSE))</f>
        <v xml:space="preserve"> </v>
      </c>
      <c r="RZ21" s="175"/>
      <c r="SA21" s="176" t="str">
        <f t="shared" si="134"/>
        <v xml:space="preserve"> </v>
      </c>
      <c r="SB21" s="216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4" t="str">
        <f t="shared" si="45"/>
        <v xml:space="preserve"> </v>
      </c>
      <c r="SH21" s="175" t="str">
        <f>IF(SD21=0," ",VLOOKUP(SD21,PROTOKOL!$A:$E,5,FALSE))</f>
        <v xml:space="preserve"> </v>
      </c>
      <c r="SI21" s="211" t="str">
        <f t="shared" si="159"/>
        <v xml:space="preserve"> </v>
      </c>
      <c r="SJ21" s="175">
        <f t="shared" si="136"/>
        <v>0</v>
      </c>
      <c r="SK21" s="176" t="str">
        <f t="shared" si="137"/>
        <v xml:space="preserve"> </v>
      </c>
    </row>
    <row r="22" spans="1:505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6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7"/>
        <v xml:space="preserve"> </v>
      </c>
      <c r="T22" s="175">
        <f t="shared" si="48"/>
        <v>0</v>
      </c>
      <c r="U22" s="176" t="str">
        <f t="shared" si="49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50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38"/>
        <v xml:space="preserve"> </v>
      </c>
      <c r="AP22" s="175">
        <f t="shared" si="52"/>
        <v>0</v>
      </c>
      <c r="AQ22" s="176" t="str">
        <f t="shared" si="53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4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39"/>
        <v xml:space="preserve"> </v>
      </c>
      <c r="BL22" s="175">
        <f t="shared" si="56"/>
        <v>0</v>
      </c>
      <c r="BM22" s="176" t="str">
        <f t="shared" si="57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8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40"/>
        <v xml:space="preserve"> </v>
      </c>
      <c r="CH22" s="175">
        <f t="shared" si="60"/>
        <v>0</v>
      </c>
      <c r="CI22" s="176" t="str">
        <f t="shared" si="61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62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41"/>
        <v xml:space="preserve"> </v>
      </c>
      <c r="DD22" s="175">
        <f t="shared" si="64"/>
        <v>0</v>
      </c>
      <c r="DE22" s="176" t="str">
        <f t="shared" si="65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6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42"/>
        <v xml:space="preserve"> </v>
      </c>
      <c r="DZ22" s="175">
        <f t="shared" si="68"/>
        <v>0</v>
      </c>
      <c r="EA22" s="176" t="str">
        <f t="shared" si="69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70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3"/>
        <v xml:space="preserve"> </v>
      </c>
      <c r="EV22" s="175">
        <f t="shared" si="72"/>
        <v>0</v>
      </c>
      <c r="EW22" s="176" t="str">
        <f t="shared" si="73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4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44"/>
        <v xml:space="preserve"> </v>
      </c>
      <c r="FR22" s="175">
        <f t="shared" si="76"/>
        <v>0</v>
      </c>
      <c r="FS22" s="176" t="str">
        <f t="shared" si="77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8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45"/>
        <v xml:space="preserve"> </v>
      </c>
      <c r="GN22" s="175">
        <f t="shared" si="80"/>
        <v>0</v>
      </c>
      <c r="GO22" s="176" t="str">
        <f t="shared" si="81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82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46"/>
        <v xml:space="preserve"> </v>
      </c>
      <c r="HJ22" s="175">
        <f t="shared" si="84"/>
        <v>0</v>
      </c>
      <c r="HK22" s="176" t="str">
        <f t="shared" si="85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6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47"/>
        <v xml:space="preserve"> </v>
      </c>
      <c r="IF22" s="175">
        <f t="shared" si="88"/>
        <v>0</v>
      </c>
      <c r="IG22" s="176" t="str">
        <f t="shared" si="89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90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48"/>
        <v xml:space="preserve"> </v>
      </c>
      <c r="JB22" s="175">
        <f t="shared" si="92"/>
        <v>0</v>
      </c>
      <c r="JC22" s="176" t="str">
        <f t="shared" si="93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4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49"/>
        <v xml:space="preserve"> </v>
      </c>
      <c r="JX22" s="175">
        <f t="shared" si="96"/>
        <v>0</v>
      </c>
      <c r="JY22" s="176" t="str">
        <f t="shared" si="97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98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50"/>
        <v xml:space="preserve"> </v>
      </c>
      <c r="KT22" s="175">
        <f t="shared" si="100"/>
        <v>0</v>
      </c>
      <c r="KU22" s="176" t="str">
        <f t="shared" si="101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102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51"/>
        <v xml:space="preserve"> </v>
      </c>
      <c r="LP22" s="175">
        <f t="shared" si="104"/>
        <v>0</v>
      </c>
      <c r="LQ22" s="176" t="str">
        <f t="shared" si="105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6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52"/>
        <v xml:space="preserve"> </v>
      </c>
      <c r="ML22" s="175">
        <f t="shared" si="108"/>
        <v>0</v>
      </c>
      <c r="MM22" s="176" t="str">
        <f t="shared" si="109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10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53"/>
        <v xml:space="preserve"> </v>
      </c>
      <c r="NH22" s="175">
        <f t="shared" si="112"/>
        <v>0</v>
      </c>
      <c r="NI22" s="176" t="str">
        <f t="shared" si="113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14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54"/>
        <v xml:space="preserve"> </v>
      </c>
      <c r="OD22" s="175">
        <f t="shared" si="116"/>
        <v>0</v>
      </c>
      <c r="OE22" s="176" t="str">
        <f t="shared" si="117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8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55"/>
        <v xml:space="preserve"> </v>
      </c>
      <c r="OZ22" s="175">
        <f t="shared" si="120"/>
        <v>0</v>
      </c>
      <c r="PA22" s="176" t="str">
        <f t="shared" si="121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22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56"/>
        <v xml:space="preserve"> </v>
      </c>
      <c r="PV22" s="175">
        <f t="shared" si="124"/>
        <v>0</v>
      </c>
      <c r="PW22" s="176" t="str">
        <f t="shared" si="125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6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57"/>
        <v xml:space="preserve"> </v>
      </c>
      <c r="QR22" s="175">
        <f t="shared" si="128"/>
        <v>0</v>
      </c>
      <c r="QS22" s="176" t="str">
        <f t="shared" si="129"/>
        <v xml:space="preserve"> </v>
      </c>
      <c r="QU22" s="172">
        <v>31</v>
      </c>
      <c r="QV22" s="226"/>
      <c r="QW22" s="173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4" t="str">
        <f t="shared" si="42"/>
        <v xml:space="preserve"> </v>
      </c>
      <c r="RC22" s="211" t="str">
        <f>IF(QY22=0," ",VLOOKUP(QY22,PROTOKOL!$A:$E,5,FALSE))</f>
        <v xml:space="preserve"> </v>
      </c>
      <c r="RD22" s="175"/>
      <c r="RE22" s="176" t="str">
        <f t="shared" si="130"/>
        <v xml:space="preserve"> </v>
      </c>
      <c r="RF22" s="216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4" t="str">
        <f t="shared" si="43"/>
        <v xml:space="preserve"> </v>
      </c>
      <c r="RL22" s="175" t="str">
        <f>IF(RH22=0," ",VLOOKUP(RH22,PROTOKOL!$A:$E,5,FALSE))</f>
        <v xml:space="preserve"> </v>
      </c>
      <c r="RM22" s="211" t="str">
        <f t="shared" si="158"/>
        <v xml:space="preserve"> </v>
      </c>
      <c r="RN22" s="175">
        <f t="shared" si="132"/>
        <v>0</v>
      </c>
      <c r="RO22" s="176" t="str">
        <f t="shared" si="133"/>
        <v xml:space="preserve"> </v>
      </c>
      <c r="RQ22" s="172">
        <v>31</v>
      </c>
      <c r="RR22" s="226"/>
      <c r="RS22" s="173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4" t="str">
        <f t="shared" si="44"/>
        <v xml:space="preserve"> </v>
      </c>
      <c r="RY22" s="211" t="str">
        <f>IF(RU22=0," ",VLOOKUP(RU22,PROTOKOL!$A:$E,5,FALSE))</f>
        <v xml:space="preserve"> </v>
      </c>
      <c r="RZ22" s="175"/>
      <c r="SA22" s="176" t="str">
        <f t="shared" si="134"/>
        <v xml:space="preserve"> </v>
      </c>
      <c r="SB22" s="216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4" t="str">
        <f t="shared" si="45"/>
        <v xml:space="preserve"> </v>
      </c>
      <c r="SH22" s="175" t="str">
        <f>IF(SD22=0," ",VLOOKUP(SD22,PROTOKOL!$A:$E,5,FALSE))</f>
        <v xml:space="preserve"> </v>
      </c>
      <c r="SI22" s="211" t="str">
        <f t="shared" si="159"/>
        <v xml:space="preserve"> </v>
      </c>
      <c r="SJ22" s="175">
        <f t="shared" si="136"/>
        <v>0</v>
      </c>
      <c r="SK22" s="176" t="str">
        <f t="shared" si="137"/>
        <v xml:space="preserve"> </v>
      </c>
    </row>
    <row r="23" spans="1:505" ht="13.8">
      <c r="A23" s="172">
        <v>1</v>
      </c>
      <c r="B23" s="224">
        <v>1</v>
      </c>
      <c r="C23" s="173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4" t="str">
        <f t="shared" si="0"/>
        <v xml:space="preserve"> </v>
      </c>
      <c r="I23" s="211" t="str">
        <f>IF(E23=0," ",VLOOKUP(E23,PROTOKOL!$A:$E,5,FALSE))</f>
        <v xml:space="preserve"> </v>
      </c>
      <c r="J23" s="175"/>
      <c r="K23" s="176" t="str">
        <f t="shared" si="46"/>
        <v xml:space="preserve"> 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7"/>
        <v xml:space="preserve"> </v>
      </c>
      <c r="T23" s="175">
        <f t="shared" si="48"/>
        <v>0</v>
      </c>
      <c r="U23" s="176" t="str">
        <f t="shared" si="49"/>
        <v xml:space="preserve"> </v>
      </c>
      <c r="W23" s="172">
        <v>1</v>
      </c>
      <c r="X23" s="224">
        <v>1</v>
      </c>
      <c r="Y23" s="173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4" t="str">
        <f t="shared" si="2"/>
        <v xml:space="preserve"> </v>
      </c>
      <c r="AE23" s="211" t="str">
        <f>IF(AA23=0," ",VLOOKUP(AA23,PROTOKOL!$A:$E,5,FALSE))</f>
        <v xml:space="preserve"> </v>
      </c>
      <c r="AF23" s="175"/>
      <c r="AG23" s="176" t="str">
        <f t="shared" si="50"/>
        <v xml:space="preserve"> 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38"/>
        <v xml:space="preserve"> </v>
      </c>
      <c r="AP23" s="175">
        <f t="shared" si="52"/>
        <v>0</v>
      </c>
      <c r="AQ23" s="176" t="str">
        <f t="shared" si="53"/>
        <v xml:space="preserve"> </v>
      </c>
      <c r="AS23" s="172">
        <v>1</v>
      </c>
      <c r="AT23" s="224">
        <v>1</v>
      </c>
      <c r="AU23" s="173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4" t="str">
        <f t="shared" si="4"/>
        <v xml:space="preserve"> </v>
      </c>
      <c r="BA23" s="211" t="str">
        <f>IF(AW23=0," ",VLOOKUP(AW23,PROTOKOL!$A:$E,5,FALSE))</f>
        <v xml:space="preserve"> </v>
      </c>
      <c r="BB23" s="175"/>
      <c r="BC23" s="176" t="str">
        <f t="shared" si="54"/>
        <v xml:space="preserve"> 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39"/>
        <v xml:space="preserve"> </v>
      </c>
      <c r="BL23" s="175">
        <f t="shared" si="56"/>
        <v>0</v>
      </c>
      <c r="BM23" s="176" t="str">
        <f t="shared" si="57"/>
        <v xml:space="preserve"> </v>
      </c>
      <c r="BO23" s="172">
        <v>1</v>
      </c>
      <c r="BP23" s="224">
        <v>1</v>
      </c>
      <c r="BQ23" s="173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4" t="str">
        <f t="shared" si="6"/>
        <v xml:space="preserve"> </v>
      </c>
      <c r="BW23" s="211" t="str">
        <f>IF(BS23=0," ",VLOOKUP(BS23,PROTOKOL!$A:$E,5,FALSE))</f>
        <v xml:space="preserve"> </v>
      </c>
      <c r="BX23" s="175"/>
      <c r="BY23" s="176" t="str">
        <f t="shared" si="58"/>
        <v xml:space="preserve"> 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40"/>
        <v xml:space="preserve"> </v>
      </c>
      <c r="CH23" s="175">
        <f t="shared" si="60"/>
        <v>0</v>
      </c>
      <c r="CI23" s="176" t="str">
        <f t="shared" si="61"/>
        <v xml:space="preserve"> </v>
      </c>
      <c r="CK23" s="172">
        <v>1</v>
      </c>
      <c r="CL23" s="224">
        <v>1</v>
      </c>
      <c r="CM23" s="173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4" t="str">
        <f t="shared" si="8"/>
        <v xml:space="preserve"> </v>
      </c>
      <c r="CS23" s="211" t="str">
        <f>IF(CO23=0," ",VLOOKUP(CO23,PROTOKOL!$A:$E,5,FALSE))</f>
        <v xml:space="preserve"> </v>
      </c>
      <c r="CT23" s="175"/>
      <c r="CU23" s="176" t="str">
        <f t="shared" si="62"/>
        <v xml:space="preserve"> 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41"/>
        <v xml:space="preserve"> </v>
      </c>
      <c r="DD23" s="175">
        <f t="shared" si="64"/>
        <v>0</v>
      </c>
      <c r="DE23" s="176" t="str">
        <f t="shared" si="65"/>
        <v xml:space="preserve"> </v>
      </c>
      <c r="DG23" s="172">
        <v>1</v>
      </c>
      <c r="DH23" s="224">
        <v>1</v>
      </c>
      <c r="DI23" s="173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4" t="str">
        <f t="shared" si="10"/>
        <v xml:space="preserve"> </v>
      </c>
      <c r="DO23" s="211" t="str">
        <f>IF(DK23=0," ",VLOOKUP(DK23,PROTOKOL!$A:$E,5,FALSE))</f>
        <v xml:space="preserve"> </v>
      </c>
      <c r="DP23" s="175"/>
      <c r="DQ23" s="176" t="str">
        <f t="shared" si="66"/>
        <v xml:space="preserve"> 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42"/>
        <v xml:space="preserve"> </v>
      </c>
      <c r="DZ23" s="175">
        <f t="shared" si="68"/>
        <v>0</v>
      </c>
      <c r="EA23" s="176" t="str">
        <f t="shared" si="69"/>
        <v xml:space="preserve"> </v>
      </c>
      <c r="EC23" s="172">
        <v>1</v>
      </c>
      <c r="ED23" s="224">
        <v>1</v>
      </c>
      <c r="EE23" s="173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4" t="str">
        <f t="shared" si="12"/>
        <v xml:space="preserve"> </v>
      </c>
      <c r="EK23" s="211" t="str">
        <f>IF(EG23=0," ",VLOOKUP(EG23,PROTOKOL!$A:$E,5,FALSE))</f>
        <v xml:space="preserve"> </v>
      </c>
      <c r="EL23" s="175"/>
      <c r="EM23" s="176" t="str">
        <f t="shared" si="70"/>
        <v xml:space="preserve"> 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3"/>
        <v xml:space="preserve"> </v>
      </c>
      <c r="EV23" s="175">
        <f t="shared" si="72"/>
        <v>0</v>
      </c>
      <c r="EW23" s="176" t="str">
        <f t="shared" si="73"/>
        <v xml:space="preserve"> </v>
      </c>
      <c r="EY23" s="172">
        <v>1</v>
      </c>
      <c r="EZ23" s="224">
        <v>1</v>
      </c>
      <c r="FA23" s="173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4" t="str">
        <f t="shared" si="14"/>
        <v xml:space="preserve"> </v>
      </c>
      <c r="FG23" s="211" t="str">
        <f>IF(FC23=0," ",VLOOKUP(FC23,PROTOKOL!$A:$E,5,FALSE))</f>
        <v xml:space="preserve"> </v>
      </c>
      <c r="FH23" s="175"/>
      <c r="FI23" s="176" t="str">
        <f t="shared" si="74"/>
        <v xml:space="preserve"> 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44"/>
        <v xml:space="preserve"> </v>
      </c>
      <c r="FR23" s="175">
        <f t="shared" si="76"/>
        <v>0</v>
      </c>
      <c r="FS23" s="176" t="str">
        <f t="shared" si="77"/>
        <v xml:space="preserve"> </v>
      </c>
      <c r="FU23" s="172">
        <v>1</v>
      </c>
      <c r="FV23" s="224">
        <v>1</v>
      </c>
      <c r="FW23" s="173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4" t="str">
        <f t="shared" si="16"/>
        <v xml:space="preserve"> </v>
      </c>
      <c r="GC23" s="211" t="str">
        <f>IF(FY23=0," ",VLOOKUP(FY23,PROTOKOL!$A:$E,5,FALSE))</f>
        <v xml:space="preserve"> </v>
      </c>
      <c r="GD23" s="175"/>
      <c r="GE23" s="176" t="str">
        <f t="shared" si="78"/>
        <v xml:space="preserve"> 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45"/>
        <v xml:space="preserve"> </v>
      </c>
      <c r="GN23" s="175">
        <f t="shared" si="80"/>
        <v>0</v>
      </c>
      <c r="GO23" s="176" t="str">
        <f t="shared" si="81"/>
        <v xml:space="preserve"> </v>
      </c>
      <c r="GQ23" s="172">
        <v>1</v>
      </c>
      <c r="GR23" s="224">
        <v>1</v>
      </c>
      <c r="GS23" s="173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4" t="str">
        <f t="shared" si="18"/>
        <v xml:space="preserve"> </v>
      </c>
      <c r="GY23" s="211" t="str">
        <f>IF(GU23=0," ",VLOOKUP(GU23,PROTOKOL!$A:$E,5,FALSE))</f>
        <v xml:space="preserve"> </v>
      </c>
      <c r="GZ23" s="175"/>
      <c r="HA23" s="176" t="str">
        <f t="shared" si="82"/>
        <v xml:space="preserve"> 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46"/>
        <v xml:space="preserve"> </v>
      </c>
      <c r="HJ23" s="175">
        <f t="shared" si="84"/>
        <v>0</v>
      </c>
      <c r="HK23" s="176" t="str">
        <f t="shared" si="85"/>
        <v xml:space="preserve"> </v>
      </c>
      <c r="HM23" s="172">
        <v>1</v>
      </c>
      <c r="HN23" s="224">
        <v>1</v>
      </c>
      <c r="HO23" s="173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4" t="str">
        <f t="shared" si="20"/>
        <v xml:space="preserve"> </v>
      </c>
      <c r="HU23" s="211" t="str">
        <f>IF(HQ23=0," ",VLOOKUP(HQ23,PROTOKOL!$A:$E,5,FALSE))</f>
        <v xml:space="preserve"> </v>
      </c>
      <c r="HV23" s="175"/>
      <c r="HW23" s="176" t="str">
        <f t="shared" si="86"/>
        <v xml:space="preserve"> 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47"/>
        <v xml:space="preserve"> </v>
      </c>
      <c r="IF23" s="175">
        <f t="shared" si="88"/>
        <v>0</v>
      </c>
      <c r="IG23" s="176" t="str">
        <f t="shared" si="89"/>
        <v xml:space="preserve"> </v>
      </c>
      <c r="II23" s="172">
        <v>1</v>
      </c>
      <c r="IJ23" s="224">
        <v>1</v>
      </c>
      <c r="IK23" s="173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4" t="str">
        <f t="shared" si="22"/>
        <v xml:space="preserve"> </v>
      </c>
      <c r="IQ23" s="211" t="str">
        <f>IF(IM23=0," ",VLOOKUP(IM23,PROTOKOL!$A:$E,5,FALSE))</f>
        <v xml:space="preserve"> </v>
      </c>
      <c r="IR23" s="175"/>
      <c r="IS23" s="176" t="str">
        <f t="shared" si="90"/>
        <v xml:space="preserve"> 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48"/>
        <v xml:space="preserve"> </v>
      </c>
      <c r="JB23" s="175">
        <f t="shared" si="92"/>
        <v>0</v>
      </c>
      <c r="JC23" s="176" t="str">
        <f t="shared" si="93"/>
        <v xml:space="preserve"> </v>
      </c>
      <c r="JE23" s="172">
        <v>1</v>
      </c>
      <c r="JF23" s="224">
        <v>1</v>
      </c>
      <c r="JG23" s="173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4" t="str">
        <f t="shared" si="24"/>
        <v xml:space="preserve"> </v>
      </c>
      <c r="JM23" s="211" t="str">
        <f>IF(JI23=0," ",VLOOKUP(JI23,PROTOKOL!$A:$E,5,FALSE))</f>
        <v xml:space="preserve"> </v>
      </c>
      <c r="JN23" s="175"/>
      <c r="JO23" s="176" t="str">
        <f t="shared" si="94"/>
        <v xml:space="preserve"> 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49"/>
        <v xml:space="preserve"> </v>
      </c>
      <c r="JX23" s="175">
        <f t="shared" si="96"/>
        <v>0</v>
      </c>
      <c r="JY23" s="176" t="str">
        <f t="shared" si="97"/>
        <v xml:space="preserve"> </v>
      </c>
      <c r="KA23" s="172">
        <v>1</v>
      </c>
      <c r="KB23" s="224">
        <v>1</v>
      </c>
      <c r="KC23" s="173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4" t="str">
        <f t="shared" si="26"/>
        <v xml:space="preserve"> </v>
      </c>
      <c r="KI23" s="211" t="str">
        <f>IF(KE23=0," ",VLOOKUP(KE23,PROTOKOL!$A:$E,5,FALSE))</f>
        <v xml:space="preserve"> </v>
      </c>
      <c r="KJ23" s="175"/>
      <c r="KK23" s="176" t="str">
        <f t="shared" si="98"/>
        <v xml:space="preserve"> 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50"/>
        <v xml:space="preserve"> </v>
      </c>
      <c r="KT23" s="175">
        <f t="shared" si="100"/>
        <v>0</v>
      </c>
      <c r="KU23" s="176" t="str">
        <f t="shared" si="101"/>
        <v xml:space="preserve"> </v>
      </c>
      <c r="KW23" s="172">
        <v>1</v>
      </c>
      <c r="KX23" s="224">
        <v>1</v>
      </c>
      <c r="KY23" s="173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/>
      <c r="LG23" s="176" t="str">
        <f t="shared" si="102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51"/>
        <v xml:space="preserve"> </v>
      </c>
      <c r="LP23" s="175">
        <f t="shared" si="104"/>
        <v>0</v>
      </c>
      <c r="LQ23" s="176" t="str">
        <f t="shared" si="105"/>
        <v xml:space="preserve"> </v>
      </c>
      <c r="LS23" s="172">
        <v>1</v>
      </c>
      <c r="LT23" s="224">
        <v>1</v>
      </c>
      <c r="LU23" s="173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4" t="str">
        <f t="shared" si="30"/>
        <v xml:space="preserve"> </v>
      </c>
      <c r="MA23" s="211" t="str">
        <f>IF(LW23=0," ",VLOOKUP(LW23,PROTOKOL!$A:$E,5,FALSE))</f>
        <v xml:space="preserve"> </v>
      </c>
      <c r="MB23" s="175"/>
      <c r="MC23" s="176" t="str">
        <f t="shared" si="106"/>
        <v xml:space="preserve"> 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52"/>
        <v xml:space="preserve"> </v>
      </c>
      <c r="ML23" s="175">
        <f t="shared" si="108"/>
        <v>0</v>
      </c>
      <c r="MM23" s="176" t="str">
        <f t="shared" si="109"/>
        <v xml:space="preserve"> </v>
      </c>
      <c r="MO23" s="172">
        <v>1</v>
      </c>
      <c r="MP23" s="224">
        <v>1</v>
      </c>
      <c r="MQ23" s="173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/>
      <c r="MY23" s="176" t="str">
        <f t="shared" si="110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53"/>
        <v xml:space="preserve"> </v>
      </c>
      <c r="NH23" s="175">
        <f t="shared" si="112"/>
        <v>0</v>
      </c>
      <c r="NI23" s="176" t="str">
        <f t="shared" si="113"/>
        <v xml:space="preserve"> </v>
      </c>
      <c r="NK23" s="172">
        <v>1</v>
      </c>
      <c r="NL23" s="224">
        <v>1</v>
      </c>
      <c r="NM23" s="173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/>
      <c r="NU23" s="176" t="str">
        <f t="shared" si="114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54"/>
        <v xml:space="preserve"> </v>
      </c>
      <c r="OD23" s="175">
        <f t="shared" si="116"/>
        <v>0</v>
      </c>
      <c r="OE23" s="176" t="str">
        <f t="shared" si="117"/>
        <v xml:space="preserve"> </v>
      </c>
      <c r="OG23" s="172">
        <v>1</v>
      </c>
      <c r="OH23" s="224">
        <v>1</v>
      </c>
      <c r="OI23" s="173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4" t="str">
        <f t="shared" si="36"/>
        <v xml:space="preserve"> </v>
      </c>
      <c r="OO23" s="211" t="str">
        <f>IF(OK23=0," ",VLOOKUP(OK23,PROTOKOL!$A:$E,5,FALSE))</f>
        <v xml:space="preserve"> </v>
      </c>
      <c r="OP23" s="175"/>
      <c r="OQ23" s="176" t="str">
        <f t="shared" si="118"/>
        <v xml:space="preserve"> 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55"/>
        <v xml:space="preserve"> </v>
      </c>
      <c r="OZ23" s="175">
        <f t="shared" si="120"/>
        <v>0</v>
      </c>
      <c r="PA23" s="176" t="str">
        <f t="shared" si="121"/>
        <v xml:space="preserve"> </v>
      </c>
      <c r="PC23" s="172">
        <v>1</v>
      </c>
      <c r="PD23" s="224">
        <v>1</v>
      </c>
      <c r="PE23" s="173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4" t="str">
        <f t="shared" si="38"/>
        <v xml:space="preserve"> </v>
      </c>
      <c r="PK23" s="211" t="str">
        <f>IF(PG23=0," ",VLOOKUP(PG23,PROTOKOL!$A:$E,5,FALSE))</f>
        <v xml:space="preserve"> </v>
      </c>
      <c r="PL23" s="175"/>
      <c r="PM23" s="176" t="str">
        <f t="shared" si="122"/>
        <v xml:space="preserve"> 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56"/>
        <v xml:space="preserve"> </v>
      </c>
      <c r="PV23" s="175">
        <f t="shared" si="124"/>
        <v>0</v>
      </c>
      <c r="PW23" s="176" t="str">
        <f t="shared" si="125"/>
        <v xml:space="preserve"> </v>
      </c>
      <c r="PY23" s="172">
        <v>1</v>
      </c>
      <c r="PZ23" s="224">
        <v>1</v>
      </c>
      <c r="QA23" s="173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4" t="str">
        <f t="shared" si="40"/>
        <v xml:space="preserve"> </v>
      </c>
      <c r="QG23" s="211" t="str">
        <f>IF(QC23=0," ",VLOOKUP(QC23,PROTOKOL!$A:$E,5,FALSE))</f>
        <v xml:space="preserve"> </v>
      </c>
      <c r="QH23" s="175"/>
      <c r="QI23" s="176" t="str">
        <f t="shared" si="126"/>
        <v xml:space="preserve"> 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57"/>
        <v xml:space="preserve"> </v>
      </c>
      <c r="QR23" s="175">
        <f t="shared" si="128"/>
        <v>0</v>
      </c>
      <c r="QS23" s="176" t="str">
        <f t="shared" si="129"/>
        <v xml:space="preserve"> </v>
      </c>
      <c r="QU23" s="172">
        <v>1</v>
      </c>
      <c r="QV23" s="224">
        <v>1</v>
      </c>
      <c r="QW23" s="173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4" t="str">
        <f t="shared" si="42"/>
        <v xml:space="preserve"> </v>
      </c>
      <c r="RC23" s="211" t="str">
        <f>IF(QY23=0," ",VLOOKUP(QY23,PROTOKOL!$A:$E,5,FALSE))</f>
        <v xml:space="preserve"> </v>
      </c>
      <c r="RD23" s="175"/>
      <c r="RE23" s="176" t="str">
        <f t="shared" si="130"/>
        <v xml:space="preserve"> </v>
      </c>
      <c r="RF23" s="216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4" t="str">
        <f t="shared" si="43"/>
        <v xml:space="preserve"> </v>
      </c>
      <c r="RL23" s="175" t="str">
        <f>IF(RH23=0," ",VLOOKUP(RH23,PROTOKOL!$A:$E,5,FALSE))</f>
        <v xml:space="preserve"> </v>
      </c>
      <c r="RM23" s="211" t="str">
        <f t="shared" si="158"/>
        <v xml:space="preserve"> </v>
      </c>
      <c r="RN23" s="175">
        <f t="shared" si="132"/>
        <v>0</v>
      </c>
      <c r="RO23" s="176" t="str">
        <f t="shared" si="133"/>
        <v xml:space="preserve"> </v>
      </c>
      <c r="RQ23" s="172">
        <v>1</v>
      </c>
      <c r="RR23" s="224">
        <v>1</v>
      </c>
      <c r="RS23" s="173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4" t="str">
        <f t="shared" si="44"/>
        <v xml:space="preserve"> </v>
      </c>
      <c r="RY23" s="211" t="str">
        <f>IF(RU23=0," ",VLOOKUP(RU23,PROTOKOL!$A:$E,5,FALSE))</f>
        <v xml:space="preserve"> </v>
      </c>
      <c r="RZ23" s="175"/>
      <c r="SA23" s="176" t="str">
        <f t="shared" si="134"/>
        <v xml:space="preserve"> </v>
      </c>
      <c r="SB23" s="216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4" t="str">
        <f t="shared" si="45"/>
        <v xml:space="preserve"> </v>
      </c>
      <c r="SH23" s="175" t="str">
        <f>IF(SD23=0," ",VLOOKUP(SD23,PROTOKOL!$A:$E,5,FALSE))</f>
        <v xml:space="preserve"> </v>
      </c>
      <c r="SI23" s="211" t="str">
        <f t="shared" si="159"/>
        <v xml:space="preserve"> </v>
      </c>
      <c r="SJ23" s="175">
        <f t="shared" si="136"/>
        <v>0</v>
      </c>
      <c r="SK23" s="176" t="str">
        <f t="shared" si="137"/>
        <v xml:space="preserve"> </v>
      </c>
    </row>
    <row r="24" spans="1:505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/>
      <c r="K24" s="176" t="str">
        <f t="shared" si="46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7"/>
        <v xml:space="preserve"> </v>
      </c>
      <c r="T24" s="175">
        <f t="shared" si="48"/>
        <v>0</v>
      </c>
      <c r="U24" s="176" t="str">
        <f t="shared" si="49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/>
      <c r="AG24" s="176" t="str">
        <f t="shared" si="50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38"/>
        <v xml:space="preserve"> </v>
      </c>
      <c r="AP24" s="175">
        <f t="shared" si="52"/>
        <v>0</v>
      </c>
      <c r="AQ24" s="176" t="str">
        <f t="shared" si="53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/>
      <c r="BC24" s="176" t="str">
        <f t="shared" si="54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39"/>
        <v xml:space="preserve"> </v>
      </c>
      <c r="BL24" s="175">
        <f t="shared" si="56"/>
        <v>0</v>
      </c>
      <c r="BM24" s="176" t="str">
        <f t="shared" si="57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/>
      <c r="BY24" s="176" t="str">
        <f t="shared" si="58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40"/>
        <v xml:space="preserve"> </v>
      </c>
      <c r="CH24" s="175">
        <f t="shared" si="60"/>
        <v>0</v>
      </c>
      <c r="CI24" s="176" t="str">
        <f t="shared" si="61"/>
        <v xml:space="preserve"> </v>
      </c>
      <c r="CK24" s="172">
        <v>1</v>
      </c>
      <c r="CL24" s="225"/>
      <c r="CM24" s="173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4" t="str">
        <f t="shared" si="8"/>
        <v xml:space="preserve"> </v>
      </c>
      <c r="CS24" s="211" t="str">
        <f>IF(CO24=0," ",VLOOKUP(CO24,PROTOKOL!$A:$E,5,FALSE))</f>
        <v xml:space="preserve"> </v>
      </c>
      <c r="CT24" s="175"/>
      <c r="CU24" s="176" t="str">
        <f t="shared" si="62"/>
        <v xml:space="preserve"> 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41"/>
        <v xml:space="preserve"> </v>
      </c>
      <c r="DD24" s="175">
        <f t="shared" si="64"/>
        <v>0</v>
      </c>
      <c r="DE24" s="176" t="str">
        <f t="shared" si="65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/>
      <c r="DQ24" s="176" t="str">
        <f t="shared" si="66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42"/>
        <v xml:space="preserve"> </v>
      </c>
      <c r="DZ24" s="175">
        <f t="shared" si="68"/>
        <v>0</v>
      </c>
      <c r="EA24" s="176" t="str">
        <f t="shared" si="69"/>
        <v xml:space="preserve"> </v>
      </c>
      <c r="EC24" s="172">
        <v>1</v>
      </c>
      <c r="ED24" s="225"/>
      <c r="EE24" s="173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4" t="str">
        <f t="shared" si="12"/>
        <v xml:space="preserve"> </v>
      </c>
      <c r="EK24" s="211" t="str">
        <f>IF(EG24=0," ",VLOOKUP(EG24,PROTOKOL!$A:$E,5,FALSE))</f>
        <v xml:space="preserve"> </v>
      </c>
      <c r="EL24" s="175"/>
      <c r="EM24" s="176" t="str">
        <f t="shared" si="70"/>
        <v xml:space="preserve"> 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3"/>
        <v xml:space="preserve"> </v>
      </c>
      <c r="EV24" s="175">
        <f t="shared" si="72"/>
        <v>0</v>
      </c>
      <c r="EW24" s="176" t="str">
        <f t="shared" si="73"/>
        <v xml:space="preserve"> </v>
      </c>
      <c r="EY24" s="172">
        <v>1</v>
      </c>
      <c r="EZ24" s="225"/>
      <c r="FA24" s="173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4" t="str">
        <f t="shared" si="14"/>
        <v xml:space="preserve"> </v>
      </c>
      <c r="FG24" s="211" t="str">
        <f>IF(FC24=0," ",VLOOKUP(FC24,PROTOKOL!$A:$E,5,FALSE))</f>
        <v xml:space="preserve"> </v>
      </c>
      <c r="FH24" s="175"/>
      <c r="FI24" s="176" t="str">
        <f t="shared" si="74"/>
        <v xml:space="preserve"> 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44"/>
        <v xml:space="preserve"> </v>
      </c>
      <c r="FR24" s="175">
        <f t="shared" si="76"/>
        <v>0</v>
      </c>
      <c r="FS24" s="176" t="str">
        <f t="shared" si="77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/>
      <c r="GE24" s="176" t="str">
        <f t="shared" si="78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45"/>
        <v xml:space="preserve"> </v>
      </c>
      <c r="GN24" s="175">
        <f t="shared" si="80"/>
        <v>0</v>
      </c>
      <c r="GO24" s="176" t="str">
        <f t="shared" si="81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/>
      <c r="HA24" s="176" t="str">
        <f t="shared" si="82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46"/>
        <v xml:space="preserve"> </v>
      </c>
      <c r="HJ24" s="175">
        <f t="shared" si="84"/>
        <v>0</v>
      </c>
      <c r="HK24" s="176" t="str">
        <f t="shared" si="85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/>
      <c r="HW24" s="176" t="str">
        <f t="shared" si="86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47"/>
        <v xml:space="preserve"> </v>
      </c>
      <c r="IF24" s="175">
        <f t="shared" si="88"/>
        <v>0</v>
      </c>
      <c r="IG24" s="176" t="str">
        <f t="shared" si="89"/>
        <v xml:space="preserve"> </v>
      </c>
      <c r="II24" s="172">
        <v>1</v>
      </c>
      <c r="IJ24" s="225"/>
      <c r="IK24" s="173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4" t="str">
        <f t="shared" si="22"/>
        <v xml:space="preserve"> </v>
      </c>
      <c r="IQ24" s="211" t="str">
        <f>IF(IM24=0," ",VLOOKUP(IM24,PROTOKOL!$A:$E,5,FALSE))</f>
        <v xml:space="preserve"> </v>
      </c>
      <c r="IR24" s="175"/>
      <c r="IS24" s="176" t="str">
        <f t="shared" si="90"/>
        <v xml:space="preserve"> 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48"/>
        <v xml:space="preserve"> </v>
      </c>
      <c r="JB24" s="175">
        <f t="shared" si="92"/>
        <v>0</v>
      </c>
      <c r="JC24" s="176" t="str">
        <f t="shared" si="93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/>
      <c r="JO24" s="176" t="str">
        <f t="shared" si="94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49"/>
        <v xml:space="preserve"> </v>
      </c>
      <c r="JX24" s="175">
        <f t="shared" si="96"/>
        <v>0</v>
      </c>
      <c r="JY24" s="176" t="str">
        <f t="shared" si="97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/>
      <c r="KK24" s="176" t="str">
        <f t="shared" si="98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50"/>
        <v xml:space="preserve"> </v>
      </c>
      <c r="KT24" s="175">
        <f t="shared" si="100"/>
        <v>0</v>
      </c>
      <c r="KU24" s="176" t="str">
        <f t="shared" si="101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/>
      <c r="LG24" s="176" t="str">
        <f t="shared" si="102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51"/>
        <v xml:space="preserve"> </v>
      </c>
      <c r="LP24" s="175">
        <f t="shared" si="104"/>
        <v>0</v>
      </c>
      <c r="LQ24" s="176" t="str">
        <f t="shared" si="105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/>
      <c r="MC24" s="176" t="str">
        <f t="shared" si="106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52"/>
        <v xml:space="preserve"> </v>
      </c>
      <c r="ML24" s="175">
        <f t="shared" si="108"/>
        <v>0</v>
      </c>
      <c r="MM24" s="176" t="str">
        <f t="shared" si="109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/>
      <c r="MY24" s="176" t="str">
        <f t="shared" si="110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53"/>
        <v xml:space="preserve"> </v>
      </c>
      <c r="NH24" s="175">
        <f t="shared" si="112"/>
        <v>0</v>
      </c>
      <c r="NI24" s="176" t="str">
        <f t="shared" si="113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/>
      <c r="NU24" s="176" t="str">
        <f t="shared" si="114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54"/>
        <v xml:space="preserve"> </v>
      </c>
      <c r="OD24" s="175">
        <f t="shared" si="116"/>
        <v>0</v>
      </c>
      <c r="OE24" s="176" t="str">
        <f t="shared" si="117"/>
        <v xml:space="preserve"> </v>
      </c>
      <c r="OG24" s="172">
        <v>1</v>
      </c>
      <c r="OH24" s="225"/>
      <c r="OI24" s="173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4" t="str">
        <f t="shared" si="36"/>
        <v xml:space="preserve"> </v>
      </c>
      <c r="OO24" s="211" t="str">
        <f>IF(OK24=0," ",VLOOKUP(OK24,PROTOKOL!$A:$E,5,FALSE))</f>
        <v xml:space="preserve"> </v>
      </c>
      <c r="OP24" s="175"/>
      <c r="OQ24" s="176" t="str">
        <f t="shared" si="118"/>
        <v xml:space="preserve"> 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55"/>
        <v xml:space="preserve"> </v>
      </c>
      <c r="OZ24" s="175">
        <f t="shared" si="120"/>
        <v>0</v>
      </c>
      <c r="PA24" s="176" t="str">
        <f t="shared" si="121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/>
      <c r="PM24" s="176" t="str">
        <f t="shared" si="122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56"/>
        <v xml:space="preserve"> </v>
      </c>
      <c r="PV24" s="175">
        <f t="shared" si="124"/>
        <v>0</v>
      </c>
      <c r="PW24" s="176" t="str">
        <f t="shared" si="125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/>
      <c r="QI24" s="176" t="str">
        <f t="shared" si="126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57"/>
        <v xml:space="preserve"> </v>
      </c>
      <c r="QR24" s="175">
        <f t="shared" si="128"/>
        <v>0</v>
      </c>
      <c r="QS24" s="176" t="str">
        <f t="shared" si="129"/>
        <v xml:space="preserve"> </v>
      </c>
      <c r="QU24" s="172">
        <v>1</v>
      </c>
      <c r="QV24" s="225"/>
      <c r="QW24" s="173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4" t="str">
        <f t="shared" si="42"/>
        <v xml:space="preserve"> </v>
      </c>
      <c r="RC24" s="211" t="str">
        <f>IF(QY24=0," ",VLOOKUP(QY24,PROTOKOL!$A:$E,5,FALSE))</f>
        <v xml:space="preserve"> </v>
      </c>
      <c r="RD24" s="175"/>
      <c r="RE24" s="176" t="str">
        <f t="shared" si="130"/>
        <v xml:space="preserve"> </v>
      </c>
      <c r="RF24" s="216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4" t="str">
        <f t="shared" si="43"/>
        <v xml:space="preserve"> </v>
      </c>
      <c r="RL24" s="175" t="str">
        <f>IF(RH24=0," ",VLOOKUP(RH24,PROTOKOL!$A:$E,5,FALSE))</f>
        <v xml:space="preserve"> </v>
      </c>
      <c r="RM24" s="211" t="str">
        <f t="shared" si="158"/>
        <v xml:space="preserve"> </v>
      </c>
      <c r="RN24" s="175">
        <f t="shared" si="132"/>
        <v>0</v>
      </c>
      <c r="RO24" s="176" t="str">
        <f t="shared" si="133"/>
        <v xml:space="preserve"> </v>
      </c>
      <c r="RQ24" s="172">
        <v>1</v>
      </c>
      <c r="RR24" s="225"/>
      <c r="RS24" s="173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4" t="str">
        <f t="shared" si="44"/>
        <v xml:space="preserve"> </v>
      </c>
      <c r="RY24" s="211" t="str">
        <f>IF(RU24=0," ",VLOOKUP(RU24,PROTOKOL!$A:$E,5,FALSE))</f>
        <v xml:space="preserve"> </v>
      </c>
      <c r="RZ24" s="175"/>
      <c r="SA24" s="176" t="str">
        <f t="shared" si="134"/>
        <v xml:space="preserve"> </v>
      </c>
      <c r="SB24" s="216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4" t="str">
        <f t="shared" si="45"/>
        <v xml:space="preserve"> </v>
      </c>
      <c r="SH24" s="175" t="str">
        <f>IF(SD24=0," ",VLOOKUP(SD24,PROTOKOL!$A:$E,5,FALSE))</f>
        <v xml:space="preserve"> </v>
      </c>
      <c r="SI24" s="211" t="str">
        <f t="shared" si="159"/>
        <v xml:space="preserve"> </v>
      </c>
      <c r="SJ24" s="175">
        <f t="shared" si="136"/>
        <v>0</v>
      </c>
      <c r="SK24" s="176" t="str">
        <f t="shared" si="137"/>
        <v xml:space="preserve"> </v>
      </c>
    </row>
    <row r="25" spans="1:505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/>
      <c r="K25" s="176" t="str">
        <f t="shared" si="46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7"/>
        <v xml:space="preserve"> </v>
      </c>
      <c r="T25" s="175">
        <f t="shared" si="48"/>
        <v>0</v>
      </c>
      <c r="U25" s="176" t="str">
        <f t="shared" si="49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/>
      <c r="AG25" s="176" t="str">
        <f t="shared" si="50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38"/>
        <v xml:space="preserve"> </v>
      </c>
      <c r="AP25" s="175">
        <f t="shared" si="52"/>
        <v>0</v>
      </c>
      <c r="AQ25" s="176" t="str">
        <f t="shared" si="53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/>
      <c r="BC25" s="176" t="str">
        <f t="shared" si="54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39"/>
        <v xml:space="preserve"> </v>
      </c>
      <c r="BL25" s="175">
        <f t="shared" si="56"/>
        <v>0</v>
      </c>
      <c r="BM25" s="176" t="str">
        <f t="shared" si="57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/>
      <c r="BY25" s="176" t="str">
        <f t="shared" si="58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40"/>
        <v xml:space="preserve"> </v>
      </c>
      <c r="CH25" s="175">
        <f t="shared" si="60"/>
        <v>0</v>
      </c>
      <c r="CI25" s="176" t="str">
        <f t="shared" si="61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/>
      <c r="CU25" s="176" t="str">
        <f t="shared" si="62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41"/>
        <v xml:space="preserve"> </v>
      </c>
      <c r="DD25" s="175">
        <f t="shared" si="64"/>
        <v>0</v>
      </c>
      <c r="DE25" s="176" t="str">
        <f t="shared" si="65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/>
      <c r="DQ25" s="176" t="str">
        <f t="shared" si="66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42"/>
        <v xml:space="preserve"> </v>
      </c>
      <c r="DZ25" s="175">
        <f t="shared" si="68"/>
        <v>0</v>
      </c>
      <c r="EA25" s="176" t="str">
        <f t="shared" si="69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/>
      <c r="EM25" s="176" t="str">
        <f t="shared" si="70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3"/>
        <v xml:space="preserve"> </v>
      </c>
      <c r="EV25" s="175">
        <f t="shared" si="72"/>
        <v>0</v>
      </c>
      <c r="EW25" s="176" t="str">
        <f t="shared" si="73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/>
      <c r="FI25" s="176" t="str">
        <f t="shared" si="74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44"/>
        <v xml:space="preserve"> </v>
      </c>
      <c r="FR25" s="175">
        <f t="shared" si="76"/>
        <v>0</v>
      </c>
      <c r="FS25" s="176" t="str">
        <f t="shared" si="77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/>
      <c r="GE25" s="176" t="str">
        <f t="shared" si="78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45"/>
        <v xml:space="preserve"> </v>
      </c>
      <c r="GN25" s="175">
        <f t="shared" si="80"/>
        <v>0</v>
      </c>
      <c r="GO25" s="176" t="str">
        <f t="shared" si="81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/>
      <c r="HA25" s="176" t="str">
        <f t="shared" si="82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46"/>
        <v xml:space="preserve"> </v>
      </c>
      <c r="HJ25" s="175">
        <f t="shared" si="84"/>
        <v>0</v>
      </c>
      <c r="HK25" s="176" t="str">
        <f t="shared" si="85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/>
      <c r="HW25" s="176" t="str">
        <f t="shared" si="86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47"/>
        <v xml:space="preserve"> </v>
      </c>
      <c r="IF25" s="175">
        <f t="shared" si="88"/>
        <v>0</v>
      </c>
      <c r="IG25" s="176" t="str">
        <f t="shared" si="89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/>
      <c r="IS25" s="176" t="str">
        <f t="shared" si="90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48"/>
        <v xml:space="preserve"> </v>
      </c>
      <c r="JB25" s="175">
        <f t="shared" si="92"/>
        <v>0</v>
      </c>
      <c r="JC25" s="176" t="str">
        <f t="shared" si="93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/>
      <c r="JO25" s="176" t="str">
        <f t="shared" si="94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49"/>
        <v xml:space="preserve"> </v>
      </c>
      <c r="JX25" s="175">
        <f t="shared" si="96"/>
        <v>0</v>
      </c>
      <c r="JY25" s="176" t="str">
        <f t="shared" si="97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/>
      <c r="KK25" s="176" t="str">
        <f t="shared" si="98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50"/>
        <v xml:space="preserve"> </v>
      </c>
      <c r="KT25" s="175">
        <f t="shared" si="100"/>
        <v>0</v>
      </c>
      <c r="KU25" s="176" t="str">
        <f t="shared" si="101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/>
      <c r="LG25" s="176" t="str">
        <f t="shared" si="102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51"/>
        <v xml:space="preserve"> </v>
      </c>
      <c r="LP25" s="175">
        <f t="shared" si="104"/>
        <v>0</v>
      </c>
      <c r="LQ25" s="176" t="str">
        <f t="shared" si="105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/>
      <c r="MC25" s="176" t="str">
        <f t="shared" si="106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52"/>
        <v xml:space="preserve"> </v>
      </c>
      <c r="ML25" s="175">
        <f t="shared" si="108"/>
        <v>0</v>
      </c>
      <c r="MM25" s="176" t="str">
        <f t="shared" si="109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/>
      <c r="MY25" s="176" t="str">
        <f t="shared" si="110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53"/>
        <v xml:space="preserve"> </v>
      </c>
      <c r="NH25" s="175">
        <f t="shared" si="112"/>
        <v>0</v>
      </c>
      <c r="NI25" s="176" t="str">
        <f t="shared" si="113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/>
      <c r="NU25" s="176" t="str">
        <f t="shared" si="114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54"/>
        <v xml:space="preserve"> </v>
      </c>
      <c r="OD25" s="175">
        <f t="shared" si="116"/>
        <v>0</v>
      </c>
      <c r="OE25" s="176" t="str">
        <f t="shared" si="117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/>
      <c r="OQ25" s="176" t="str">
        <f t="shared" si="118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55"/>
        <v xml:space="preserve"> </v>
      </c>
      <c r="OZ25" s="175">
        <f t="shared" si="120"/>
        <v>0</v>
      </c>
      <c r="PA25" s="176" t="str">
        <f t="shared" si="121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/>
      <c r="PM25" s="176" t="str">
        <f t="shared" si="122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56"/>
        <v xml:space="preserve"> </v>
      </c>
      <c r="PV25" s="175">
        <f t="shared" si="124"/>
        <v>0</v>
      </c>
      <c r="PW25" s="176" t="str">
        <f t="shared" si="125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/>
      <c r="QI25" s="176" t="str">
        <f t="shared" si="126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57"/>
        <v xml:space="preserve"> </v>
      </c>
      <c r="QR25" s="175">
        <f t="shared" si="128"/>
        <v>0</v>
      </c>
      <c r="QS25" s="176" t="str">
        <f t="shared" si="129"/>
        <v xml:space="preserve"> </v>
      </c>
      <c r="QU25" s="172">
        <v>1</v>
      </c>
      <c r="QV25" s="226"/>
      <c r="QW25" s="173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4" t="str">
        <f t="shared" si="42"/>
        <v xml:space="preserve"> </v>
      </c>
      <c r="RC25" s="211" t="str">
        <f>IF(QY25=0," ",VLOOKUP(QY25,PROTOKOL!$A:$E,5,FALSE))</f>
        <v xml:space="preserve"> </v>
      </c>
      <c r="RD25" s="175"/>
      <c r="RE25" s="176" t="str">
        <f t="shared" si="130"/>
        <v xml:space="preserve"> </v>
      </c>
      <c r="RF25" s="216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4" t="str">
        <f t="shared" si="43"/>
        <v xml:space="preserve"> </v>
      </c>
      <c r="RL25" s="175" t="str">
        <f>IF(RH25=0," ",VLOOKUP(RH25,PROTOKOL!$A:$E,5,FALSE))</f>
        <v xml:space="preserve"> </v>
      </c>
      <c r="RM25" s="211" t="str">
        <f t="shared" si="158"/>
        <v xml:space="preserve"> </v>
      </c>
      <c r="RN25" s="175">
        <f t="shared" si="132"/>
        <v>0</v>
      </c>
      <c r="RO25" s="176" t="str">
        <f t="shared" si="133"/>
        <v xml:space="preserve"> </v>
      </c>
      <c r="RQ25" s="172">
        <v>1</v>
      </c>
      <c r="RR25" s="226"/>
      <c r="RS25" s="173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4" t="str">
        <f t="shared" si="44"/>
        <v xml:space="preserve"> </v>
      </c>
      <c r="RY25" s="211" t="str">
        <f>IF(RU25=0," ",VLOOKUP(RU25,PROTOKOL!$A:$E,5,FALSE))</f>
        <v xml:space="preserve"> </v>
      </c>
      <c r="RZ25" s="175"/>
      <c r="SA25" s="176" t="str">
        <f t="shared" si="134"/>
        <v xml:space="preserve"> </v>
      </c>
      <c r="SB25" s="216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4" t="str">
        <f t="shared" si="45"/>
        <v xml:space="preserve"> </v>
      </c>
      <c r="SH25" s="175" t="str">
        <f>IF(SD25=0," ",VLOOKUP(SD25,PROTOKOL!$A:$E,5,FALSE))</f>
        <v xml:space="preserve"> </v>
      </c>
      <c r="SI25" s="211" t="str">
        <f t="shared" si="159"/>
        <v xml:space="preserve"> </v>
      </c>
      <c r="SJ25" s="175">
        <f t="shared" si="136"/>
        <v>0</v>
      </c>
      <c r="SK25" s="176" t="str">
        <f t="shared" si="137"/>
        <v xml:space="preserve"> </v>
      </c>
    </row>
    <row r="26" spans="1:505" ht="13.8">
      <c r="A26" s="172">
        <v>2</v>
      </c>
      <c r="B26" s="224">
        <v>2</v>
      </c>
      <c r="C26" s="173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4" t="str">
        <f t="shared" si="0"/>
        <v xml:space="preserve"> </v>
      </c>
      <c r="I26" s="211" t="str">
        <f>IF(E26=0," ",VLOOKUP(E26,PROTOKOL!$A:$E,5,FALSE))</f>
        <v xml:space="preserve"> </v>
      </c>
      <c r="J26" s="175"/>
      <c r="K26" s="176" t="str">
        <f t="shared" si="46"/>
        <v xml:space="preserve"> 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7"/>
        <v xml:space="preserve"> </v>
      </c>
      <c r="T26" s="175">
        <f t="shared" si="48"/>
        <v>0</v>
      </c>
      <c r="U26" s="176" t="str">
        <f t="shared" si="49"/>
        <v xml:space="preserve"> </v>
      </c>
      <c r="W26" s="172">
        <v>2</v>
      </c>
      <c r="X26" s="224">
        <v>2</v>
      </c>
      <c r="Y26" s="173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4" t="str">
        <f t="shared" si="2"/>
        <v xml:space="preserve"> </v>
      </c>
      <c r="AE26" s="211" t="str">
        <f>IF(AA26=0," ",VLOOKUP(AA26,PROTOKOL!$A:$E,5,FALSE))</f>
        <v xml:space="preserve"> </v>
      </c>
      <c r="AF26" s="175"/>
      <c r="AG26" s="176" t="str">
        <f t="shared" si="50"/>
        <v xml:space="preserve"> 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38"/>
        <v xml:space="preserve"> </v>
      </c>
      <c r="AP26" s="175">
        <f t="shared" si="52"/>
        <v>0</v>
      </c>
      <c r="AQ26" s="176" t="str">
        <f t="shared" si="53"/>
        <v xml:space="preserve"> </v>
      </c>
      <c r="AS26" s="172">
        <v>2</v>
      </c>
      <c r="AT26" s="224">
        <v>2</v>
      </c>
      <c r="AU26" s="173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4" t="str">
        <f t="shared" si="4"/>
        <v xml:space="preserve"> </v>
      </c>
      <c r="BA26" s="211" t="str">
        <f>IF(AW26=0," ",VLOOKUP(AW26,PROTOKOL!$A:$E,5,FALSE))</f>
        <v xml:space="preserve"> </v>
      </c>
      <c r="BB26" s="175"/>
      <c r="BC26" s="176" t="str">
        <f t="shared" si="54"/>
        <v xml:space="preserve"> 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39"/>
        <v xml:space="preserve"> </v>
      </c>
      <c r="BL26" s="175">
        <f t="shared" si="56"/>
        <v>0</v>
      </c>
      <c r="BM26" s="176" t="str">
        <f t="shared" si="57"/>
        <v xml:space="preserve"> </v>
      </c>
      <c r="BO26" s="172">
        <v>2</v>
      </c>
      <c r="BP26" s="224">
        <v>2</v>
      </c>
      <c r="BQ26" s="173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4" t="str">
        <f t="shared" si="6"/>
        <v xml:space="preserve"> </v>
      </c>
      <c r="BW26" s="211" t="str">
        <f>IF(BS26=0," ",VLOOKUP(BS26,PROTOKOL!$A:$E,5,FALSE))</f>
        <v xml:space="preserve"> </v>
      </c>
      <c r="BX26" s="175"/>
      <c r="BY26" s="176" t="str">
        <f t="shared" si="58"/>
        <v xml:space="preserve"> 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40"/>
        <v xml:space="preserve"> </v>
      </c>
      <c r="CH26" s="175">
        <f t="shared" si="60"/>
        <v>0</v>
      </c>
      <c r="CI26" s="176" t="str">
        <f t="shared" si="61"/>
        <v xml:space="preserve"> </v>
      </c>
      <c r="CK26" s="172">
        <v>2</v>
      </c>
      <c r="CL26" s="224">
        <v>2</v>
      </c>
      <c r="CM26" s="173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4" t="str">
        <f t="shared" si="8"/>
        <v xml:space="preserve"> </v>
      </c>
      <c r="CS26" s="211" t="str">
        <f>IF(CO26=0," ",VLOOKUP(CO26,PROTOKOL!$A:$E,5,FALSE))</f>
        <v xml:space="preserve"> </v>
      </c>
      <c r="CT26" s="175"/>
      <c r="CU26" s="176" t="str">
        <f t="shared" si="62"/>
        <v xml:space="preserve"> 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41"/>
        <v xml:space="preserve"> </v>
      </c>
      <c r="DD26" s="175">
        <f t="shared" si="64"/>
        <v>0</v>
      </c>
      <c r="DE26" s="176" t="str">
        <f t="shared" si="65"/>
        <v xml:space="preserve"> </v>
      </c>
      <c r="DG26" s="172">
        <v>2</v>
      </c>
      <c r="DH26" s="224">
        <v>2</v>
      </c>
      <c r="DI26" s="173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/>
      <c r="DQ26" s="176" t="str">
        <f t="shared" si="66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42"/>
        <v xml:space="preserve"> </v>
      </c>
      <c r="DZ26" s="175">
        <f t="shared" si="68"/>
        <v>0</v>
      </c>
      <c r="EA26" s="176" t="str">
        <f t="shared" si="69"/>
        <v xml:space="preserve"> </v>
      </c>
      <c r="EC26" s="172">
        <v>2</v>
      </c>
      <c r="ED26" s="224">
        <v>2</v>
      </c>
      <c r="EE26" s="173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4" t="str">
        <f t="shared" si="12"/>
        <v xml:space="preserve"> </v>
      </c>
      <c r="EK26" s="211" t="str">
        <f>IF(EG26=0," ",VLOOKUP(EG26,PROTOKOL!$A:$E,5,FALSE))</f>
        <v xml:space="preserve"> </v>
      </c>
      <c r="EL26" s="175"/>
      <c r="EM26" s="176" t="str">
        <f t="shared" si="70"/>
        <v xml:space="preserve"> 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3"/>
        <v xml:space="preserve"> </v>
      </c>
      <c r="EV26" s="175">
        <f t="shared" si="72"/>
        <v>0</v>
      </c>
      <c r="EW26" s="176" t="str">
        <f t="shared" si="73"/>
        <v xml:space="preserve"> </v>
      </c>
      <c r="EY26" s="172">
        <v>2</v>
      </c>
      <c r="EZ26" s="224">
        <v>2</v>
      </c>
      <c r="FA26" s="173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4" t="str">
        <f t="shared" si="14"/>
        <v xml:space="preserve"> </v>
      </c>
      <c r="FG26" s="211" t="str">
        <f>IF(FC26=0," ",VLOOKUP(FC26,PROTOKOL!$A:$E,5,FALSE))</f>
        <v xml:space="preserve"> </v>
      </c>
      <c r="FH26" s="175"/>
      <c r="FI26" s="176" t="str">
        <f t="shared" si="74"/>
        <v xml:space="preserve"> 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44"/>
        <v xml:space="preserve"> </v>
      </c>
      <c r="FR26" s="175">
        <f t="shared" si="76"/>
        <v>0</v>
      </c>
      <c r="FS26" s="176" t="str">
        <f t="shared" si="77"/>
        <v xml:space="preserve"> </v>
      </c>
      <c r="FU26" s="172">
        <v>2</v>
      </c>
      <c r="FV26" s="224">
        <v>2</v>
      </c>
      <c r="FW26" s="173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4" t="str">
        <f t="shared" si="16"/>
        <v xml:space="preserve"> </v>
      </c>
      <c r="GC26" s="211" t="str">
        <f>IF(FY26=0," ",VLOOKUP(FY26,PROTOKOL!$A:$E,5,FALSE))</f>
        <v xml:space="preserve"> </v>
      </c>
      <c r="GD26" s="175"/>
      <c r="GE26" s="176" t="str">
        <f t="shared" si="78"/>
        <v xml:space="preserve"> 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45"/>
        <v xml:space="preserve"> </v>
      </c>
      <c r="GN26" s="175">
        <f t="shared" si="80"/>
        <v>0</v>
      </c>
      <c r="GO26" s="176" t="str">
        <f t="shared" si="81"/>
        <v xml:space="preserve"> </v>
      </c>
      <c r="GQ26" s="172">
        <v>2</v>
      </c>
      <c r="GR26" s="224">
        <v>2</v>
      </c>
      <c r="GS26" s="173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4" t="str">
        <f t="shared" si="18"/>
        <v xml:space="preserve"> </v>
      </c>
      <c r="GY26" s="211" t="str">
        <f>IF(GU26=0," ",VLOOKUP(GU26,PROTOKOL!$A:$E,5,FALSE))</f>
        <v xml:space="preserve"> </v>
      </c>
      <c r="GZ26" s="175"/>
      <c r="HA26" s="176" t="str">
        <f t="shared" si="82"/>
        <v xml:space="preserve"> 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46"/>
        <v xml:space="preserve"> </v>
      </c>
      <c r="HJ26" s="175">
        <f t="shared" si="84"/>
        <v>0</v>
      </c>
      <c r="HK26" s="176" t="str">
        <f t="shared" si="85"/>
        <v xml:space="preserve"> </v>
      </c>
      <c r="HM26" s="172">
        <v>2</v>
      </c>
      <c r="HN26" s="224">
        <v>2</v>
      </c>
      <c r="HO26" s="173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4" t="str">
        <f t="shared" si="20"/>
        <v xml:space="preserve"> </v>
      </c>
      <c r="HU26" s="211" t="str">
        <f>IF(HQ26=0," ",VLOOKUP(HQ26,PROTOKOL!$A:$E,5,FALSE))</f>
        <v xml:space="preserve"> </v>
      </c>
      <c r="HV26" s="175"/>
      <c r="HW26" s="176" t="str">
        <f t="shared" si="86"/>
        <v xml:space="preserve"> 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47"/>
        <v xml:space="preserve"> </v>
      </c>
      <c r="IF26" s="175">
        <f t="shared" si="88"/>
        <v>0</v>
      </c>
      <c r="IG26" s="176" t="str">
        <f t="shared" si="89"/>
        <v xml:space="preserve"> </v>
      </c>
      <c r="II26" s="172">
        <v>2</v>
      </c>
      <c r="IJ26" s="224">
        <v>2</v>
      </c>
      <c r="IK26" s="173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4" t="str">
        <f t="shared" si="22"/>
        <v xml:space="preserve"> </v>
      </c>
      <c r="IQ26" s="211" t="str">
        <f>IF(IM26=0," ",VLOOKUP(IM26,PROTOKOL!$A:$E,5,FALSE))</f>
        <v xml:space="preserve"> </v>
      </c>
      <c r="IR26" s="175"/>
      <c r="IS26" s="176" t="str">
        <f t="shared" si="90"/>
        <v xml:space="preserve"> 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48"/>
        <v xml:space="preserve"> </v>
      </c>
      <c r="JB26" s="175">
        <f t="shared" si="92"/>
        <v>0</v>
      </c>
      <c r="JC26" s="176" t="str">
        <f t="shared" si="93"/>
        <v xml:space="preserve"> </v>
      </c>
      <c r="JE26" s="172">
        <v>2</v>
      </c>
      <c r="JF26" s="224">
        <v>2</v>
      </c>
      <c r="JG26" s="173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/>
      <c r="JO26" s="176" t="str">
        <f t="shared" si="94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49"/>
        <v xml:space="preserve"> </v>
      </c>
      <c r="JX26" s="175">
        <f t="shared" si="96"/>
        <v>0</v>
      </c>
      <c r="JY26" s="176" t="str">
        <f t="shared" si="97"/>
        <v xml:space="preserve"> </v>
      </c>
      <c r="KA26" s="172">
        <v>2</v>
      </c>
      <c r="KB26" s="224">
        <v>2</v>
      </c>
      <c r="KC26" s="173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4" t="str">
        <f t="shared" si="26"/>
        <v xml:space="preserve"> </v>
      </c>
      <c r="KI26" s="211" t="str">
        <f>IF(KE26=0," ",VLOOKUP(KE26,PROTOKOL!$A:$E,5,FALSE))</f>
        <v xml:space="preserve"> </v>
      </c>
      <c r="KJ26" s="175"/>
      <c r="KK26" s="176" t="str">
        <f t="shared" si="98"/>
        <v xml:space="preserve"> 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50"/>
        <v xml:space="preserve"> </v>
      </c>
      <c r="KT26" s="175">
        <f t="shared" si="100"/>
        <v>0</v>
      </c>
      <c r="KU26" s="176" t="str">
        <f t="shared" si="101"/>
        <v xml:space="preserve"> </v>
      </c>
      <c r="KW26" s="172">
        <v>2</v>
      </c>
      <c r="KX26" s="224">
        <v>2</v>
      </c>
      <c r="KY26" s="173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/>
      <c r="LG26" s="176" t="str">
        <f t="shared" si="102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51"/>
        <v xml:space="preserve"> </v>
      </c>
      <c r="LP26" s="175">
        <f t="shared" si="104"/>
        <v>0</v>
      </c>
      <c r="LQ26" s="176" t="str">
        <f t="shared" si="105"/>
        <v xml:space="preserve"> </v>
      </c>
      <c r="LS26" s="172">
        <v>2</v>
      </c>
      <c r="LT26" s="224">
        <v>2</v>
      </c>
      <c r="LU26" s="173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4" t="str">
        <f t="shared" si="30"/>
        <v xml:space="preserve"> </v>
      </c>
      <c r="MA26" s="211" t="str">
        <f>IF(LW26=0," ",VLOOKUP(LW26,PROTOKOL!$A:$E,5,FALSE))</f>
        <v xml:space="preserve"> </v>
      </c>
      <c r="MB26" s="175"/>
      <c r="MC26" s="176" t="str">
        <f t="shared" si="106"/>
        <v xml:space="preserve"> 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52"/>
        <v xml:space="preserve"> </v>
      </c>
      <c r="ML26" s="175">
        <f t="shared" si="108"/>
        <v>0</v>
      </c>
      <c r="MM26" s="176" t="str">
        <f t="shared" si="109"/>
        <v xml:space="preserve"> </v>
      </c>
      <c r="MO26" s="172">
        <v>2</v>
      </c>
      <c r="MP26" s="224">
        <v>2</v>
      </c>
      <c r="MQ26" s="173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/>
      <c r="MY26" s="176" t="str">
        <f t="shared" si="110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53"/>
        <v xml:space="preserve"> </v>
      </c>
      <c r="NH26" s="175">
        <f t="shared" si="112"/>
        <v>0</v>
      </c>
      <c r="NI26" s="176" t="str">
        <f t="shared" si="113"/>
        <v xml:space="preserve"> </v>
      </c>
      <c r="NK26" s="172">
        <v>2</v>
      </c>
      <c r="NL26" s="224">
        <v>2</v>
      </c>
      <c r="NM26" s="173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/>
      <c r="NU26" s="176" t="str">
        <f t="shared" si="114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54"/>
        <v xml:space="preserve"> </v>
      </c>
      <c r="OD26" s="175">
        <f t="shared" si="116"/>
        <v>0</v>
      </c>
      <c r="OE26" s="176" t="str">
        <f t="shared" si="117"/>
        <v xml:space="preserve"> </v>
      </c>
      <c r="OG26" s="172">
        <v>2</v>
      </c>
      <c r="OH26" s="224">
        <v>2</v>
      </c>
      <c r="OI26" s="173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4" t="str">
        <f t="shared" si="36"/>
        <v xml:space="preserve"> </v>
      </c>
      <c r="OO26" s="211" t="str">
        <f>IF(OK26=0," ",VLOOKUP(OK26,PROTOKOL!$A:$E,5,FALSE))</f>
        <v xml:space="preserve"> </v>
      </c>
      <c r="OP26" s="175"/>
      <c r="OQ26" s="176" t="str">
        <f t="shared" si="118"/>
        <v xml:space="preserve"> 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55"/>
        <v xml:space="preserve"> </v>
      </c>
      <c r="OZ26" s="175">
        <f t="shared" si="120"/>
        <v>0</v>
      </c>
      <c r="PA26" s="176" t="str">
        <f t="shared" si="121"/>
        <v xml:space="preserve"> </v>
      </c>
      <c r="PC26" s="172">
        <v>2</v>
      </c>
      <c r="PD26" s="224">
        <v>2</v>
      </c>
      <c r="PE26" s="173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4" t="str">
        <f t="shared" si="38"/>
        <v xml:space="preserve"> </v>
      </c>
      <c r="PK26" s="211" t="str">
        <f>IF(PG26=0," ",VLOOKUP(PG26,PROTOKOL!$A:$E,5,FALSE))</f>
        <v xml:space="preserve"> </v>
      </c>
      <c r="PL26" s="175"/>
      <c r="PM26" s="176" t="str">
        <f t="shared" si="122"/>
        <v xml:space="preserve"> 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56"/>
        <v xml:space="preserve"> </v>
      </c>
      <c r="PV26" s="175">
        <f t="shared" si="124"/>
        <v>0</v>
      </c>
      <c r="PW26" s="176" t="str">
        <f t="shared" si="125"/>
        <v xml:space="preserve"> </v>
      </c>
      <c r="PY26" s="172">
        <v>2</v>
      </c>
      <c r="PZ26" s="224">
        <v>2</v>
      </c>
      <c r="QA26" s="173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4" t="str">
        <f t="shared" si="40"/>
        <v xml:space="preserve"> </v>
      </c>
      <c r="QG26" s="211" t="str">
        <f>IF(QC26=0," ",VLOOKUP(QC26,PROTOKOL!$A:$E,5,FALSE))</f>
        <v xml:space="preserve"> </v>
      </c>
      <c r="QH26" s="175"/>
      <c r="QI26" s="176" t="str">
        <f t="shared" si="126"/>
        <v xml:space="preserve"> 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57"/>
        <v xml:space="preserve"> </v>
      </c>
      <c r="QR26" s="175">
        <f t="shared" si="128"/>
        <v>0</v>
      </c>
      <c r="QS26" s="176" t="str">
        <f t="shared" si="129"/>
        <v xml:space="preserve"> </v>
      </c>
      <c r="QU26" s="172">
        <v>2</v>
      </c>
      <c r="QV26" s="224">
        <v>2</v>
      </c>
      <c r="QW26" s="173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4" t="str">
        <f t="shared" si="42"/>
        <v xml:space="preserve"> </v>
      </c>
      <c r="RC26" s="211" t="str">
        <f>IF(QY26=0," ",VLOOKUP(QY26,PROTOKOL!$A:$E,5,FALSE))</f>
        <v xml:space="preserve"> </v>
      </c>
      <c r="RD26" s="175"/>
      <c r="RE26" s="176" t="str">
        <f t="shared" si="130"/>
        <v xml:space="preserve"> </v>
      </c>
      <c r="RF26" s="216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4" t="str">
        <f t="shared" si="43"/>
        <v xml:space="preserve"> </v>
      </c>
      <c r="RL26" s="175" t="str">
        <f>IF(RH26=0," ",VLOOKUP(RH26,PROTOKOL!$A:$E,5,FALSE))</f>
        <v xml:space="preserve"> </v>
      </c>
      <c r="RM26" s="211" t="str">
        <f t="shared" si="158"/>
        <v xml:space="preserve"> </v>
      </c>
      <c r="RN26" s="175">
        <f t="shared" si="132"/>
        <v>0</v>
      </c>
      <c r="RO26" s="176" t="str">
        <f t="shared" si="133"/>
        <v xml:space="preserve"> </v>
      </c>
      <c r="RQ26" s="172">
        <v>2</v>
      </c>
      <c r="RR26" s="224">
        <v>2</v>
      </c>
      <c r="RS26" s="173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4" t="str">
        <f t="shared" si="44"/>
        <v xml:space="preserve"> </v>
      </c>
      <c r="RY26" s="211" t="str">
        <f>IF(RU26=0," ",VLOOKUP(RU26,PROTOKOL!$A:$E,5,FALSE))</f>
        <v xml:space="preserve"> </v>
      </c>
      <c r="RZ26" s="175"/>
      <c r="SA26" s="176" t="str">
        <f t="shared" si="134"/>
        <v xml:space="preserve"> </v>
      </c>
      <c r="SB26" s="216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4" t="str">
        <f t="shared" si="45"/>
        <v xml:space="preserve"> </v>
      </c>
      <c r="SH26" s="175" t="str">
        <f>IF(SD26=0," ",VLOOKUP(SD26,PROTOKOL!$A:$E,5,FALSE))</f>
        <v xml:space="preserve"> </v>
      </c>
      <c r="SI26" s="211" t="str">
        <f t="shared" si="159"/>
        <v xml:space="preserve"> </v>
      </c>
      <c r="SJ26" s="175">
        <f t="shared" si="136"/>
        <v>0</v>
      </c>
      <c r="SK26" s="176" t="str">
        <f t="shared" si="137"/>
        <v xml:space="preserve"> </v>
      </c>
    </row>
    <row r="27" spans="1:505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/>
      <c r="K27" s="176" t="str">
        <f t="shared" si="46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7"/>
        <v xml:space="preserve"> </v>
      </c>
      <c r="T27" s="175">
        <f t="shared" si="48"/>
        <v>0</v>
      </c>
      <c r="U27" s="176" t="str">
        <f t="shared" si="49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/>
      <c r="AG27" s="176" t="str">
        <f t="shared" si="50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38"/>
        <v xml:space="preserve"> </v>
      </c>
      <c r="AP27" s="175">
        <f t="shared" si="52"/>
        <v>0</v>
      </c>
      <c r="AQ27" s="176" t="str">
        <f t="shared" si="53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/>
      <c r="BC27" s="176" t="str">
        <f t="shared" si="54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39"/>
        <v xml:space="preserve"> </v>
      </c>
      <c r="BL27" s="175">
        <f t="shared" si="56"/>
        <v>0</v>
      </c>
      <c r="BM27" s="176" t="str">
        <f t="shared" si="57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/>
      <c r="BY27" s="176" t="str">
        <f t="shared" si="58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40"/>
        <v xml:space="preserve"> </v>
      </c>
      <c r="CH27" s="175">
        <f t="shared" si="60"/>
        <v>0</v>
      </c>
      <c r="CI27" s="176" t="str">
        <f t="shared" si="61"/>
        <v xml:space="preserve"> </v>
      </c>
      <c r="CK27" s="172">
        <v>2</v>
      </c>
      <c r="CL27" s="225"/>
      <c r="CM27" s="173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4" t="str">
        <f t="shared" si="8"/>
        <v xml:space="preserve"> </v>
      </c>
      <c r="CS27" s="211" t="str">
        <f>IF(CO27=0," ",VLOOKUP(CO27,PROTOKOL!$A:$E,5,FALSE))</f>
        <v xml:space="preserve"> </v>
      </c>
      <c r="CT27" s="175"/>
      <c r="CU27" s="176" t="str">
        <f t="shared" si="62"/>
        <v xml:space="preserve"> 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41"/>
        <v xml:space="preserve"> </v>
      </c>
      <c r="DD27" s="175">
        <f t="shared" si="64"/>
        <v>0</v>
      </c>
      <c r="DE27" s="176" t="str">
        <f t="shared" si="65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/>
      <c r="DQ27" s="176" t="str">
        <f t="shared" si="66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42"/>
        <v xml:space="preserve"> </v>
      </c>
      <c r="DZ27" s="175">
        <f t="shared" si="68"/>
        <v>0</v>
      </c>
      <c r="EA27" s="176" t="str">
        <f t="shared" si="69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/>
      <c r="EM27" s="176" t="str">
        <f t="shared" si="70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3"/>
        <v xml:space="preserve"> </v>
      </c>
      <c r="EV27" s="175">
        <f t="shared" si="72"/>
        <v>0</v>
      </c>
      <c r="EW27" s="176" t="str">
        <f t="shared" si="73"/>
        <v xml:space="preserve"> </v>
      </c>
      <c r="EY27" s="172">
        <v>2</v>
      </c>
      <c r="EZ27" s="225"/>
      <c r="FA27" s="173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4" t="str">
        <f t="shared" si="14"/>
        <v xml:space="preserve"> </v>
      </c>
      <c r="FG27" s="211" t="str">
        <f>IF(FC27=0," ",VLOOKUP(FC27,PROTOKOL!$A:$E,5,FALSE))</f>
        <v xml:space="preserve"> </v>
      </c>
      <c r="FH27" s="175"/>
      <c r="FI27" s="176" t="str">
        <f t="shared" si="74"/>
        <v xml:space="preserve"> 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44"/>
        <v xml:space="preserve"> </v>
      </c>
      <c r="FR27" s="175">
        <f t="shared" si="76"/>
        <v>0</v>
      </c>
      <c r="FS27" s="176" t="str">
        <f t="shared" si="77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/>
      <c r="GE27" s="176" t="str">
        <f t="shared" si="78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45"/>
        <v xml:space="preserve"> </v>
      </c>
      <c r="GN27" s="175">
        <f t="shared" si="80"/>
        <v>0</v>
      </c>
      <c r="GO27" s="176" t="str">
        <f t="shared" si="81"/>
        <v xml:space="preserve"> </v>
      </c>
      <c r="GQ27" s="172">
        <v>2</v>
      </c>
      <c r="GR27" s="225"/>
      <c r="GS27" s="173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4" t="str">
        <f t="shared" si="18"/>
        <v xml:space="preserve"> </v>
      </c>
      <c r="GY27" s="211" t="str">
        <f>IF(GU27=0," ",VLOOKUP(GU27,PROTOKOL!$A:$E,5,FALSE))</f>
        <v xml:space="preserve"> </v>
      </c>
      <c r="GZ27" s="175"/>
      <c r="HA27" s="176" t="str">
        <f t="shared" si="82"/>
        <v xml:space="preserve"> 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46"/>
        <v xml:space="preserve"> </v>
      </c>
      <c r="HJ27" s="175">
        <f t="shared" si="84"/>
        <v>0</v>
      </c>
      <c r="HK27" s="176" t="str">
        <f t="shared" si="85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/>
      <c r="HW27" s="176" t="str">
        <f t="shared" si="86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47"/>
        <v xml:space="preserve"> </v>
      </c>
      <c r="IF27" s="175">
        <f t="shared" si="88"/>
        <v>0</v>
      </c>
      <c r="IG27" s="176" t="str">
        <f t="shared" si="89"/>
        <v xml:space="preserve"> </v>
      </c>
      <c r="II27" s="172">
        <v>2</v>
      </c>
      <c r="IJ27" s="225"/>
      <c r="IK27" s="173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4" t="str">
        <f t="shared" si="22"/>
        <v xml:space="preserve"> </v>
      </c>
      <c r="IQ27" s="211" t="str">
        <f>IF(IM27=0," ",VLOOKUP(IM27,PROTOKOL!$A:$E,5,FALSE))</f>
        <v xml:space="preserve"> </v>
      </c>
      <c r="IR27" s="175"/>
      <c r="IS27" s="176" t="str">
        <f t="shared" si="90"/>
        <v xml:space="preserve"> 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48"/>
        <v xml:space="preserve"> </v>
      </c>
      <c r="JB27" s="175">
        <f t="shared" si="92"/>
        <v>0</v>
      </c>
      <c r="JC27" s="176" t="str">
        <f t="shared" si="93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/>
      <c r="JO27" s="176" t="str">
        <f t="shared" si="94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49"/>
        <v xml:space="preserve"> </v>
      </c>
      <c r="JX27" s="175">
        <f t="shared" si="96"/>
        <v>0</v>
      </c>
      <c r="JY27" s="176" t="str">
        <f t="shared" si="97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/>
      <c r="KK27" s="176" t="str">
        <f t="shared" si="98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50"/>
        <v xml:space="preserve"> </v>
      </c>
      <c r="KT27" s="175">
        <f t="shared" si="100"/>
        <v>0</v>
      </c>
      <c r="KU27" s="176" t="str">
        <f t="shared" si="101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/>
      <c r="LG27" s="176" t="str">
        <f t="shared" si="102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51"/>
        <v xml:space="preserve"> </v>
      </c>
      <c r="LP27" s="175">
        <f t="shared" si="104"/>
        <v>0</v>
      </c>
      <c r="LQ27" s="176" t="str">
        <f t="shared" si="105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/>
      <c r="MC27" s="176" t="str">
        <f t="shared" si="106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52"/>
        <v xml:space="preserve"> </v>
      </c>
      <c r="ML27" s="175">
        <f t="shared" si="108"/>
        <v>0</v>
      </c>
      <c r="MM27" s="176" t="str">
        <f t="shared" si="109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/>
      <c r="MY27" s="176" t="str">
        <f t="shared" si="110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53"/>
        <v xml:space="preserve"> </v>
      </c>
      <c r="NH27" s="175">
        <f t="shared" si="112"/>
        <v>0</v>
      </c>
      <c r="NI27" s="176" t="str">
        <f t="shared" si="113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/>
      <c r="NU27" s="176" t="str">
        <f t="shared" si="114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54"/>
        <v xml:space="preserve"> </v>
      </c>
      <c r="OD27" s="175">
        <f t="shared" si="116"/>
        <v>0</v>
      </c>
      <c r="OE27" s="176" t="str">
        <f t="shared" si="117"/>
        <v xml:space="preserve"> </v>
      </c>
      <c r="OG27" s="172">
        <v>2</v>
      </c>
      <c r="OH27" s="225"/>
      <c r="OI27" s="173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4" t="str">
        <f t="shared" si="36"/>
        <v xml:space="preserve"> </v>
      </c>
      <c r="OO27" s="211" t="str">
        <f>IF(OK27=0," ",VLOOKUP(OK27,PROTOKOL!$A:$E,5,FALSE))</f>
        <v xml:space="preserve"> </v>
      </c>
      <c r="OP27" s="175"/>
      <c r="OQ27" s="176" t="str">
        <f t="shared" si="118"/>
        <v xml:space="preserve"> 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55"/>
        <v xml:space="preserve"> </v>
      </c>
      <c r="OZ27" s="175">
        <f t="shared" si="120"/>
        <v>0</v>
      </c>
      <c r="PA27" s="176" t="str">
        <f t="shared" si="121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/>
      <c r="PM27" s="176" t="str">
        <f t="shared" si="122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56"/>
        <v xml:space="preserve"> </v>
      </c>
      <c r="PV27" s="175">
        <f t="shared" si="124"/>
        <v>0</v>
      </c>
      <c r="PW27" s="176" t="str">
        <f t="shared" si="125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/>
      <c r="QI27" s="176" t="str">
        <f t="shared" si="126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57"/>
        <v xml:space="preserve"> </v>
      </c>
      <c r="QR27" s="175">
        <f t="shared" si="128"/>
        <v>0</v>
      </c>
      <c r="QS27" s="176" t="str">
        <f t="shared" si="129"/>
        <v xml:space="preserve"> </v>
      </c>
      <c r="QU27" s="172">
        <v>2</v>
      </c>
      <c r="QV27" s="225"/>
      <c r="QW27" s="173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4" t="str">
        <f t="shared" si="42"/>
        <v xml:space="preserve"> </v>
      </c>
      <c r="RC27" s="211" t="str">
        <f>IF(QY27=0," ",VLOOKUP(QY27,PROTOKOL!$A:$E,5,FALSE))</f>
        <v xml:space="preserve"> </v>
      </c>
      <c r="RD27" s="175"/>
      <c r="RE27" s="176" t="str">
        <f t="shared" si="130"/>
        <v xml:space="preserve"> </v>
      </c>
      <c r="RF27" s="216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4" t="str">
        <f t="shared" si="43"/>
        <v xml:space="preserve"> </v>
      </c>
      <c r="RL27" s="175" t="str">
        <f>IF(RH27=0," ",VLOOKUP(RH27,PROTOKOL!$A:$E,5,FALSE))</f>
        <v xml:space="preserve"> </v>
      </c>
      <c r="RM27" s="211" t="str">
        <f t="shared" si="158"/>
        <v xml:space="preserve"> </v>
      </c>
      <c r="RN27" s="175">
        <f t="shared" si="132"/>
        <v>0</v>
      </c>
      <c r="RO27" s="176" t="str">
        <f t="shared" si="133"/>
        <v xml:space="preserve"> </v>
      </c>
      <c r="RQ27" s="172">
        <v>2</v>
      </c>
      <c r="RR27" s="225"/>
      <c r="RS27" s="173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4" t="str">
        <f t="shared" si="44"/>
        <v xml:space="preserve"> </v>
      </c>
      <c r="RY27" s="211" t="str">
        <f>IF(RU27=0," ",VLOOKUP(RU27,PROTOKOL!$A:$E,5,FALSE))</f>
        <v xml:space="preserve"> </v>
      </c>
      <c r="RZ27" s="175"/>
      <c r="SA27" s="176" t="str">
        <f t="shared" si="134"/>
        <v xml:space="preserve"> </v>
      </c>
      <c r="SB27" s="216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4" t="str">
        <f t="shared" si="45"/>
        <v xml:space="preserve"> </v>
      </c>
      <c r="SH27" s="175" t="str">
        <f>IF(SD27=0," ",VLOOKUP(SD27,PROTOKOL!$A:$E,5,FALSE))</f>
        <v xml:space="preserve"> </v>
      </c>
      <c r="SI27" s="211" t="str">
        <f t="shared" si="159"/>
        <v xml:space="preserve"> </v>
      </c>
      <c r="SJ27" s="175">
        <f t="shared" si="136"/>
        <v>0</v>
      </c>
      <c r="SK27" s="176" t="str">
        <f t="shared" si="137"/>
        <v xml:space="preserve"> </v>
      </c>
    </row>
    <row r="28" spans="1:505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/>
      <c r="K28" s="176" t="str">
        <f t="shared" si="46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7"/>
        <v xml:space="preserve"> </v>
      </c>
      <c r="T28" s="175">
        <f t="shared" si="48"/>
        <v>0</v>
      </c>
      <c r="U28" s="176" t="str">
        <f t="shared" si="49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/>
      <c r="AG28" s="176" t="str">
        <f t="shared" si="50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38"/>
        <v xml:space="preserve"> </v>
      </c>
      <c r="AP28" s="175">
        <f t="shared" si="52"/>
        <v>0</v>
      </c>
      <c r="AQ28" s="176" t="str">
        <f t="shared" si="53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/>
      <c r="BC28" s="176" t="str">
        <f t="shared" si="54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39"/>
        <v xml:space="preserve"> </v>
      </c>
      <c r="BL28" s="175">
        <f t="shared" si="56"/>
        <v>0</v>
      </c>
      <c r="BM28" s="176" t="str">
        <f t="shared" si="57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/>
      <c r="BY28" s="176" t="str">
        <f t="shared" si="58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40"/>
        <v xml:space="preserve"> </v>
      </c>
      <c r="CH28" s="175">
        <f t="shared" si="60"/>
        <v>0</v>
      </c>
      <c r="CI28" s="176" t="str">
        <f t="shared" si="61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/>
      <c r="CU28" s="176" t="str">
        <f t="shared" si="62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41"/>
        <v xml:space="preserve"> </v>
      </c>
      <c r="DD28" s="175">
        <f t="shared" si="64"/>
        <v>0</v>
      </c>
      <c r="DE28" s="176" t="str">
        <f t="shared" si="65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/>
      <c r="DQ28" s="176" t="str">
        <f t="shared" si="66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42"/>
        <v xml:space="preserve"> </v>
      </c>
      <c r="DZ28" s="175">
        <f t="shared" si="68"/>
        <v>0</v>
      </c>
      <c r="EA28" s="176" t="str">
        <f t="shared" si="69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/>
      <c r="EM28" s="176" t="str">
        <f t="shared" si="70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3"/>
        <v xml:space="preserve"> </v>
      </c>
      <c r="EV28" s="175">
        <f t="shared" si="72"/>
        <v>0</v>
      </c>
      <c r="EW28" s="176" t="str">
        <f t="shared" si="73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/>
      <c r="FI28" s="176" t="str">
        <f t="shared" si="74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44"/>
        <v xml:space="preserve"> </v>
      </c>
      <c r="FR28" s="175">
        <f t="shared" si="76"/>
        <v>0</v>
      </c>
      <c r="FS28" s="176" t="str">
        <f t="shared" si="77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/>
      <c r="GE28" s="176" t="str">
        <f t="shared" si="78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45"/>
        <v xml:space="preserve"> </v>
      </c>
      <c r="GN28" s="175">
        <f t="shared" si="80"/>
        <v>0</v>
      </c>
      <c r="GO28" s="176" t="str">
        <f t="shared" si="81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/>
      <c r="HA28" s="176" t="str">
        <f t="shared" si="82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46"/>
        <v xml:space="preserve"> </v>
      </c>
      <c r="HJ28" s="175">
        <f t="shared" si="84"/>
        <v>0</v>
      </c>
      <c r="HK28" s="176" t="str">
        <f t="shared" si="85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/>
      <c r="HW28" s="176" t="str">
        <f t="shared" si="86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47"/>
        <v xml:space="preserve"> </v>
      </c>
      <c r="IF28" s="175">
        <f t="shared" si="88"/>
        <v>0</v>
      </c>
      <c r="IG28" s="176" t="str">
        <f t="shared" si="89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/>
      <c r="IS28" s="176" t="str">
        <f t="shared" si="90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48"/>
        <v xml:space="preserve"> </v>
      </c>
      <c r="JB28" s="175">
        <f t="shared" si="92"/>
        <v>0</v>
      </c>
      <c r="JC28" s="176" t="str">
        <f t="shared" si="93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/>
      <c r="JO28" s="176" t="str">
        <f t="shared" si="94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49"/>
        <v xml:space="preserve"> </v>
      </c>
      <c r="JX28" s="175">
        <f t="shared" si="96"/>
        <v>0</v>
      </c>
      <c r="JY28" s="176" t="str">
        <f t="shared" si="97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/>
      <c r="KK28" s="176" t="str">
        <f t="shared" si="98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50"/>
        <v xml:space="preserve"> </v>
      </c>
      <c r="KT28" s="175">
        <f t="shared" si="100"/>
        <v>0</v>
      </c>
      <c r="KU28" s="176" t="str">
        <f t="shared" si="101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/>
      <c r="LG28" s="176" t="str">
        <f t="shared" si="102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51"/>
        <v xml:space="preserve"> </v>
      </c>
      <c r="LP28" s="175">
        <f t="shared" si="104"/>
        <v>0</v>
      </c>
      <c r="LQ28" s="176" t="str">
        <f t="shared" si="105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/>
      <c r="MC28" s="176" t="str">
        <f t="shared" si="106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52"/>
        <v xml:space="preserve"> </v>
      </c>
      <c r="ML28" s="175">
        <f t="shared" si="108"/>
        <v>0</v>
      </c>
      <c r="MM28" s="176" t="str">
        <f t="shared" si="109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/>
      <c r="MY28" s="176" t="str">
        <f t="shared" si="110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53"/>
        <v xml:space="preserve"> </v>
      </c>
      <c r="NH28" s="175">
        <f t="shared" si="112"/>
        <v>0</v>
      </c>
      <c r="NI28" s="176" t="str">
        <f t="shared" si="113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/>
      <c r="NU28" s="176" t="str">
        <f t="shared" si="114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54"/>
        <v xml:space="preserve"> </v>
      </c>
      <c r="OD28" s="175">
        <f t="shared" si="116"/>
        <v>0</v>
      </c>
      <c r="OE28" s="176" t="str">
        <f t="shared" si="117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/>
      <c r="OQ28" s="176" t="str">
        <f t="shared" si="118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55"/>
        <v xml:space="preserve"> </v>
      </c>
      <c r="OZ28" s="175">
        <f t="shared" si="120"/>
        <v>0</v>
      </c>
      <c r="PA28" s="176" t="str">
        <f t="shared" si="121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/>
      <c r="PM28" s="176" t="str">
        <f t="shared" si="122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56"/>
        <v xml:space="preserve"> </v>
      </c>
      <c r="PV28" s="175">
        <f t="shared" si="124"/>
        <v>0</v>
      </c>
      <c r="PW28" s="176" t="str">
        <f t="shared" si="125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/>
      <c r="QI28" s="176" t="str">
        <f t="shared" si="126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57"/>
        <v xml:space="preserve"> </v>
      </c>
      <c r="QR28" s="175">
        <f t="shared" si="128"/>
        <v>0</v>
      </c>
      <c r="QS28" s="176" t="str">
        <f t="shared" si="129"/>
        <v xml:space="preserve"> </v>
      </c>
      <c r="QU28" s="172">
        <v>2</v>
      </c>
      <c r="QV28" s="226"/>
      <c r="QW28" s="173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4" t="str">
        <f t="shared" si="42"/>
        <v xml:space="preserve"> </v>
      </c>
      <c r="RC28" s="211" t="str">
        <f>IF(QY28=0," ",VLOOKUP(QY28,PROTOKOL!$A:$E,5,FALSE))</f>
        <v xml:space="preserve"> </v>
      </c>
      <c r="RD28" s="175"/>
      <c r="RE28" s="176" t="str">
        <f t="shared" si="130"/>
        <v xml:space="preserve"> </v>
      </c>
      <c r="RF28" s="216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4" t="str">
        <f t="shared" si="43"/>
        <v xml:space="preserve"> </v>
      </c>
      <c r="RL28" s="175" t="str">
        <f>IF(RH28=0," ",VLOOKUP(RH28,PROTOKOL!$A:$E,5,FALSE))</f>
        <v xml:space="preserve"> </v>
      </c>
      <c r="RM28" s="211" t="str">
        <f t="shared" si="158"/>
        <v xml:space="preserve"> </v>
      </c>
      <c r="RN28" s="175">
        <f t="shared" si="132"/>
        <v>0</v>
      </c>
      <c r="RO28" s="176" t="str">
        <f t="shared" si="133"/>
        <v xml:space="preserve"> </v>
      </c>
      <c r="RQ28" s="172">
        <v>2</v>
      </c>
      <c r="RR28" s="226"/>
      <c r="RS28" s="173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4" t="str">
        <f t="shared" si="44"/>
        <v xml:space="preserve"> </v>
      </c>
      <c r="RY28" s="211" t="str">
        <f>IF(RU28=0," ",VLOOKUP(RU28,PROTOKOL!$A:$E,5,FALSE))</f>
        <v xml:space="preserve"> </v>
      </c>
      <c r="RZ28" s="175"/>
      <c r="SA28" s="176" t="str">
        <f t="shared" si="134"/>
        <v xml:space="preserve"> </v>
      </c>
      <c r="SB28" s="216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4" t="str">
        <f t="shared" si="45"/>
        <v xml:space="preserve"> </v>
      </c>
      <c r="SH28" s="175" t="str">
        <f>IF(SD28=0," ",VLOOKUP(SD28,PROTOKOL!$A:$E,5,FALSE))</f>
        <v xml:space="preserve"> </v>
      </c>
      <c r="SI28" s="211" t="str">
        <f t="shared" si="159"/>
        <v xml:space="preserve"> </v>
      </c>
      <c r="SJ28" s="175">
        <f t="shared" si="136"/>
        <v>0</v>
      </c>
      <c r="SK28" s="176" t="str">
        <f t="shared" si="137"/>
        <v xml:space="preserve"> </v>
      </c>
    </row>
    <row r="29" spans="1:505" ht="13.8">
      <c r="A29" s="172">
        <v>3</v>
      </c>
      <c r="B29" s="224">
        <v>3</v>
      </c>
      <c r="C29" s="173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4" t="str">
        <f t="shared" si="0"/>
        <v xml:space="preserve"> </v>
      </c>
      <c r="I29" s="211" t="str">
        <f>IF(E29=0," ",VLOOKUP(E29,PROTOKOL!$A:$E,5,FALSE))</f>
        <v xml:space="preserve"> </v>
      </c>
      <c r="J29" s="175"/>
      <c r="K29" s="176" t="str">
        <f t="shared" si="46"/>
        <v xml:space="preserve"> 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7"/>
        <v xml:space="preserve"> </v>
      </c>
      <c r="T29" s="175">
        <f t="shared" si="48"/>
        <v>0</v>
      </c>
      <c r="U29" s="176" t="str">
        <f t="shared" si="49"/>
        <v xml:space="preserve"> </v>
      </c>
      <c r="W29" s="172">
        <v>3</v>
      </c>
      <c r="X29" s="224">
        <v>3</v>
      </c>
      <c r="Y29" s="173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4" t="str">
        <f t="shared" si="2"/>
        <v xml:space="preserve"> </v>
      </c>
      <c r="AE29" s="211" t="str">
        <f>IF(AA29=0," ",VLOOKUP(AA29,PROTOKOL!$A:$E,5,FALSE))</f>
        <v xml:space="preserve"> </v>
      </c>
      <c r="AF29" s="175"/>
      <c r="AG29" s="176" t="str">
        <f t="shared" si="50"/>
        <v xml:space="preserve"> 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38"/>
        <v xml:space="preserve"> </v>
      </c>
      <c r="AP29" s="175">
        <f t="shared" si="52"/>
        <v>0</v>
      </c>
      <c r="AQ29" s="176" t="str">
        <f t="shared" si="53"/>
        <v xml:space="preserve"> </v>
      </c>
      <c r="AS29" s="172">
        <v>3</v>
      </c>
      <c r="AT29" s="224">
        <v>3</v>
      </c>
      <c r="AU29" s="173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4" t="str">
        <f t="shared" si="4"/>
        <v xml:space="preserve"> </v>
      </c>
      <c r="BA29" s="211" t="str">
        <f>IF(AW29=0," ",VLOOKUP(AW29,PROTOKOL!$A:$E,5,FALSE))</f>
        <v xml:space="preserve"> </v>
      </c>
      <c r="BB29" s="175"/>
      <c r="BC29" s="176" t="str">
        <f t="shared" si="54"/>
        <v xml:space="preserve"> 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39"/>
        <v xml:space="preserve"> </v>
      </c>
      <c r="BL29" s="175">
        <f t="shared" si="56"/>
        <v>0</v>
      </c>
      <c r="BM29" s="176" t="str">
        <f t="shared" si="57"/>
        <v xml:space="preserve"> </v>
      </c>
      <c r="BO29" s="172">
        <v>3</v>
      </c>
      <c r="BP29" s="224">
        <v>3</v>
      </c>
      <c r="BQ29" s="173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4" t="str">
        <f t="shared" si="6"/>
        <v xml:space="preserve"> </v>
      </c>
      <c r="BW29" s="211" t="str">
        <f>IF(BS29=0," ",VLOOKUP(BS29,PROTOKOL!$A:$E,5,FALSE))</f>
        <v xml:space="preserve"> </v>
      </c>
      <c r="BX29" s="175"/>
      <c r="BY29" s="176" t="str">
        <f t="shared" si="58"/>
        <v xml:space="preserve"> 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40"/>
        <v xml:space="preserve"> </v>
      </c>
      <c r="CH29" s="175">
        <f t="shared" si="60"/>
        <v>0</v>
      </c>
      <c r="CI29" s="176" t="str">
        <f t="shared" si="61"/>
        <v xml:space="preserve"> </v>
      </c>
      <c r="CK29" s="172">
        <v>3</v>
      </c>
      <c r="CL29" s="224">
        <v>3</v>
      </c>
      <c r="CM29" s="173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4" t="str">
        <f t="shared" si="8"/>
        <v xml:space="preserve"> </v>
      </c>
      <c r="CS29" s="211" t="str">
        <f>IF(CO29=0," ",VLOOKUP(CO29,PROTOKOL!$A:$E,5,FALSE))</f>
        <v xml:space="preserve"> </v>
      </c>
      <c r="CT29" s="175"/>
      <c r="CU29" s="176" t="str">
        <f t="shared" si="62"/>
        <v xml:space="preserve"> 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41"/>
        <v xml:space="preserve"> </v>
      </c>
      <c r="DD29" s="175">
        <f t="shared" si="64"/>
        <v>0</v>
      </c>
      <c r="DE29" s="176" t="str">
        <f t="shared" si="65"/>
        <v xml:space="preserve"> </v>
      </c>
      <c r="DG29" s="172">
        <v>3</v>
      </c>
      <c r="DH29" s="224">
        <v>3</v>
      </c>
      <c r="DI29" s="173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4" t="str">
        <f t="shared" si="10"/>
        <v xml:space="preserve"> </v>
      </c>
      <c r="DO29" s="211" t="str">
        <f>IF(DK29=0," ",VLOOKUP(DK29,PROTOKOL!$A:$E,5,FALSE))</f>
        <v xml:space="preserve"> </v>
      </c>
      <c r="DP29" s="175"/>
      <c r="DQ29" s="176" t="str">
        <f t="shared" si="66"/>
        <v xml:space="preserve"> 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42"/>
        <v xml:space="preserve"> </v>
      </c>
      <c r="DZ29" s="175">
        <f t="shared" si="68"/>
        <v>0</v>
      </c>
      <c r="EA29" s="176" t="str">
        <f t="shared" si="69"/>
        <v xml:space="preserve"> </v>
      </c>
      <c r="EC29" s="172">
        <v>3</v>
      </c>
      <c r="ED29" s="224">
        <v>3</v>
      </c>
      <c r="EE29" s="173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4" t="str">
        <f t="shared" si="12"/>
        <v xml:space="preserve"> </v>
      </c>
      <c r="EK29" s="211" t="str">
        <f>IF(EG29=0," ",VLOOKUP(EG29,PROTOKOL!$A:$E,5,FALSE))</f>
        <v xml:space="preserve"> </v>
      </c>
      <c r="EL29" s="175"/>
      <c r="EM29" s="176" t="str">
        <f t="shared" si="70"/>
        <v xml:space="preserve"> 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3"/>
        <v xml:space="preserve"> </v>
      </c>
      <c r="EV29" s="175">
        <f t="shared" si="72"/>
        <v>0</v>
      </c>
      <c r="EW29" s="176" t="str">
        <f t="shared" si="73"/>
        <v xml:space="preserve"> </v>
      </c>
      <c r="EY29" s="172">
        <v>3</v>
      </c>
      <c r="EZ29" s="224">
        <v>3</v>
      </c>
      <c r="FA29" s="173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4" t="str">
        <f t="shared" si="14"/>
        <v xml:space="preserve"> </v>
      </c>
      <c r="FG29" s="211" t="str">
        <f>IF(FC29=0," ",VLOOKUP(FC29,PROTOKOL!$A:$E,5,FALSE))</f>
        <v xml:space="preserve"> </v>
      </c>
      <c r="FH29" s="175"/>
      <c r="FI29" s="176" t="str">
        <f t="shared" si="74"/>
        <v xml:space="preserve"> 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44"/>
        <v xml:space="preserve"> </v>
      </c>
      <c r="FR29" s="175">
        <f t="shared" si="76"/>
        <v>0</v>
      </c>
      <c r="FS29" s="176" t="str">
        <f t="shared" si="77"/>
        <v xml:space="preserve"> </v>
      </c>
      <c r="FU29" s="172">
        <v>3</v>
      </c>
      <c r="FV29" s="224">
        <v>3</v>
      </c>
      <c r="FW29" s="173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4" t="str">
        <f t="shared" si="16"/>
        <v xml:space="preserve"> </v>
      </c>
      <c r="GC29" s="211" t="str">
        <f>IF(FY29=0," ",VLOOKUP(FY29,PROTOKOL!$A:$E,5,FALSE))</f>
        <v xml:space="preserve"> </v>
      </c>
      <c r="GD29" s="175"/>
      <c r="GE29" s="176" t="str">
        <f t="shared" si="78"/>
        <v xml:space="preserve"> 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45"/>
        <v xml:space="preserve"> </v>
      </c>
      <c r="GN29" s="175">
        <f t="shared" si="80"/>
        <v>0</v>
      </c>
      <c r="GO29" s="176" t="str">
        <f t="shared" si="81"/>
        <v xml:space="preserve"> </v>
      </c>
      <c r="GQ29" s="172">
        <v>3</v>
      </c>
      <c r="GR29" s="224">
        <v>3</v>
      </c>
      <c r="GS29" s="173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4" t="str">
        <f t="shared" si="18"/>
        <v xml:space="preserve"> </v>
      </c>
      <c r="GY29" s="211" t="str">
        <f>IF(GU29=0," ",VLOOKUP(GU29,PROTOKOL!$A:$E,5,FALSE))</f>
        <v xml:space="preserve"> </v>
      </c>
      <c r="GZ29" s="175"/>
      <c r="HA29" s="176" t="str">
        <f t="shared" si="82"/>
        <v xml:space="preserve"> 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46"/>
        <v xml:space="preserve"> </v>
      </c>
      <c r="HJ29" s="175">
        <f t="shared" si="84"/>
        <v>0</v>
      </c>
      <c r="HK29" s="176" t="str">
        <f t="shared" si="85"/>
        <v xml:space="preserve"> </v>
      </c>
      <c r="HM29" s="172">
        <v>3</v>
      </c>
      <c r="HN29" s="224">
        <v>3</v>
      </c>
      <c r="HO29" s="173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4" t="str">
        <f t="shared" si="20"/>
        <v xml:space="preserve"> </v>
      </c>
      <c r="HU29" s="211" t="str">
        <f>IF(HQ29=0," ",VLOOKUP(HQ29,PROTOKOL!$A:$E,5,FALSE))</f>
        <v xml:space="preserve"> </v>
      </c>
      <c r="HV29" s="175"/>
      <c r="HW29" s="176" t="str">
        <f t="shared" si="86"/>
        <v xml:space="preserve"> 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47"/>
        <v xml:space="preserve"> </v>
      </c>
      <c r="IF29" s="175">
        <f t="shared" si="88"/>
        <v>0</v>
      </c>
      <c r="IG29" s="176" t="str">
        <f t="shared" si="89"/>
        <v xml:space="preserve"> </v>
      </c>
      <c r="II29" s="172">
        <v>3</v>
      </c>
      <c r="IJ29" s="224">
        <v>3</v>
      </c>
      <c r="IK29" s="173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4" t="str">
        <f t="shared" si="22"/>
        <v xml:space="preserve"> </v>
      </c>
      <c r="IQ29" s="211" t="str">
        <f>IF(IM29=0," ",VLOOKUP(IM29,PROTOKOL!$A:$E,5,FALSE))</f>
        <v xml:space="preserve"> </v>
      </c>
      <c r="IR29" s="175"/>
      <c r="IS29" s="176" t="str">
        <f t="shared" si="90"/>
        <v xml:space="preserve"> 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48"/>
        <v xml:space="preserve"> </v>
      </c>
      <c r="JB29" s="175">
        <f t="shared" si="92"/>
        <v>0</v>
      </c>
      <c r="JC29" s="176" t="str">
        <f t="shared" si="93"/>
        <v xml:space="preserve"> </v>
      </c>
      <c r="JE29" s="172">
        <v>3</v>
      </c>
      <c r="JF29" s="224">
        <v>3</v>
      </c>
      <c r="JG29" s="173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/>
      <c r="JO29" s="176" t="str">
        <f t="shared" si="94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49"/>
        <v xml:space="preserve"> </v>
      </c>
      <c r="JX29" s="175">
        <f t="shared" si="96"/>
        <v>0</v>
      </c>
      <c r="JY29" s="176" t="str">
        <f t="shared" si="97"/>
        <v xml:space="preserve"> </v>
      </c>
      <c r="KA29" s="172">
        <v>3</v>
      </c>
      <c r="KB29" s="224">
        <v>3</v>
      </c>
      <c r="KC29" s="173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4" t="str">
        <f t="shared" si="26"/>
        <v xml:space="preserve"> </v>
      </c>
      <c r="KI29" s="211" t="str">
        <f>IF(KE29=0," ",VLOOKUP(KE29,PROTOKOL!$A:$E,5,FALSE))</f>
        <v xml:space="preserve"> </v>
      </c>
      <c r="KJ29" s="175"/>
      <c r="KK29" s="176" t="str">
        <f t="shared" si="98"/>
        <v xml:space="preserve"> 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50"/>
        <v xml:space="preserve"> </v>
      </c>
      <c r="KT29" s="175">
        <f t="shared" si="100"/>
        <v>0</v>
      </c>
      <c r="KU29" s="176" t="str">
        <f t="shared" si="101"/>
        <v xml:space="preserve"> </v>
      </c>
      <c r="KW29" s="172">
        <v>3</v>
      </c>
      <c r="KX29" s="224">
        <v>3</v>
      </c>
      <c r="KY29" s="173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4" t="str">
        <f t="shared" si="28"/>
        <v xml:space="preserve"> </v>
      </c>
      <c r="LE29" s="211" t="str">
        <f>IF(LA29=0," ",VLOOKUP(LA29,PROTOKOL!$A:$E,5,FALSE))</f>
        <v xml:space="preserve"> </v>
      </c>
      <c r="LF29" s="175"/>
      <c r="LG29" s="176" t="str">
        <f t="shared" si="102"/>
        <v xml:space="preserve"> 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51"/>
        <v xml:space="preserve"> </v>
      </c>
      <c r="LP29" s="175">
        <f t="shared" si="104"/>
        <v>0</v>
      </c>
      <c r="LQ29" s="176" t="str">
        <f t="shared" si="105"/>
        <v xml:space="preserve"> </v>
      </c>
      <c r="LS29" s="172">
        <v>3</v>
      </c>
      <c r="LT29" s="224">
        <v>3</v>
      </c>
      <c r="LU29" s="173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4" t="str">
        <f t="shared" si="30"/>
        <v xml:space="preserve"> </v>
      </c>
      <c r="MA29" s="211" t="str">
        <f>IF(LW29=0," ",VLOOKUP(LW29,PROTOKOL!$A:$E,5,FALSE))</f>
        <v xml:space="preserve"> </v>
      </c>
      <c r="MB29" s="175"/>
      <c r="MC29" s="176" t="str">
        <f t="shared" si="106"/>
        <v xml:space="preserve"> 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52"/>
        <v xml:space="preserve"> </v>
      </c>
      <c r="ML29" s="175">
        <f t="shared" si="108"/>
        <v>0</v>
      </c>
      <c r="MM29" s="176" t="str">
        <f t="shared" si="109"/>
        <v xml:space="preserve"> </v>
      </c>
      <c r="MO29" s="172">
        <v>3</v>
      </c>
      <c r="MP29" s="224">
        <v>3</v>
      </c>
      <c r="MQ29" s="173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4" t="str">
        <f t="shared" si="32"/>
        <v xml:space="preserve"> </v>
      </c>
      <c r="MW29" s="211" t="str">
        <f>IF(MS29=0," ",VLOOKUP(MS29,PROTOKOL!$A:$E,5,FALSE))</f>
        <v xml:space="preserve"> </v>
      </c>
      <c r="MX29" s="175"/>
      <c r="MY29" s="176" t="str">
        <f t="shared" si="110"/>
        <v xml:space="preserve"> 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53"/>
        <v xml:space="preserve"> </v>
      </c>
      <c r="NH29" s="175">
        <f t="shared" si="112"/>
        <v>0</v>
      </c>
      <c r="NI29" s="176" t="str">
        <f t="shared" si="113"/>
        <v xml:space="preserve"> </v>
      </c>
      <c r="NK29" s="172">
        <v>3</v>
      </c>
      <c r="NL29" s="224">
        <v>3</v>
      </c>
      <c r="NM29" s="173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/>
      <c r="NU29" s="176" t="str">
        <f t="shared" si="114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54"/>
        <v xml:space="preserve"> </v>
      </c>
      <c r="OD29" s="175">
        <f t="shared" si="116"/>
        <v>0</v>
      </c>
      <c r="OE29" s="176" t="str">
        <f t="shared" si="117"/>
        <v xml:space="preserve"> </v>
      </c>
      <c r="OG29" s="172">
        <v>3</v>
      </c>
      <c r="OH29" s="224">
        <v>3</v>
      </c>
      <c r="OI29" s="173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/>
      <c r="OQ29" s="176" t="str">
        <f t="shared" si="118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55"/>
        <v xml:space="preserve"> </v>
      </c>
      <c r="OZ29" s="175">
        <f t="shared" si="120"/>
        <v>0</v>
      </c>
      <c r="PA29" s="176" t="str">
        <f t="shared" si="121"/>
        <v xml:space="preserve"> </v>
      </c>
      <c r="PC29" s="172">
        <v>3</v>
      </c>
      <c r="PD29" s="224">
        <v>3</v>
      </c>
      <c r="PE29" s="173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4" t="str">
        <f t="shared" si="38"/>
        <v xml:space="preserve"> </v>
      </c>
      <c r="PK29" s="211" t="str">
        <f>IF(PG29=0," ",VLOOKUP(PG29,PROTOKOL!$A:$E,5,FALSE))</f>
        <v xml:space="preserve"> </v>
      </c>
      <c r="PL29" s="175"/>
      <c r="PM29" s="176" t="str">
        <f t="shared" si="122"/>
        <v xml:space="preserve"> 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56"/>
        <v xml:space="preserve"> </v>
      </c>
      <c r="PV29" s="175">
        <f t="shared" si="124"/>
        <v>0</v>
      </c>
      <c r="PW29" s="176" t="str">
        <f t="shared" si="125"/>
        <v xml:space="preserve"> </v>
      </c>
      <c r="PY29" s="172">
        <v>3</v>
      </c>
      <c r="PZ29" s="224">
        <v>3</v>
      </c>
      <c r="QA29" s="173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4" t="str">
        <f t="shared" si="40"/>
        <v xml:space="preserve"> </v>
      </c>
      <c r="QG29" s="211" t="str">
        <f>IF(QC29=0," ",VLOOKUP(QC29,PROTOKOL!$A:$E,5,FALSE))</f>
        <v xml:space="preserve"> </v>
      </c>
      <c r="QH29" s="175"/>
      <c r="QI29" s="176" t="str">
        <f t="shared" si="126"/>
        <v xml:space="preserve"> 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57"/>
        <v xml:space="preserve"> </v>
      </c>
      <c r="QR29" s="175">
        <f t="shared" si="128"/>
        <v>0</v>
      </c>
      <c r="QS29" s="176" t="str">
        <f t="shared" si="129"/>
        <v xml:space="preserve"> </v>
      </c>
      <c r="QU29" s="172">
        <v>3</v>
      </c>
      <c r="QV29" s="224">
        <v>3</v>
      </c>
      <c r="QW29" s="173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4" t="str">
        <f t="shared" si="42"/>
        <v xml:space="preserve"> </v>
      </c>
      <c r="RC29" s="211" t="str">
        <f>IF(QY29=0," ",VLOOKUP(QY29,PROTOKOL!$A:$E,5,FALSE))</f>
        <v xml:space="preserve"> </v>
      </c>
      <c r="RD29" s="175"/>
      <c r="RE29" s="176" t="str">
        <f t="shared" si="130"/>
        <v xml:space="preserve"> </v>
      </c>
      <c r="RF29" s="216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4" t="str">
        <f t="shared" si="43"/>
        <v xml:space="preserve"> </v>
      </c>
      <c r="RL29" s="175" t="str">
        <f>IF(RH29=0," ",VLOOKUP(RH29,PROTOKOL!$A:$E,5,FALSE))</f>
        <v xml:space="preserve"> </v>
      </c>
      <c r="RM29" s="211" t="str">
        <f t="shared" si="158"/>
        <v xml:space="preserve"> </v>
      </c>
      <c r="RN29" s="175">
        <f t="shared" si="132"/>
        <v>0</v>
      </c>
      <c r="RO29" s="176" t="str">
        <f t="shared" si="133"/>
        <v xml:space="preserve"> </v>
      </c>
      <c r="RQ29" s="172">
        <v>3</v>
      </c>
      <c r="RR29" s="224">
        <v>3</v>
      </c>
      <c r="RS29" s="173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4" t="str">
        <f t="shared" si="44"/>
        <v xml:space="preserve"> </v>
      </c>
      <c r="RY29" s="211" t="str">
        <f>IF(RU29=0," ",VLOOKUP(RU29,PROTOKOL!$A:$E,5,FALSE))</f>
        <v xml:space="preserve"> </v>
      </c>
      <c r="RZ29" s="175"/>
      <c r="SA29" s="176" t="str">
        <f t="shared" si="134"/>
        <v xml:space="preserve"> </v>
      </c>
      <c r="SB29" s="216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4" t="str">
        <f t="shared" si="45"/>
        <v xml:space="preserve"> </v>
      </c>
      <c r="SH29" s="175" t="str">
        <f>IF(SD29=0," ",VLOOKUP(SD29,PROTOKOL!$A:$E,5,FALSE))</f>
        <v xml:space="preserve"> </v>
      </c>
      <c r="SI29" s="211" t="str">
        <f t="shared" si="159"/>
        <v xml:space="preserve"> </v>
      </c>
      <c r="SJ29" s="175">
        <f t="shared" si="136"/>
        <v>0</v>
      </c>
      <c r="SK29" s="176" t="str">
        <f t="shared" si="137"/>
        <v xml:space="preserve"> </v>
      </c>
    </row>
    <row r="30" spans="1:505" ht="13.8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/>
      <c r="K30" s="176" t="str">
        <f t="shared" si="46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7"/>
        <v xml:space="preserve"> </v>
      </c>
      <c r="T30" s="175">
        <f t="shared" si="48"/>
        <v>0</v>
      </c>
      <c r="U30" s="176" t="str">
        <f t="shared" si="49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/>
      <c r="AG30" s="176" t="str">
        <f t="shared" si="50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38"/>
        <v xml:space="preserve"> </v>
      </c>
      <c r="AP30" s="175">
        <f t="shared" si="52"/>
        <v>0</v>
      </c>
      <c r="AQ30" s="176" t="str">
        <f t="shared" si="53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/>
      <c r="BC30" s="176" t="str">
        <f t="shared" si="54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39"/>
        <v xml:space="preserve"> </v>
      </c>
      <c r="BL30" s="175">
        <f t="shared" si="56"/>
        <v>0</v>
      </c>
      <c r="BM30" s="176" t="str">
        <f t="shared" si="57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/>
      <c r="BY30" s="176" t="str">
        <f t="shared" si="58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40"/>
        <v xml:space="preserve"> </v>
      </c>
      <c r="CH30" s="175">
        <f t="shared" si="60"/>
        <v>0</v>
      </c>
      <c r="CI30" s="176" t="str">
        <f t="shared" si="61"/>
        <v xml:space="preserve"> </v>
      </c>
      <c r="CK30" s="172">
        <v>3</v>
      </c>
      <c r="CL30" s="225"/>
      <c r="CM30" s="173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4" t="str">
        <f t="shared" si="8"/>
        <v xml:space="preserve"> </v>
      </c>
      <c r="CS30" s="211" t="str">
        <f>IF(CO30=0," ",VLOOKUP(CO30,PROTOKOL!$A:$E,5,FALSE))</f>
        <v xml:space="preserve"> </v>
      </c>
      <c r="CT30" s="175"/>
      <c r="CU30" s="176" t="str">
        <f t="shared" si="62"/>
        <v xml:space="preserve"> 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41"/>
        <v xml:space="preserve"> </v>
      </c>
      <c r="DD30" s="175">
        <f t="shared" si="64"/>
        <v>0</v>
      </c>
      <c r="DE30" s="176" t="str">
        <f t="shared" si="65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/>
      <c r="DQ30" s="176" t="str">
        <f t="shared" si="66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42"/>
        <v xml:space="preserve"> </v>
      </c>
      <c r="DZ30" s="175">
        <f t="shared" si="68"/>
        <v>0</v>
      </c>
      <c r="EA30" s="176" t="str">
        <f t="shared" si="69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/>
      <c r="EM30" s="176" t="str">
        <f t="shared" si="70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3"/>
        <v xml:space="preserve"> </v>
      </c>
      <c r="EV30" s="175">
        <f t="shared" si="72"/>
        <v>0</v>
      </c>
      <c r="EW30" s="176" t="str">
        <f t="shared" si="73"/>
        <v xml:space="preserve"> </v>
      </c>
      <c r="EY30" s="172">
        <v>3</v>
      </c>
      <c r="EZ30" s="225"/>
      <c r="FA30" s="173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4" t="str">
        <f t="shared" si="14"/>
        <v xml:space="preserve"> </v>
      </c>
      <c r="FG30" s="211" t="str">
        <f>IF(FC30=0," ",VLOOKUP(FC30,PROTOKOL!$A:$E,5,FALSE))</f>
        <v xml:space="preserve"> </v>
      </c>
      <c r="FH30" s="175"/>
      <c r="FI30" s="176" t="str">
        <f t="shared" si="74"/>
        <v xml:space="preserve"> 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44"/>
        <v xml:space="preserve"> </v>
      </c>
      <c r="FR30" s="175">
        <f t="shared" si="76"/>
        <v>0</v>
      </c>
      <c r="FS30" s="176" t="str">
        <f t="shared" si="77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/>
      <c r="GE30" s="176" t="str">
        <f t="shared" si="78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45"/>
        <v xml:space="preserve"> </v>
      </c>
      <c r="GN30" s="175">
        <f t="shared" si="80"/>
        <v>0</v>
      </c>
      <c r="GO30" s="176" t="str">
        <f t="shared" si="81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/>
      <c r="HA30" s="176" t="str">
        <f t="shared" si="82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46"/>
        <v xml:space="preserve"> </v>
      </c>
      <c r="HJ30" s="175">
        <f t="shared" si="84"/>
        <v>0</v>
      </c>
      <c r="HK30" s="176" t="str">
        <f t="shared" si="85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/>
      <c r="HW30" s="176" t="str">
        <f t="shared" si="86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47"/>
        <v xml:space="preserve"> </v>
      </c>
      <c r="IF30" s="175">
        <f t="shared" si="88"/>
        <v>0</v>
      </c>
      <c r="IG30" s="176" t="str">
        <f t="shared" si="89"/>
        <v xml:space="preserve"> </v>
      </c>
      <c r="II30" s="172">
        <v>3</v>
      </c>
      <c r="IJ30" s="225"/>
      <c r="IK30" s="173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4" t="str">
        <f t="shared" si="22"/>
        <v xml:space="preserve"> </v>
      </c>
      <c r="IQ30" s="211" t="str">
        <f>IF(IM30=0," ",VLOOKUP(IM30,PROTOKOL!$A:$E,5,FALSE))</f>
        <v xml:space="preserve"> </v>
      </c>
      <c r="IR30" s="175"/>
      <c r="IS30" s="176" t="str">
        <f t="shared" si="90"/>
        <v xml:space="preserve"> 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48"/>
        <v xml:space="preserve"> </v>
      </c>
      <c r="JB30" s="175">
        <f t="shared" si="92"/>
        <v>0</v>
      </c>
      <c r="JC30" s="176" t="str">
        <f t="shared" si="93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/>
      <c r="JO30" s="176" t="str">
        <f t="shared" si="94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49"/>
        <v xml:space="preserve"> </v>
      </c>
      <c r="JX30" s="175">
        <f t="shared" si="96"/>
        <v>0</v>
      </c>
      <c r="JY30" s="176" t="str">
        <f t="shared" si="97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/>
      <c r="KK30" s="176" t="str">
        <f t="shared" si="98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50"/>
        <v xml:space="preserve"> </v>
      </c>
      <c r="KT30" s="175">
        <f t="shared" si="100"/>
        <v>0</v>
      </c>
      <c r="KU30" s="176" t="str">
        <f t="shared" si="101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/>
      <c r="LG30" s="176" t="str">
        <f t="shared" si="102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51"/>
        <v xml:space="preserve"> </v>
      </c>
      <c r="LP30" s="175">
        <f t="shared" si="104"/>
        <v>0</v>
      </c>
      <c r="LQ30" s="176" t="str">
        <f t="shared" si="105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/>
      <c r="MC30" s="176" t="str">
        <f t="shared" si="106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52"/>
        <v xml:space="preserve"> </v>
      </c>
      <c r="ML30" s="175">
        <f t="shared" si="108"/>
        <v>0</v>
      </c>
      <c r="MM30" s="176" t="str">
        <f t="shared" si="109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/>
      <c r="MY30" s="176" t="str">
        <f t="shared" si="110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53"/>
        <v xml:space="preserve"> </v>
      </c>
      <c r="NH30" s="175">
        <f t="shared" si="112"/>
        <v>0</v>
      </c>
      <c r="NI30" s="176" t="str">
        <f t="shared" si="113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/>
      <c r="NU30" s="176" t="str">
        <f t="shared" si="114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54"/>
        <v xml:space="preserve"> </v>
      </c>
      <c r="OD30" s="175">
        <f t="shared" si="116"/>
        <v>0</v>
      </c>
      <c r="OE30" s="176" t="str">
        <f t="shared" si="117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/>
      <c r="OQ30" s="176" t="str">
        <f t="shared" si="118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55"/>
        <v xml:space="preserve"> </v>
      </c>
      <c r="OZ30" s="175">
        <f t="shared" si="120"/>
        <v>0</v>
      </c>
      <c r="PA30" s="176" t="str">
        <f t="shared" si="121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/>
      <c r="PM30" s="176" t="str">
        <f t="shared" si="122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56"/>
        <v xml:space="preserve"> </v>
      </c>
      <c r="PV30" s="175">
        <f t="shared" si="124"/>
        <v>0</v>
      </c>
      <c r="PW30" s="176" t="str">
        <f t="shared" si="125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/>
      <c r="QI30" s="176" t="str">
        <f t="shared" si="126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57"/>
        <v xml:space="preserve"> </v>
      </c>
      <c r="QR30" s="175">
        <f t="shared" si="128"/>
        <v>0</v>
      </c>
      <c r="QS30" s="176" t="str">
        <f t="shared" si="129"/>
        <v xml:space="preserve"> </v>
      </c>
      <c r="QU30" s="172">
        <v>3</v>
      </c>
      <c r="QV30" s="225"/>
      <c r="QW30" s="173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4" t="str">
        <f t="shared" si="42"/>
        <v xml:space="preserve"> </v>
      </c>
      <c r="RC30" s="211" t="str">
        <f>IF(QY30=0," ",VLOOKUP(QY30,PROTOKOL!$A:$E,5,FALSE))</f>
        <v xml:space="preserve"> </v>
      </c>
      <c r="RD30" s="175"/>
      <c r="RE30" s="176" t="str">
        <f t="shared" si="130"/>
        <v xml:space="preserve"> </v>
      </c>
      <c r="RF30" s="216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4" t="str">
        <f t="shared" si="43"/>
        <v xml:space="preserve"> </v>
      </c>
      <c r="RL30" s="175" t="str">
        <f>IF(RH30=0," ",VLOOKUP(RH30,PROTOKOL!$A:$E,5,FALSE))</f>
        <v xml:space="preserve"> </v>
      </c>
      <c r="RM30" s="211" t="str">
        <f t="shared" si="158"/>
        <v xml:space="preserve"> </v>
      </c>
      <c r="RN30" s="175">
        <f t="shared" si="132"/>
        <v>0</v>
      </c>
      <c r="RO30" s="176" t="str">
        <f t="shared" si="133"/>
        <v xml:space="preserve"> </v>
      </c>
      <c r="RQ30" s="172">
        <v>3</v>
      </c>
      <c r="RR30" s="225"/>
      <c r="RS30" s="173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4" t="str">
        <f t="shared" si="44"/>
        <v xml:space="preserve"> </v>
      </c>
      <c r="RY30" s="211" t="str">
        <f>IF(RU30=0," ",VLOOKUP(RU30,PROTOKOL!$A:$E,5,FALSE))</f>
        <v xml:space="preserve"> </v>
      </c>
      <c r="RZ30" s="175"/>
      <c r="SA30" s="176" t="str">
        <f t="shared" si="134"/>
        <v xml:space="preserve"> </v>
      </c>
      <c r="SB30" s="216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4" t="str">
        <f t="shared" si="45"/>
        <v xml:space="preserve"> </v>
      </c>
      <c r="SH30" s="175" t="str">
        <f>IF(SD30=0," ",VLOOKUP(SD30,PROTOKOL!$A:$E,5,FALSE))</f>
        <v xml:space="preserve"> </v>
      </c>
      <c r="SI30" s="211" t="str">
        <f t="shared" si="159"/>
        <v xml:space="preserve"> </v>
      </c>
      <c r="SJ30" s="175">
        <f t="shared" si="136"/>
        <v>0</v>
      </c>
      <c r="SK30" s="176" t="str">
        <f t="shared" si="137"/>
        <v xml:space="preserve"> </v>
      </c>
    </row>
    <row r="31" spans="1:505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/>
      <c r="K31" s="176" t="str">
        <f t="shared" si="46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7"/>
        <v xml:space="preserve"> </v>
      </c>
      <c r="T31" s="175">
        <f t="shared" si="48"/>
        <v>0</v>
      </c>
      <c r="U31" s="176" t="str">
        <f t="shared" si="49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/>
      <c r="AG31" s="176" t="str">
        <f t="shared" si="50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38"/>
        <v xml:space="preserve"> </v>
      </c>
      <c r="AP31" s="175">
        <f t="shared" si="52"/>
        <v>0</v>
      </c>
      <c r="AQ31" s="176" t="str">
        <f t="shared" si="53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/>
      <c r="BC31" s="176" t="str">
        <f t="shared" si="54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39"/>
        <v xml:space="preserve"> </v>
      </c>
      <c r="BL31" s="175">
        <f t="shared" si="56"/>
        <v>0</v>
      </c>
      <c r="BM31" s="176" t="str">
        <f t="shared" si="57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/>
      <c r="BY31" s="176" t="str">
        <f t="shared" si="58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40"/>
        <v xml:space="preserve"> </v>
      </c>
      <c r="CH31" s="175">
        <f t="shared" si="60"/>
        <v>0</v>
      </c>
      <c r="CI31" s="176" t="str">
        <f t="shared" si="61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/>
      <c r="CU31" s="176" t="str">
        <f t="shared" si="62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41"/>
        <v xml:space="preserve"> </v>
      </c>
      <c r="DD31" s="175">
        <f t="shared" si="64"/>
        <v>0</v>
      </c>
      <c r="DE31" s="176" t="str">
        <f t="shared" si="65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/>
      <c r="DQ31" s="176" t="str">
        <f t="shared" si="66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42"/>
        <v xml:space="preserve"> </v>
      </c>
      <c r="DZ31" s="175">
        <f t="shared" si="68"/>
        <v>0</v>
      </c>
      <c r="EA31" s="176" t="str">
        <f t="shared" si="69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/>
      <c r="EM31" s="176" t="str">
        <f t="shared" si="70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3"/>
        <v xml:space="preserve"> </v>
      </c>
      <c r="EV31" s="175">
        <f t="shared" si="72"/>
        <v>0</v>
      </c>
      <c r="EW31" s="176" t="str">
        <f t="shared" si="73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/>
      <c r="FI31" s="176" t="str">
        <f t="shared" si="74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44"/>
        <v xml:space="preserve"> </v>
      </c>
      <c r="FR31" s="175">
        <f t="shared" si="76"/>
        <v>0</v>
      </c>
      <c r="FS31" s="176" t="str">
        <f t="shared" si="77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/>
      <c r="GE31" s="176" t="str">
        <f t="shared" si="78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45"/>
        <v xml:space="preserve"> </v>
      </c>
      <c r="GN31" s="175">
        <f t="shared" si="80"/>
        <v>0</v>
      </c>
      <c r="GO31" s="176" t="str">
        <f t="shared" si="81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/>
      <c r="HA31" s="176" t="str">
        <f t="shared" si="82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46"/>
        <v xml:space="preserve"> </v>
      </c>
      <c r="HJ31" s="175">
        <f t="shared" si="84"/>
        <v>0</v>
      </c>
      <c r="HK31" s="176" t="str">
        <f t="shared" si="85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/>
      <c r="HW31" s="176" t="str">
        <f t="shared" si="86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47"/>
        <v xml:space="preserve"> </v>
      </c>
      <c r="IF31" s="175">
        <f t="shared" si="88"/>
        <v>0</v>
      </c>
      <c r="IG31" s="176" t="str">
        <f t="shared" si="89"/>
        <v xml:space="preserve"> </v>
      </c>
      <c r="II31" s="172">
        <v>3</v>
      </c>
      <c r="IJ31" s="226"/>
      <c r="IK31" s="173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4" t="str">
        <f t="shared" si="22"/>
        <v xml:space="preserve"> </v>
      </c>
      <c r="IQ31" s="211" t="str">
        <f>IF(IM31=0," ",VLOOKUP(IM31,PROTOKOL!$A:$E,5,FALSE))</f>
        <v xml:space="preserve"> </v>
      </c>
      <c r="IR31" s="175"/>
      <c r="IS31" s="176" t="str">
        <f t="shared" si="90"/>
        <v xml:space="preserve"> 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48"/>
        <v xml:space="preserve"> </v>
      </c>
      <c r="JB31" s="175">
        <f t="shared" si="92"/>
        <v>0</v>
      </c>
      <c r="JC31" s="176" t="str">
        <f t="shared" si="93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/>
      <c r="JO31" s="176" t="str">
        <f t="shared" si="94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49"/>
        <v xml:space="preserve"> </v>
      </c>
      <c r="JX31" s="175">
        <f t="shared" si="96"/>
        <v>0</v>
      </c>
      <c r="JY31" s="176" t="str">
        <f t="shared" si="97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/>
      <c r="KK31" s="176" t="str">
        <f t="shared" si="98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50"/>
        <v xml:space="preserve"> </v>
      </c>
      <c r="KT31" s="175">
        <f t="shared" si="100"/>
        <v>0</v>
      </c>
      <c r="KU31" s="176" t="str">
        <f t="shared" si="101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/>
      <c r="LG31" s="176" t="str">
        <f t="shared" si="102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51"/>
        <v xml:space="preserve"> </v>
      </c>
      <c r="LP31" s="175">
        <f t="shared" si="104"/>
        <v>0</v>
      </c>
      <c r="LQ31" s="176" t="str">
        <f t="shared" si="105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/>
      <c r="MC31" s="176" t="str">
        <f t="shared" si="106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52"/>
        <v xml:space="preserve"> </v>
      </c>
      <c r="ML31" s="175">
        <f t="shared" si="108"/>
        <v>0</v>
      </c>
      <c r="MM31" s="176" t="str">
        <f t="shared" si="109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/>
      <c r="MY31" s="176" t="str">
        <f t="shared" si="110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53"/>
        <v xml:space="preserve"> </v>
      </c>
      <c r="NH31" s="175">
        <f t="shared" si="112"/>
        <v>0</v>
      </c>
      <c r="NI31" s="176" t="str">
        <f t="shared" si="113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/>
      <c r="NU31" s="176" t="str">
        <f t="shared" si="114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54"/>
        <v xml:space="preserve"> </v>
      </c>
      <c r="OD31" s="175">
        <f t="shared" si="116"/>
        <v>0</v>
      </c>
      <c r="OE31" s="176" t="str">
        <f t="shared" si="117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/>
      <c r="OQ31" s="176" t="str">
        <f t="shared" si="118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55"/>
        <v xml:space="preserve"> </v>
      </c>
      <c r="OZ31" s="175">
        <f t="shared" si="120"/>
        <v>0</v>
      </c>
      <c r="PA31" s="176" t="str">
        <f t="shared" si="121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/>
      <c r="PM31" s="176" t="str">
        <f t="shared" si="122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56"/>
        <v xml:space="preserve"> </v>
      </c>
      <c r="PV31" s="175">
        <f t="shared" si="124"/>
        <v>0</v>
      </c>
      <c r="PW31" s="176" t="str">
        <f t="shared" si="125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/>
      <c r="QI31" s="176" t="str">
        <f t="shared" si="126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57"/>
        <v xml:space="preserve"> </v>
      </c>
      <c r="QR31" s="175">
        <f t="shared" si="128"/>
        <v>0</v>
      </c>
      <c r="QS31" s="176" t="str">
        <f t="shared" si="129"/>
        <v xml:space="preserve"> </v>
      </c>
      <c r="QU31" s="172">
        <v>3</v>
      </c>
      <c r="QV31" s="226"/>
      <c r="QW31" s="173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4" t="str">
        <f t="shared" si="42"/>
        <v xml:space="preserve"> </v>
      </c>
      <c r="RC31" s="211" t="str">
        <f>IF(QY31=0," ",VLOOKUP(QY31,PROTOKOL!$A:$E,5,FALSE))</f>
        <v xml:space="preserve"> </v>
      </c>
      <c r="RD31" s="175"/>
      <c r="RE31" s="176" t="str">
        <f t="shared" si="130"/>
        <v xml:space="preserve"> </v>
      </c>
      <c r="RF31" s="216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4" t="str">
        <f t="shared" si="43"/>
        <v xml:space="preserve"> </v>
      </c>
      <c r="RL31" s="175" t="str">
        <f>IF(RH31=0," ",VLOOKUP(RH31,PROTOKOL!$A:$E,5,FALSE))</f>
        <v xml:space="preserve"> </v>
      </c>
      <c r="RM31" s="211" t="str">
        <f t="shared" si="158"/>
        <v xml:space="preserve"> </v>
      </c>
      <c r="RN31" s="175">
        <f t="shared" si="132"/>
        <v>0</v>
      </c>
      <c r="RO31" s="176" t="str">
        <f t="shared" si="133"/>
        <v xml:space="preserve"> </v>
      </c>
      <c r="RQ31" s="172">
        <v>3</v>
      </c>
      <c r="RR31" s="226"/>
      <c r="RS31" s="173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4" t="str">
        <f t="shared" si="44"/>
        <v xml:space="preserve"> </v>
      </c>
      <c r="RY31" s="211" t="str">
        <f>IF(RU31=0," ",VLOOKUP(RU31,PROTOKOL!$A:$E,5,FALSE))</f>
        <v xml:space="preserve"> </v>
      </c>
      <c r="RZ31" s="175"/>
      <c r="SA31" s="176" t="str">
        <f t="shared" si="134"/>
        <v xml:space="preserve"> </v>
      </c>
      <c r="SB31" s="216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4" t="str">
        <f t="shared" si="45"/>
        <v xml:space="preserve"> </v>
      </c>
      <c r="SH31" s="175" t="str">
        <f>IF(SD31=0," ",VLOOKUP(SD31,PROTOKOL!$A:$E,5,FALSE))</f>
        <v xml:space="preserve"> </v>
      </c>
      <c r="SI31" s="211" t="str">
        <f t="shared" si="159"/>
        <v xml:space="preserve"> </v>
      </c>
      <c r="SJ31" s="175">
        <f t="shared" si="136"/>
        <v>0</v>
      </c>
      <c r="SK31" s="176" t="str">
        <f t="shared" si="137"/>
        <v xml:space="preserve"> </v>
      </c>
    </row>
    <row r="32" spans="1:505" ht="13.8">
      <c r="A32" s="172">
        <v>4</v>
      </c>
      <c r="B32" s="224">
        <v>4</v>
      </c>
      <c r="C32" s="173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4" t="str">
        <f t="shared" si="0"/>
        <v xml:space="preserve"> </v>
      </c>
      <c r="I32" s="211" t="str">
        <f>IF(E32=0," ",VLOOKUP(E32,PROTOKOL!$A:$E,5,FALSE))</f>
        <v xml:space="preserve"> </v>
      </c>
      <c r="J32" s="175"/>
      <c r="K32" s="176" t="str">
        <f t="shared" si="46"/>
        <v xml:space="preserve"> 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7"/>
        <v xml:space="preserve"> </v>
      </c>
      <c r="T32" s="175">
        <f t="shared" si="48"/>
        <v>0</v>
      </c>
      <c r="U32" s="176" t="str">
        <f t="shared" si="49"/>
        <v xml:space="preserve"> </v>
      </c>
      <c r="W32" s="172">
        <v>4</v>
      </c>
      <c r="X32" s="224">
        <v>4</v>
      </c>
      <c r="Y32" s="173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4" t="str">
        <f t="shared" si="2"/>
        <v xml:space="preserve"> </v>
      </c>
      <c r="AE32" s="211" t="str">
        <f>IF(AA32=0," ",VLOOKUP(AA32,PROTOKOL!$A:$E,5,FALSE))</f>
        <v xml:space="preserve"> </v>
      </c>
      <c r="AF32" s="175"/>
      <c r="AG32" s="176" t="str">
        <f t="shared" si="50"/>
        <v xml:space="preserve"> 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38"/>
        <v xml:space="preserve"> </v>
      </c>
      <c r="AP32" s="175">
        <f t="shared" si="52"/>
        <v>0</v>
      </c>
      <c r="AQ32" s="176" t="str">
        <f t="shared" si="53"/>
        <v xml:space="preserve"> </v>
      </c>
      <c r="AS32" s="172">
        <v>4</v>
      </c>
      <c r="AT32" s="224">
        <v>4</v>
      </c>
      <c r="AU32" s="173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4" t="str">
        <f t="shared" si="4"/>
        <v xml:space="preserve"> </v>
      </c>
      <c r="BA32" s="211" t="str">
        <f>IF(AW32=0," ",VLOOKUP(AW32,PROTOKOL!$A:$E,5,FALSE))</f>
        <v xml:space="preserve"> </v>
      </c>
      <c r="BB32" s="175"/>
      <c r="BC32" s="176" t="str">
        <f t="shared" si="54"/>
        <v xml:space="preserve"> 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39"/>
        <v xml:space="preserve"> </v>
      </c>
      <c r="BL32" s="175">
        <f t="shared" si="56"/>
        <v>0</v>
      </c>
      <c r="BM32" s="176" t="str">
        <f t="shared" si="57"/>
        <v xml:space="preserve"> </v>
      </c>
      <c r="BO32" s="172">
        <v>4</v>
      </c>
      <c r="BP32" s="224">
        <v>4</v>
      </c>
      <c r="BQ32" s="173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4" t="str">
        <f t="shared" si="6"/>
        <v xml:space="preserve"> </v>
      </c>
      <c r="BW32" s="211" t="str">
        <f>IF(BS32=0," ",VLOOKUP(BS32,PROTOKOL!$A:$E,5,FALSE))</f>
        <v xml:space="preserve"> </v>
      </c>
      <c r="BX32" s="175"/>
      <c r="BY32" s="176" t="str">
        <f t="shared" si="58"/>
        <v xml:space="preserve"> 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40"/>
        <v xml:space="preserve"> </v>
      </c>
      <c r="CH32" s="175">
        <f t="shared" si="60"/>
        <v>0</v>
      </c>
      <c r="CI32" s="176" t="str">
        <f t="shared" si="61"/>
        <v xml:space="preserve"> </v>
      </c>
      <c r="CK32" s="172">
        <v>4</v>
      </c>
      <c r="CL32" s="224">
        <v>4</v>
      </c>
      <c r="CM32" s="173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4" t="str">
        <f t="shared" si="8"/>
        <v xml:space="preserve"> </v>
      </c>
      <c r="CS32" s="211" t="str">
        <f>IF(CO32=0," ",VLOOKUP(CO32,PROTOKOL!$A:$E,5,FALSE))</f>
        <v xml:space="preserve"> </v>
      </c>
      <c r="CT32" s="175"/>
      <c r="CU32" s="176" t="str">
        <f t="shared" si="62"/>
        <v xml:space="preserve"> 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41"/>
        <v xml:space="preserve"> </v>
      </c>
      <c r="DD32" s="175">
        <f t="shared" si="64"/>
        <v>0</v>
      </c>
      <c r="DE32" s="176" t="str">
        <f t="shared" si="65"/>
        <v xml:space="preserve"> </v>
      </c>
      <c r="DG32" s="172">
        <v>4</v>
      </c>
      <c r="DH32" s="224">
        <v>4</v>
      </c>
      <c r="DI32" s="173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4" t="str">
        <f t="shared" si="10"/>
        <v xml:space="preserve"> </v>
      </c>
      <c r="DO32" s="211" t="str">
        <f>IF(DK32=0," ",VLOOKUP(DK32,PROTOKOL!$A:$E,5,FALSE))</f>
        <v xml:space="preserve"> </v>
      </c>
      <c r="DP32" s="175"/>
      <c r="DQ32" s="176" t="str">
        <f t="shared" si="66"/>
        <v xml:space="preserve"> 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42"/>
        <v xml:space="preserve"> </v>
      </c>
      <c r="DZ32" s="175">
        <f t="shared" si="68"/>
        <v>0</v>
      </c>
      <c r="EA32" s="176" t="str">
        <f t="shared" si="69"/>
        <v xml:space="preserve"> </v>
      </c>
      <c r="EC32" s="172">
        <v>4</v>
      </c>
      <c r="ED32" s="224">
        <v>4</v>
      </c>
      <c r="EE32" s="173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4" t="str">
        <f t="shared" si="12"/>
        <v xml:space="preserve"> </v>
      </c>
      <c r="EK32" s="211" t="str">
        <f>IF(EG32=0," ",VLOOKUP(EG32,PROTOKOL!$A:$E,5,FALSE))</f>
        <v xml:space="preserve"> </v>
      </c>
      <c r="EL32" s="175"/>
      <c r="EM32" s="176" t="str">
        <f t="shared" si="70"/>
        <v xml:space="preserve"> 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3"/>
        <v xml:space="preserve"> </v>
      </c>
      <c r="EV32" s="175">
        <f t="shared" si="72"/>
        <v>0</v>
      </c>
      <c r="EW32" s="176" t="str">
        <f t="shared" si="73"/>
        <v xml:space="preserve"> </v>
      </c>
      <c r="EY32" s="172">
        <v>4</v>
      </c>
      <c r="EZ32" s="224">
        <v>4</v>
      </c>
      <c r="FA32" s="173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/>
      <c r="FI32" s="176" t="str">
        <f t="shared" si="74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44"/>
        <v xml:space="preserve"> </v>
      </c>
      <c r="FR32" s="175">
        <f t="shared" si="76"/>
        <v>0</v>
      </c>
      <c r="FS32" s="176" t="str">
        <f t="shared" si="77"/>
        <v xml:space="preserve"> </v>
      </c>
      <c r="FU32" s="172">
        <v>4</v>
      </c>
      <c r="FV32" s="224">
        <v>4</v>
      </c>
      <c r="FW32" s="173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4" t="str">
        <f t="shared" si="16"/>
        <v xml:space="preserve"> </v>
      </c>
      <c r="GC32" s="211" t="str">
        <f>IF(FY32=0," ",VLOOKUP(FY32,PROTOKOL!$A:$E,5,FALSE))</f>
        <v xml:space="preserve"> </v>
      </c>
      <c r="GD32" s="175"/>
      <c r="GE32" s="176" t="str">
        <f t="shared" si="78"/>
        <v xml:space="preserve"> 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45"/>
        <v xml:space="preserve"> </v>
      </c>
      <c r="GN32" s="175">
        <f t="shared" si="80"/>
        <v>0</v>
      </c>
      <c r="GO32" s="176" t="str">
        <f t="shared" si="81"/>
        <v xml:space="preserve"> </v>
      </c>
      <c r="GQ32" s="172">
        <v>4</v>
      </c>
      <c r="GR32" s="224">
        <v>4</v>
      </c>
      <c r="GS32" s="173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/>
      <c r="HA32" s="176" t="str">
        <f t="shared" si="82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46"/>
        <v xml:space="preserve"> </v>
      </c>
      <c r="HJ32" s="175">
        <f t="shared" si="84"/>
        <v>0</v>
      </c>
      <c r="HK32" s="176" t="str">
        <f t="shared" si="85"/>
        <v xml:space="preserve"> </v>
      </c>
      <c r="HM32" s="172">
        <v>4</v>
      </c>
      <c r="HN32" s="224">
        <v>4</v>
      </c>
      <c r="HO32" s="173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4" t="str">
        <f t="shared" si="20"/>
        <v xml:space="preserve"> </v>
      </c>
      <c r="HU32" s="211" t="str">
        <f>IF(HQ32=0," ",VLOOKUP(HQ32,PROTOKOL!$A:$E,5,FALSE))</f>
        <v xml:space="preserve"> </v>
      </c>
      <c r="HV32" s="175"/>
      <c r="HW32" s="176" t="str">
        <f t="shared" si="86"/>
        <v xml:space="preserve"> 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47"/>
        <v xml:space="preserve"> </v>
      </c>
      <c r="IF32" s="175">
        <f t="shared" si="88"/>
        <v>0</v>
      </c>
      <c r="IG32" s="176" t="str">
        <f t="shared" si="89"/>
        <v xml:space="preserve"> </v>
      </c>
      <c r="II32" s="172">
        <v>4</v>
      </c>
      <c r="IJ32" s="224">
        <v>4</v>
      </c>
      <c r="IK32" s="173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/>
      <c r="IS32" s="176" t="str">
        <f t="shared" si="90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48"/>
        <v xml:space="preserve"> </v>
      </c>
      <c r="JB32" s="175">
        <f t="shared" si="92"/>
        <v>0</v>
      </c>
      <c r="JC32" s="176" t="str">
        <f t="shared" si="93"/>
        <v xml:space="preserve"> </v>
      </c>
      <c r="JE32" s="172">
        <v>4</v>
      </c>
      <c r="JF32" s="224">
        <v>4</v>
      </c>
      <c r="JG32" s="173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4" t="str">
        <f t="shared" si="24"/>
        <v xml:space="preserve"> </v>
      </c>
      <c r="JM32" s="211" t="str">
        <f>IF(JI32=0," ",VLOOKUP(JI32,PROTOKOL!$A:$E,5,FALSE))</f>
        <v xml:space="preserve"> </v>
      </c>
      <c r="JN32" s="175"/>
      <c r="JO32" s="176" t="str">
        <f t="shared" si="94"/>
        <v xml:space="preserve"> 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49"/>
        <v xml:space="preserve"> </v>
      </c>
      <c r="JX32" s="175">
        <f t="shared" si="96"/>
        <v>0</v>
      </c>
      <c r="JY32" s="176" t="str">
        <f t="shared" si="97"/>
        <v xml:space="preserve"> </v>
      </c>
      <c r="KA32" s="172">
        <v>4</v>
      </c>
      <c r="KB32" s="224">
        <v>4</v>
      </c>
      <c r="KC32" s="173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/>
      <c r="KK32" s="176" t="str">
        <f t="shared" si="98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50"/>
        <v xml:space="preserve"> </v>
      </c>
      <c r="KT32" s="175">
        <f t="shared" si="100"/>
        <v>0</v>
      </c>
      <c r="KU32" s="176" t="str">
        <f t="shared" si="101"/>
        <v xml:space="preserve"> </v>
      </c>
      <c r="KW32" s="172">
        <v>4</v>
      </c>
      <c r="KX32" s="224">
        <v>4</v>
      </c>
      <c r="KY32" s="173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4" t="str">
        <f t="shared" si="28"/>
        <v xml:space="preserve"> </v>
      </c>
      <c r="LE32" s="211" t="str">
        <f>IF(LA32=0," ",VLOOKUP(LA32,PROTOKOL!$A:$E,5,FALSE))</f>
        <v xml:space="preserve"> </v>
      </c>
      <c r="LF32" s="175"/>
      <c r="LG32" s="176" t="str">
        <f t="shared" si="102"/>
        <v xml:space="preserve"> 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51"/>
        <v xml:space="preserve"> </v>
      </c>
      <c r="LP32" s="175">
        <f t="shared" si="104"/>
        <v>0</v>
      </c>
      <c r="LQ32" s="176" t="str">
        <f t="shared" si="105"/>
        <v xml:space="preserve"> </v>
      </c>
      <c r="LS32" s="172">
        <v>4</v>
      </c>
      <c r="LT32" s="224">
        <v>4</v>
      </c>
      <c r="LU32" s="173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4" t="str">
        <f t="shared" si="30"/>
        <v xml:space="preserve"> </v>
      </c>
      <c r="MA32" s="211" t="str">
        <f>IF(LW32=0," ",VLOOKUP(LW32,PROTOKOL!$A:$E,5,FALSE))</f>
        <v xml:space="preserve"> </v>
      </c>
      <c r="MB32" s="175"/>
      <c r="MC32" s="176" t="str">
        <f t="shared" si="106"/>
        <v xml:space="preserve"> 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52"/>
        <v xml:space="preserve"> </v>
      </c>
      <c r="ML32" s="175">
        <f t="shared" si="108"/>
        <v>0</v>
      </c>
      <c r="MM32" s="176" t="str">
        <f t="shared" si="109"/>
        <v xml:space="preserve"> </v>
      </c>
      <c r="MO32" s="172">
        <v>4</v>
      </c>
      <c r="MP32" s="224">
        <v>4</v>
      </c>
      <c r="MQ32" s="173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4" t="str">
        <f t="shared" si="32"/>
        <v xml:space="preserve"> </v>
      </c>
      <c r="MW32" s="211" t="str">
        <f>IF(MS32=0," ",VLOOKUP(MS32,PROTOKOL!$A:$E,5,FALSE))</f>
        <v xml:space="preserve"> </v>
      </c>
      <c r="MX32" s="175"/>
      <c r="MY32" s="176" t="str">
        <f t="shared" si="110"/>
        <v xml:space="preserve"> 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53"/>
        <v xml:space="preserve"> </v>
      </c>
      <c r="NH32" s="175">
        <f t="shared" si="112"/>
        <v>0</v>
      </c>
      <c r="NI32" s="176" t="str">
        <f t="shared" si="113"/>
        <v xml:space="preserve"> </v>
      </c>
      <c r="NK32" s="172">
        <v>4</v>
      </c>
      <c r="NL32" s="224">
        <v>4</v>
      </c>
      <c r="NM32" s="173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4" t="str">
        <f t="shared" si="34"/>
        <v xml:space="preserve"> </v>
      </c>
      <c r="NS32" s="211" t="str">
        <f>IF(NO32=0," ",VLOOKUP(NO32,PROTOKOL!$A:$E,5,FALSE))</f>
        <v xml:space="preserve"> </v>
      </c>
      <c r="NT32" s="175"/>
      <c r="NU32" s="176" t="str">
        <f t="shared" si="114"/>
        <v xml:space="preserve"> 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54"/>
        <v xml:space="preserve"> </v>
      </c>
      <c r="OD32" s="175">
        <f t="shared" si="116"/>
        <v>0</v>
      </c>
      <c r="OE32" s="176" t="str">
        <f t="shared" si="117"/>
        <v xml:space="preserve"> </v>
      </c>
      <c r="OG32" s="172">
        <v>4</v>
      </c>
      <c r="OH32" s="224">
        <v>4</v>
      </c>
      <c r="OI32" s="173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4" t="str">
        <f t="shared" si="36"/>
        <v xml:space="preserve"> </v>
      </c>
      <c r="OO32" s="211" t="str">
        <f>IF(OK32=0," ",VLOOKUP(OK32,PROTOKOL!$A:$E,5,FALSE))</f>
        <v xml:space="preserve"> </v>
      </c>
      <c r="OP32" s="175"/>
      <c r="OQ32" s="176" t="str">
        <f t="shared" si="118"/>
        <v xml:space="preserve"> 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55"/>
        <v xml:space="preserve"> </v>
      </c>
      <c r="OZ32" s="175">
        <f t="shared" si="120"/>
        <v>0</v>
      </c>
      <c r="PA32" s="176" t="str">
        <f t="shared" si="121"/>
        <v xml:space="preserve"> </v>
      </c>
      <c r="PC32" s="172">
        <v>4</v>
      </c>
      <c r="PD32" s="224">
        <v>4</v>
      </c>
      <c r="PE32" s="173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4" t="str">
        <f t="shared" si="38"/>
        <v xml:space="preserve"> </v>
      </c>
      <c r="PK32" s="211" t="str">
        <f>IF(PG32=0," ",VLOOKUP(PG32,PROTOKOL!$A:$E,5,FALSE))</f>
        <v xml:space="preserve"> </v>
      </c>
      <c r="PL32" s="175"/>
      <c r="PM32" s="176" t="str">
        <f t="shared" si="122"/>
        <v xml:space="preserve"> 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56"/>
        <v xml:space="preserve"> </v>
      </c>
      <c r="PV32" s="175">
        <f t="shared" si="124"/>
        <v>0</v>
      </c>
      <c r="PW32" s="176" t="str">
        <f t="shared" si="125"/>
        <v xml:space="preserve"> </v>
      </c>
      <c r="PY32" s="172">
        <v>4</v>
      </c>
      <c r="PZ32" s="224">
        <v>4</v>
      </c>
      <c r="QA32" s="173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4" t="str">
        <f t="shared" si="40"/>
        <v xml:space="preserve"> </v>
      </c>
      <c r="QG32" s="211" t="str">
        <f>IF(QC32=0," ",VLOOKUP(QC32,PROTOKOL!$A:$E,5,FALSE))</f>
        <v xml:space="preserve"> </v>
      </c>
      <c r="QH32" s="175"/>
      <c r="QI32" s="176" t="str">
        <f t="shared" si="126"/>
        <v xml:space="preserve"> 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57"/>
        <v xml:space="preserve"> </v>
      </c>
      <c r="QR32" s="175">
        <f t="shared" si="128"/>
        <v>0</v>
      </c>
      <c r="QS32" s="176" t="str">
        <f t="shared" si="129"/>
        <v xml:space="preserve"> </v>
      </c>
      <c r="QU32" s="172">
        <v>4</v>
      </c>
      <c r="QV32" s="224">
        <v>4</v>
      </c>
      <c r="QW32" s="173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4" t="str">
        <f t="shared" si="42"/>
        <v xml:space="preserve"> </v>
      </c>
      <c r="RC32" s="211" t="str">
        <f>IF(QY32=0," ",VLOOKUP(QY32,PROTOKOL!$A:$E,5,FALSE))</f>
        <v xml:space="preserve"> </v>
      </c>
      <c r="RD32" s="175"/>
      <c r="RE32" s="176" t="str">
        <f t="shared" si="130"/>
        <v xml:space="preserve"> </v>
      </c>
      <c r="RF32" s="216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4" t="str">
        <f t="shared" si="43"/>
        <v xml:space="preserve"> </v>
      </c>
      <c r="RL32" s="175" t="str">
        <f>IF(RH32=0," ",VLOOKUP(RH32,PROTOKOL!$A:$E,5,FALSE))</f>
        <v xml:space="preserve"> </v>
      </c>
      <c r="RM32" s="211" t="str">
        <f t="shared" si="158"/>
        <v xml:space="preserve"> </v>
      </c>
      <c r="RN32" s="175">
        <f t="shared" si="132"/>
        <v>0</v>
      </c>
      <c r="RO32" s="176" t="str">
        <f t="shared" si="133"/>
        <v xml:space="preserve"> </v>
      </c>
      <c r="RQ32" s="172">
        <v>4</v>
      </c>
      <c r="RR32" s="224">
        <v>4</v>
      </c>
      <c r="RS32" s="173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4" t="str">
        <f t="shared" si="44"/>
        <v xml:space="preserve"> </v>
      </c>
      <c r="RY32" s="211" t="str">
        <f>IF(RU32=0," ",VLOOKUP(RU32,PROTOKOL!$A:$E,5,FALSE))</f>
        <v xml:space="preserve"> </v>
      </c>
      <c r="RZ32" s="175"/>
      <c r="SA32" s="176" t="str">
        <f t="shared" si="134"/>
        <v xml:space="preserve"> </v>
      </c>
      <c r="SB32" s="216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4" t="str">
        <f t="shared" si="45"/>
        <v xml:space="preserve"> </v>
      </c>
      <c r="SH32" s="175" t="str">
        <f>IF(SD32=0," ",VLOOKUP(SD32,PROTOKOL!$A:$E,5,FALSE))</f>
        <v xml:space="preserve"> </v>
      </c>
      <c r="SI32" s="211" t="str">
        <f t="shared" si="159"/>
        <v xml:space="preserve"> </v>
      </c>
      <c r="SJ32" s="175">
        <f t="shared" si="136"/>
        <v>0</v>
      </c>
      <c r="SK32" s="176" t="str">
        <f t="shared" si="137"/>
        <v xml:space="preserve"> </v>
      </c>
    </row>
    <row r="33" spans="1:505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/>
      <c r="K33" s="176" t="str">
        <f t="shared" si="46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7"/>
        <v xml:space="preserve"> </v>
      </c>
      <c r="T33" s="175">
        <f t="shared" si="48"/>
        <v>0</v>
      </c>
      <c r="U33" s="176" t="str">
        <f t="shared" si="49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/>
      <c r="AG33" s="176" t="str">
        <f t="shared" si="50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38"/>
        <v xml:space="preserve"> </v>
      </c>
      <c r="AP33" s="175">
        <f t="shared" si="52"/>
        <v>0</v>
      </c>
      <c r="AQ33" s="176" t="str">
        <f t="shared" si="53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/>
      <c r="BC33" s="176" t="str">
        <f t="shared" si="54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39"/>
        <v xml:space="preserve"> </v>
      </c>
      <c r="BL33" s="175">
        <f t="shared" si="56"/>
        <v>0</v>
      </c>
      <c r="BM33" s="176" t="str">
        <f t="shared" si="57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/>
      <c r="BY33" s="176" t="str">
        <f t="shared" si="58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40"/>
        <v xml:space="preserve"> </v>
      </c>
      <c r="CH33" s="175">
        <f t="shared" si="60"/>
        <v>0</v>
      </c>
      <c r="CI33" s="176" t="str">
        <f t="shared" si="61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/>
      <c r="CU33" s="176" t="str">
        <f t="shared" si="62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41"/>
        <v xml:space="preserve"> </v>
      </c>
      <c r="DD33" s="175">
        <f t="shared" si="64"/>
        <v>0</v>
      </c>
      <c r="DE33" s="176" t="str">
        <f t="shared" si="65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/>
      <c r="DQ33" s="176" t="str">
        <f t="shared" si="66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42"/>
        <v xml:space="preserve"> </v>
      </c>
      <c r="DZ33" s="175">
        <f t="shared" si="68"/>
        <v>0</v>
      </c>
      <c r="EA33" s="176" t="str">
        <f t="shared" si="69"/>
        <v xml:space="preserve"> </v>
      </c>
      <c r="EC33" s="172">
        <v>4</v>
      </c>
      <c r="ED33" s="225"/>
      <c r="EE33" s="173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4" t="str">
        <f t="shared" si="12"/>
        <v xml:space="preserve"> </v>
      </c>
      <c r="EK33" s="211" t="str">
        <f>IF(EG33=0," ",VLOOKUP(EG33,PROTOKOL!$A:$E,5,FALSE))</f>
        <v xml:space="preserve"> </v>
      </c>
      <c r="EL33" s="175"/>
      <c r="EM33" s="176" t="str">
        <f t="shared" si="70"/>
        <v xml:space="preserve"> 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3"/>
        <v xml:space="preserve"> </v>
      </c>
      <c r="EV33" s="175">
        <f t="shared" si="72"/>
        <v>0</v>
      </c>
      <c r="EW33" s="176" t="str">
        <f t="shared" si="73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/>
      <c r="FI33" s="176" t="str">
        <f t="shared" si="74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44"/>
        <v xml:space="preserve"> </v>
      </c>
      <c r="FR33" s="175">
        <f t="shared" si="76"/>
        <v>0</v>
      </c>
      <c r="FS33" s="176" t="str">
        <f t="shared" si="77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/>
      <c r="GE33" s="176" t="str">
        <f t="shared" si="78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45"/>
        <v xml:space="preserve"> </v>
      </c>
      <c r="GN33" s="175">
        <f t="shared" si="80"/>
        <v>0</v>
      </c>
      <c r="GO33" s="176" t="str">
        <f t="shared" si="81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/>
      <c r="HA33" s="176" t="str">
        <f t="shared" si="82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46"/>
        <v xml:space="preserve"> </v>
      </c>
      <c r="HJ33" s="175">
        <f t="shared" si="84"/>
        <v>0</v>
      </c>
      <c r="HK33" s="176" t="str">
        <f t="shared" si="85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/>
      <c r="HW33" s="176" t="str">
        <f t="shared" si="86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47"/>
        <v xml:space="preserve"> </v>
      </c>
      <c r="IF33" s="175">
        <f t="shared" si="88"/>
        <v>0</v>
      </c>
      <c r="IG33" s="176" t="str">
        <f t="shared" si="89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/>
      <c r="IS33" s="176" t="str">
        <f t="shared" si="90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48"/>
        <v xml:space="preserve"> </v>
      </c>
      <c r="JB33" s="175">
        <f t="shared" si="92"/>
        <v>0</v>
      </c>
      <c r="JC33" s="176" t="str">
        <f t="shared" si="93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/>
      <c r="JO33" s="176" t="str">
        <f t="shared" si="94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49"/>
        <v xml:space="preserve"> </v>
      </c>
      <c r="JX33" s="175">
        <f t="shared" si="96"/>
        <v>0</v>
      </c>
      <c r="JY33" s="176" t="str">
        <f t="shared" si="97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/>
      <c r="KK33" s="176" t="str">
        <f t="shared" si="98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50"/>
        <v xml:space="preserve"> </v>
      </c>
      <c r="KT33" s="175">
        <f t="shared" si="100"/>
        <v>0</v>
      </c>
      <c r="KU33" s="176" t="str">
        <f t="shared" si="101"/>
        <v xml:space="preserve"> </v>
      </c>
      <c r="KW33" s="172">
        <v>4</v>
      </c>
      <c r="KX33" s="225"/>
      <c r="KY33" s="173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4" t="str">
        <f t="shared" si="28"/>
        <v xml:space="preserve"> </v>
      </c>
      <c r="LE33" s="211" t="str">
        <f>IF(LA33=0," ",VLOOKUP(LA33,PROTOKOL!$A:$E,5,FALSE))</f>
        <v xml:space="preserve"> </v>
      </c>
      <c r="LF33" s="175"/>
      <c r="LG33" s="176" t="str">
        <f t="shared" si="102"/>
        <v xml:space="preserve"> 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51"/>
        <v xml:space="preserve"> </v>
      </c>
      <c r="LP33" s="175">
        <f t="shared" si="104"/>
        <v>0</v>
      </c>
      <c r="LQ33" s="176" t="str">
        <f t="shared" si="105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/>
      <c r="MC33" s="176" t="str">
        <f t="shared" si="106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52"/>
        <v xml:space="preserve"> </v>
      </c>
      <c r="ML33" s="175">
        <f t="shared" si="108"/>
        <v>0</v>
      </c>
      <c r="MM33" s="176" t="str">
        <f t="shared" si="109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/>
      <c r="MY33" s="176" t="str">
        <f t="shared" si="110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53"/>
        <v xml:space="preserve"> </v>
      </c>
      <c r="NH33" s="175">
        <f t="shared" si="112"/>
        <v>0</v>
      </c>
      <c r="NI33" s="176" t="str">
        <f t="shared" si="113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/>
      <c r="NU33" s="176" t="str">
        <f t="shared" si="114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54"/>
        <v xml:space="preserve"> </v>
      </c>
      <c r="OD33" s="175">
        <f t="shared" si="116"/>
        <v>0</v>
      </c>
      <c r="OE33" s="176" t="str">
        <f t="shared" si="117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/>
      <c r="OQ33" s="176" t="str">
        <f t="shared" si="118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55"/>
        <v xml:space="preserve"> </v>
      </c>
      <c r="OZ33" s="175">
        <f t="shared" si="120"/>
        <v>0</v>
      </c>
      <c r="PA33" s="176" t="str">
        <f t="shared" si="121"/>
        <v xml:space="preserve"> </v>
      </c>
      <c r="PC33" s="172">
        <v>4</v>
      </c>
      <c r="PD33" s="225"/>
      <c r="PE33" s="173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4" t="str">
        <f t="shared" si="38"/>
        <v xml:space="preserve"> </v>
      </c>
      <c r="PK33" s="211" t="str">
        <f>IF(PG33=0," ",VLOOKUP(PG33,PROTOKOL!$A:$E,5,FALSE))</f>
        <v xml:space="preserve"> </v>
      </c>
      <c r="PL33" s="175"/>
      <c r="PM33" s="176" t="str">
        <f t="shared" si="122"/>
        <v xml:space="preserve"> 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56"/>
        <v xml:space="preserve"> </v>
      </c>
      <c r="PV33" s="175">
        <f t="shared" si="124"/>
        <v>0</v>
      </c>
      <c r="PW33" s="176" t="str">
        <f t="shared" si="125"/>
        <v xml:space="preserve"> </v>
      </c>
      <c r="PY33" s="172">
        <v>4</v>
      </c>
      <c r="PZ33" s="225"/>
      <c r="QA33" s="173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4" t="str">
        <f t="shared" si="40"/>
        <v xml:space="preserve"> </v>
      </c>
      <c r="QG33" s="211" t="str">
        <f>IF(QC33=0," ",VLOOKUP(QC33,PROTOKOL!$A:$E,5,FALSE))</f>
        <v xml:space="preserve"> </v>
      </c>
      <c r="QH33" s="175"/>
      <c r="QI33" s="176" t="str">
        <f t="shared" si="126"/>
        <v xml:space="preserve"> 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57"/>
        <v xml:space="preserve"> </v>
      </c>
      <c r="QR33" s="175">
        <f t="shared" si="128"/>
        <v>0</v>
      </c>
      <c r="QS33" s="176" t="str">
        <f t="shared" si="129"/>
        <v xml:space="preserve"> </v>
      </c>
      <c r="QU33" s="172">
        <v>4</v>
      </c>
      <c r="QV33" s="225"/>
      <c r="QW33" s="173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4" t="str">
        <f t="shared" si="42"/>
        <v xml:space="preserve"> </v>
      </c>
      <c r="RC33" s="211" t="str">
        <f>IF(QY33=0," ",VLOOKUP(QY33,PROTOKOL!$A:$E,5,FALSE))</f>
        <v xml:space="preserve"> </v>
      </c>
      <c r="RD33" s="175"/>
      <c r="RE33" s="176" t="str">
        <f t="shared" si="130"/>
        <v xml:space="preserve"> </v>
      </c>
      <c r="RF33" s="216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4" t="str">
        <f t="shared" si="43"/>
        <v xml:space="preserve"> </v>
      </c>
      <c r="RL33" s="175" t="str">
        <f>IF(RH33=0," ",VLOOKUP(RH33,PROTOKOL!$A:$E,5,FALSE))</f>
        <v xml:space="preserve"> </v>
      </c>
      <c r="RM33" s="211" t="str">
        <f t="shared" si="158"/>
        <v xml:space="preserve"> </v>
      </c>
      <c r="RN33" s="175">
        <f t="shared" si="132"/>
        <v>0</v>
      </c>
      <c r="RO33" s="176" t="str">
        <f t="shared" si="133"/>
        <v xml:space="preserve"> </v>
      </c>
      <c r="RQ33" s="172">
        <v>4</v>
      </c>
      <c r="RR33" s="225"/>
      <c r="RS33" s="173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4" t="str">
        <f t="shared" si="44"/>
        <v xml:space="preserve"> </v>
      </c>
      <c r="RY33" s="211" t="str">
        <f>IF(RU33=0," ",VLOOKUP(RU33,PROTOKOL!$A:$E,5,FALSE))</f>
        <v xml:space="preserve"> </v>
      </c>
      <c r="RZ33" s="175"/>
      <c r="SA33" s="176" t="str">
        <f t="shared" si="134"/>
        <v xml:space="preserve"> </v>
      </c>
      <c r="SB33" s="216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4" t="str">
        <f t="shared" si="45"/>
        <v xml:space="preserve"> </v>
      </c>
      <c r="SH33" s="175" t="str">
        <f>IF(SD33=0," ",VLOOKUP(SD33,PROTOKOL!$A:$E,5,FALSE))</f>
        <v xml:space="preserve"> </v>
      </c>
      <c r="SI33" s="211" t="str">
        <f t="shared" si="159"/>
        <v xml:space="preserve"> </v>
      </c>
      <c r="SJ33" s="175">
        <f t="shared" si="136"/>
        <v>0</v>
      </c>
      <c r="SK33" s="176" t="str">
        <f t="shared" si="137"/>
        <v xml:space="preserve"> </v>
      </c>
    </row>
    <row r="34" spans="1:505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/>
      <c r="K34" s="176" t="str">
        <f t="shared" si="46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7"/>
        <v xml:space="preserve"> </v>
      </c>
      <c r="T34" s="175">
        <f t="shared" si="48"/>
        <v>0</v>
      </c>
      <c r="U34" s="176" t="str">
        <f t="shared" si="49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/>
      <c r="AG34" s="176" t="str">
        <f t="shared" si="50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38"/>
        <v xml:space="preserve"> </v>
      </c>
      <c r="AP34" s="175">
        <f t="shared" si="52"/>
        <v>0</v>
      </c>
      <c r="AQ34" s="176" t="str">
        <f t="shared" si="53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/>
      <c r="BC34" s="176" t="str">
        <f t="shared" si="54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39"/>
        <v xml:space="preserve"> </v>
      </c>
      <c r="BL34" s="175">
        <f t="shared" si="56"/>
        <v>0</v>
      </c>
      <c r="BM34" s="176" t="str">
        <f t="shared" si="57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/>
      <c r="BY34" s="176" t="str">
        <f t="shared" si="58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40"/>
        <v xml:space="preserve"> </v>
      </c>
      <c r="CH34" s="175">
        <f t="shared" si="60"/>
        <v>0</v>
      </c>
      <c r="CI34" s="176" t="str">
        <f t="shared" si="61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/>
      <c r="CU34" s="176" t="str">
        <f t="shared" si="62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41"/>
        <v xml:space="preserve"> </v>
      </c>
      <c r="DD34" s="175">
        <f t="shared" si="64"/>
        <v>0</v>
      </c>
      <c r="DE34" s="176" t="str">
        <f t="shared" si="65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/>
      <c r="DQ34" s="176" t="str">
        <f t="shared" si="66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42"/>
        <v xml:space="preserve"> </v>
      </c>
      <c r="DZ34" s="175">
        <f t="shared" si="68"/>
        <v>0</v>
      </c>
      <c r="EA34" s="176" t="str">
        <f t="shared" si="69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/>
      <c r="EM34" s="176" t="str">
        <f t="shared" si="70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3"/>
        <v xml:space="preserve"> </v>
      </c>
      <c r="EV34" s="175">
        <f t="shared" si="72"/>
        <v>0</v>
      </c>
      <c r="EW34" s="176" t="str">
        <f t="shared" si="73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/>
      <c r="FI34" s="176" t="str">
        <f t="shared" si="74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44"/>
        <v xml:space="preserve"> </v>
      </c>
      <c r="FR34" s="175">
        <f t="shared" si="76"/>
        <v>0</v>
      </c>
      <c r="FS34" s="176" t="str">
        <f t="shared" si="77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/>
      <c r="GE34" s="176" t="str">
        <f t="shared" si="78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45"/>
        <v xml:space="preserve"> </v>
      </c>
      <c r="GN34" s="175">
        <f t="shared" si="80"/>
        <v>0</v>
      </c>
      <c r="GO34" s="176" t="str">
        <f t="shared" si="81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/>
      <c r="HA34" s="176" t="str">
        <f t="shared" si="82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46"/>
        <v xml:space="preserve"> </v>
      </c>
      <c r="HJ34" s="175">
        <f t="shared" si="84"/>
        <v>0</v>
      </c>
      <c r="HK34" s="176" t="str">
        <f t="shared" si="85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/>
      <c r="HW34" s="176" t="str">
        <f t="shared" si="86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47"/>
        <v xml:space="preserve"> </v>
      </c>
      <c r="IF34" s="175">
        <f t="shared" si="88"/>
        <v>0</v>
      </c>
      <c r="IG34" s="176" t="str">
        <f t="shared" si="89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/>
      <c r="IS34" s="176" t="str">
        <f t="shared" si="90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48"/>
        <v xml:space="preserve"> </v>
      </c>
      <c r="JB34" s="175">
        <f t="shared" si="92"/>
        <v>0</v>
      </c>
      <c r="JC34" s="176" t="str">
        <f t="shared" si="93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/>
      <c r="JO34" s="176" t="str">
        <f t="shared" si="94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49"/>
        <v xml:space="preserve"> </v>
      </c>
      <c r="JX34" s="175">
        <f t="shared" si="96"/>
        <v>0</v>
      </c>
      <c r="JY34" s="176" t="str">
        <f t="shared" si="97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/>
      <c r="KK34" s="176" t="str">
        <f t="shared" si="98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50"/>
        <v xml:space="preserve"> </v>
      </c>
      <c r="KT34" s="175">
        <f t="shared" si="100"/>
        <v>0</v>
      </c>
      <c r="KU34" s="176" t="str">
        <f t="shared" si="101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/>
      <c r="LG34" s="176" t="str">
        <f t="shared" si="102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51"/>
        <v xml:space="preserve"> </v>
      </c>
      <c r="LP34" s="175">
        <f t="shared" si="104"/>
        <v>0</v>
      </c>
      <c r="LQ34" s="176" t="str">
        <f t="shared" si="105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/>
      <c r="MC34" s="176" t="str">
        <f t="shared" si="106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52"/>
        <v xml:space="preserve"> </v>
      </c>
      <c r="ML34" s="175">
        <f t="shared" si="108"/>
        <v>0</v>
      </c>
      <c r="MM34" s="176" t="str">
        <f t="shared" si="109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/>
      <c r="MY34" s="176" t="str">
        <f t="shared" si="110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53"/>
        <v xml:space="preserve"> </v>
      </c>
      <c r="NH34" s="175">
        <f t="shared" si="112"/>
        <v>0</v>
      </c>
      <c r="NI34" s="176" t="str">
        <f t="shared" si="113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/>
      <c r="NU34" s="176" t="str">
        <f t="shared" si="114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54"/>
        <v xml:space="preserve"> </v>
      </c>
      <c r="OD34" s="175">
        <f t="shared" si="116"/>
        <v>0</v>
      </c>
      <c r="OE34" s="176" t="str">
        <f t="shared" si="117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/>
      <c r="OQ34" s="176" t="str">
        <f t="shared" si="118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55"/>
        <v xml:space="preserve"> </v>
      </c>
      <c r="OZ34" s="175">
        <f t="shared" si="120"/>
        <v>0</v>
      </c>
      <c r="PA34" s="176" t="str">
        <f t="shared" si="121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/>
      <c r="PM34" s="176" t="str">
        <f t="shared" si="122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56"/>
        <v xml:space="preserve"> </v>
      </c>
      <c r="PV34" s="175">
        <f t="shared" si="124"/>
        <v>0</v>
      </c>
      <c r="PW34" s="176" t="str">
        <f t="shared" si="125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/>
      <c r="QI34" s="176" t="str">
        <f t="shared" si="126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57"/>
        <v xml:space="preserve"> </v>
      </c>
      <c r="QR34" s="175">
        <f t="shared" si="128"/>
        <v>0</v>
      </c>
      <c r="QS34" s="176" t="str">
        <f t="shared" si="129"/>
        <v xml:space="preserve"> </v>
      </c>
      <c r="QU34" s="172">
        <v>4</v>
      </c>
      <c r="QV34" s="226"/>
      <c r="QW34" s="173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4" t="str">
        <f t="shared" si="42"/>
        <v xml:space="preserve"> </v>
      </c>
      <c r="RC34" s="211" t="str">
        <f>IF(QY34=0," ",VLOOKUP(QY34,PROTOKOL!$A:$E,5,FALSE))</f>
        <v xml:space="preserve"> </v>
      </c>
      <c r="RD34" s="175"/>
      <c r="RE34" s="176" t="str">
        <f t="shared" si="130"/>
        <v xml:space="preserve"> </v>
      </c>
      <c r="RF34" s="216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4" t="str">
        <f t="shared" si="43"/>
        <v xml:space="preserve"> </v>
      </c>
      <c r="RL34" s="175" t="str">
        <f>IF(RH34=0," ",VLOOKUP(RH34,PROTOKOL!$A:$E,5,FALSE))</f>
        <v xml:space="preserve"> </v>
      </c>
      <c r="RM34" s="211" t="str">
        <f t="shared" si="158"/>
        <v xml:space="preserve"> </v>
      </c>
      <c r="RN34" s="175">
        <f t="shared" si="132"/>
        <v>0</v>
      </c>
      <c r="RO34" s="176" t="str">
        <f t="shared" si="133"/>
        <v xml:space="preserve"> </v>
      </c>
      <c r="RQ34" s="172">
        <v>4</v>
      </c>
      <c r="RR34" s="226"/>
      <c r="RS34" s="173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4" t="str">
        <f t="shared" si="44"/>
        <v xml:space="preserve"> </v>
      </c>
      <c r="RY34" s="211" t="str">
        <f>IF(RU34=0," ",VLOOKUP(RU34,PROTOKOL!$A:$E,5,FALSE))</f>
        <v xml:space="preserve"> </v>
      </c>
      <c r="RZ34" s="175"/>
      <c r="SA34" s="176" t="str">
        <f t="shared" si="134"/>
        <v xml:space="preserve"> </v>
      </c>
      <c r="SB34" s="216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4" t="str">
        <f t="shared" si="45"/>
        <v xml:space="preserve"> </v>
      </c>
      <c r="SH34" s="175" t="str">
        <f>IF(SD34=0," ",VLOOKUP(SD34,PROTOKOL!$A:$E,5,FALSE))</f>
        <v xml:space="preserve"> </v>
      </c>
      <c r="SI34" s="211" t="str">
        <f t="shared" si="159"/>
        <v xml:space="preserve"> </v>
      </c>
      <c r="SJ34" s="175">
        <f t="shared" si="136"/>
        <v>0</v>
      </c>
      <c r="SK34" s="176" t="str">
        <f t="shared" si="137"/>
        <v xml:space="preserve"> </v>
      </c>
    </row>
    <row r="35" spans="1:505" ht="13.8">
      <c r="A35" s="172">
        <v>5</v>
      </c>
      <c r="B35" s="224">
        <v>5</v>
      </c>
      <c r="C35" s="173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/>
      <c r="K35" s="176" t="str">
        <f t="shared" si="46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7"/>
        <v xml:space="preserve"> </v>
      </c>
      <c r="T35" s="175">
        <f t="shared" si="48"/>
        <v>0</v>
      </c>
      <c r="U35" s="176" t="str">
        <f t="shared" si="49"/>
        <v xml:space="preserve"> </v>
      </c>
      <c r="W35" s="172">
        <v>5</v>
      </c>
      <c r="X35" s="224">
        <v>5</v>
      </c>
      <c r="Y35" s="173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/>
      <c r="AG35" s="176" t="str">
        <f t="shared" si="50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38"/>
        <v xml:space="preserve"> </v>
      </c>
      <c r="AP35" s="175">
        <f t="shared" si="52"/>
        <v>0</v>
      </c>
      <c r="AQ35" s="176" t="str">
        <f t="shared" si="53"/>
        <v xml:space="preserve"> </v>
      </c>
      <c r="AS35" s="172">
        <v>5</v>
      </c>
      <c r="AT35" s="224">
        <v>5</v>
      </c>
      <c r="AU35" s="173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4" t="str">
        <f t="shared" si="4"/>
        <v xml:space="preserve"> </v>
      </c>
      <c r="BA35" s="211" t="str">
        <f>IF(AW35=0," ",VLOOKUP(AW35,PROTOKOL!$A:$E,5,FALSE))</f>
        <v xml:space="preserve"> </v>
      </c>
      <c r="BB35" s="175"/>
      <c r="BC35" s="176" t="str">
        <f t="shared" si="54"/>
        <v xml:space="preserve"> 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39"/>
        <v xml:space="preserve"> </v>
      </c>
      <c r="BL35" s="175">
        <f t="shared" si="56"/>
        <v>0</v>
      </c>
      <c r="BM35" s="176" t="str">
        <f t="shared" si="57"/>
        <v xml:space="preserve"> </v>
      </c>
      <c r="BO35" s="172">
        <v>5</v>
      </c>
      <c r="BP35" s="224">
        <v>5</v>
      </c>
      <c r="BQ35" s="173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4" t="str">
        <f t="shared" si="6"/>
        <v xml:space="preserve"> </v>
      </c>
      <c r="BW35" s="211" t="str">
        <f>IF(BS35=0," ",VLOOKUP(BS35,PROTOKOL!$A:$E,5,FALSE))</f>
        <v xml:space="preserve"> </v>
      </c>
      <c r="BX35" s="175"/>
      <c r="BY35" s="176" t="str">
        <f t="shared" si="58"/>
        <v xml:space="preserve"> 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40"/>
        <v xml:space="preserve"> </v>
      </c>
      <c r="CH35" s="175">
        <f t="shared" si="60"/>
        <v>0</v>
      </c>
      <c r="CI35" s="176" t="str">
        <f t="shared" si="61"/>
        <v xml:space="preserve"> </v>
      </c>
      <c r="CK35" s="172">
        <v>5</v>
      </c>
      <c r="CL35" s="224">
        <v>5</v>
      </c>
      <c r="CM35" s="173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/>
      <c r="CU35" s="176" t="str">
        <f t="shared" si="62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41"/>
        <v xml:space="preserve"> </v>
      </c>
      <c r="DD35" s="175">
        <f t="shared" si="64"/>
        <v>0</v>
      </c>
      <c r="DE35" s="176" t="str">
        <f t="shared" si="65"/>
        <v xml:space="preserve"> </v>
      </c>
      <c r="DG35" s="172">
        <v>5</v>
      </c>
      <c r="DH35" s="224">
        <v>5</v>
      </c>
      <c r="DI35" s="173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/>
      <c r="DQ35" s="176" t="str">
        <f t="shared" si="66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42"/>
        <v xml:space="preserve"> </v>
      </c>
      <c r="DZ35" s="175">
        <f t="shared" si="68"/>
        <v>0</v>
      </c>
      <c r="EA35" s="176" t="str">
        <f t="shared" si="69"/>
        <v xml:space="preserve"> </v>
      </c>
      <c r="EC35" s="172">
        <v>5</v>
      </c>
      <c r="ED35" s="224">
        <v>5</v>
      </c>
      <c r="EE35" s="173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4" t="str">
        <f t="shared" si="12"/>
        <v xml:space="preserve"> </v>
      </c>
      <c r="EK35" s="211" t="str">
        <f>IF(EG35=0," ",VLOOKUP(EG35,PROTOKOL!$A:$E,5,FALSE))</f>
        <v xml:space="preserve"> </v>
      </c>
      <c r="EL35" s="175"/>
      <c r="EM35" s="176" t="str">
        <f t="shared" si="70"/>
        <v xml:space="preserve"> 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3"/>
        <v xml:space="preserve"> </v>
      </c>
      <c r="EV35" s="175">
        <f t="shared" si="72"/>
        <v>0</v>
      </c>
      <c r="EW35" s="176" t="str">
        <f t="shared" si="73"/>
        <v xml:space="preserve"> </v>
      </c>
      <c r="EY35" s="172">
        <v>5</v>
      </c>
      <c r="EZ35" s="224">
        <v>5</v>
      </c>
      <c r="FA35" s="173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/>
      <c r="FI35" s="176" t="str">
        <f t="shared" si="74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44"/>
        <v xml:space="preserve"> </v>
      </c>
      <c r="FR35" s="175">
        <f t="shared" si="76"/>
        <v>0</v>
      </c>
      <c r="FS35" s="176" t="str">
        <f t="shared" si="77"/>
        <v xml:space="preserve"> </v>
      </c>
      <c r="FU35" s="172">
        <v>5</v>
      </c>
      <c r="FV35" s="224">
        <v>5</v>
      </c>
      <c r="FW35" s="173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4" t="str">
        <f t="shared" si="16"/>
        <v xml:space="preserve"> </v>
      </c>
      <c r="GC35" s="211" t="str">
        <f>IF(FY35=0," ",VLOOKUP(FY35,PROTOKOL!$A:$E,5,FALSE))</f>
        <v xml:space="preserve"> </v>
      </c>
      <c r="GD35" s="175"/>
      <c r="GE35" s="176" t="str">
        <f t="shared" si="78"/>
        <v xml:space="preserve"> 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45"/>
        <v xml:space="preserve"> </v>
      </c>
      <c r="GN35" s="175">
        <f t="shared" si="80"/>
        <v>0</v>
      </c>
      <c r="GO35" s="176" t="str">
        <f t="shared" si="81"/>
        <v xml:space="preserve"> </v>
      </c>
      <c r="GQ35" s="172">
        <v>5</v>
      </c>
      <c r="GR35" s="224">
        <v>5</v>
      </c>
      <c r="GS35" s="173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4" t="str">
        <f t="shared" si="18"/>
        <v xml:space="preserve"> </v>
      </c>
      <c r="GY35" s="211" t="str">
        <f>IF(GU35=0," ",VLOOKUP(GU35,PROTOKOL!$A:$E,5,FALSE))</f>
        <v xml:space="preserve"> </v>
      </c>
      <c r="GZ35" s="175"/>
      <c r="HA35" s="176" t="str">
        <f t="shared" si="82"/>
        <v xml:space="preserve"> 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46"/>
        <v xml:space="preserve"> </v>
      </c>
      <c r="HJ35" s="175">
        <f t="shared" si="84"/>
        <v>0</v>
      </c>
      <c r="HK35" s="176" t="str">
        <f t="shared" si="85"/>
        <v xml:space="preserve"> </v>
      </c>
      <c r="HM35" s="172">
        <v>5</v>
      </c>
      <c r="HN35" s="224">
        <v>5</v>
      </c>
      <c r="HO35" s="173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4" t="str">
        <f t="shared" si="20"/>
        <v xml:space="preserve"> </v>
      </c>
      <c r="HU35" s="211" t="str">
        <f>IF(HQ35=0," ",VLOOKUP(HQ35,PROTOKOL!$A:$E,5,FALSE))</f>
        <v xml:space="preserve"> </v>
      </c>
      <c r="HV35" s="175"/>
      <c r="HW35" s="176" t="str">
        <f t="shared" si="86"/>
        <v xml:space="preserve"> 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47"/>
        <v xml:space="preserve"> </v>
      </c>
      <c r="IF35" s="175">
        <f t="shared" si="88"/>
        <v>0</v>
      </c>
      <c r="IG35" s="176" t="str">
        <f t="shared" si="89"/>
        <v xml:space="preserve"> </v>
      </c>
      <c r="II35" s="172">
        <v>5</v>
      </c>
      <c r="IJ35" s="224">
        <v>5</v>
      </c>
      <c r="IK35" s="173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/>
      <c r="IS35" s="176" t="str">
        <f t="shared" si="90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48"/>
        <v xml:space="preserve"> </v>
      </c>
      <c r="JB35" s="175">
        <f t="shared" si="92"/>
        <v>0</v>
      </c>
      <c r="JC35" s="176" t="str">
        <f t="shared" si="93"/>
        <v xml:space="preserve"> </v>
      </c>
      <c r="JE35" s="172">
        <v>5</v>
      </c>
      <c r="JF35" s="224">
        <v>5</v>
      </c>
      <c r="JG35" s="173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/>
      <c r="JO35" s="176" t="str">
        <f t="shared" si="94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49"/>
        <v xml:space="preserve"> </v>
      </c>
      <c r="JX35" s="175">
        <f t="shared" si="96"/>
        <v>0</v>
      </c>
      <c r="JY35" s="176" t="str">
        <f t="shared" si="97"/>
        <v xml:space="preserve"> </v>
      </c>
      <c r="KA35" s="172">
        <v>5</v>
      </c>
      <c r="KB35" s="224">
        <v>5</v>
      </c>
      <c r="KC35" s="173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4" t="str">
        <f t="shared" si="26"/>
        <v xml:space="preserve"> </v>
      </c>
      <c r="KI35" s="211" t="str">
        <f>IF(KE35=0," ",VLOOKUP(KE35,PROTOKOL!$A:$E,5,FALSE))</f>
        <v xml:space="preserve"> </v>
      </c>
      <c r="KJ35" s="175"/>
      <c r="KK35" s="176" t="str">
        <f t="shared" si="98"/>
        <v xml:space="preserve"> 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50"/>
        <v xml:space="preserve"> </v>
      </c>
      <c r="KT35" s="175">
        <f t="shared" si="100"/>
        <v>0</v>
      </c>
      <c r="KU35" s="176" t="str">
        <f t="shared" si="101"/>
        <v xml:space="preserve"> </v>
      </c>
      <c r="KW35" s="172">
        <v>5</v>
      </c>
      <c r="KX35" s="224">
        <v>5</v>
      </c>
      <c r="KY35" s="173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/>
      <c r="LG35" s="176" t="str">
        <f t="shared" si="102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51"/>
        <v xml:space="preserve"> </v>
      </c>
      <c r="LP35" s="175">
        <f t="shared" si="104"/>
        <v>0</v>
      </c>
      <c r="LQ35" s="176" t="str">
        <f t="shared" si="105"/>
        <v xml:space="preserve"> </v>
      </c>
      <c r="LS35" s="172">
        <v>5</v>
      </c>
      <c r="LT35" s="224">
        <v>5</v>
      </c>
      <c r="LU35" s="173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4" t="str">
        <f t="shared" si="30"/>
        <v xml:space="preserve"> </v>
      </c>
      <c r="MA35" s="211" t="str">
        <f>IF(LW35=0," ",VLOOKUP(LW35,PROTOKOL!$A:$E,5,FALSE))</f>
        <v xml:space="preserve"> </v>
      </c>
      <c r="MB35" s="175"/>
      <c r="MC35" s="176" t="str">
        <f t="shared" si="106"/>
        <v xml:space="preserve"> 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52"/>
        <v xml:space="preserve"> </v>
      </c>
      <c r="ML35" s="175">
        <f t="shared" si="108"/>
        <v>0</v>
      </c>
      <c r="MM35" s="176" t="str">
        <f t="shared" si="109"/>
        <v xml:space="preserve"> </v>
      </c>
      <c r="MO35" s="172">
        <v>5</v>
      </c>
      <c r="MP35" s="224">
        <v>5</v>
      </c>
      <c r="MQ35" s="173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/>
      <c r="MY35" s="176" t="str">
        <f t="shared" si="110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53"/>
        <v xml:space="preserve"> </v>
      </c>
      <c r="NH35" s="175">
        <f t="shared" si="112"/>
        <v>0</v>
      </c>
      <c r="NI35" s="176" t="str">
        <f t="shared" si="113"/>
        <v xml:space="preserve"> </v>
      </c>
      <c r="NK35" s="172">
        <v>5</v>
      </c>
      <c r="NL35" s="224">
        <v>5</v>
      </c>
      <c r="NM35" s="173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4" t="str">
        <f t="shared" si="34"/>
        <v xml:space="preserve"> </v>
      </c>
      <c r="NS35" s="211" t="str">
        <f>IF(NO35=0," ",VLOOKUP(NO35,PROTOKOL!$A:$E,5,FALSE))</f>
        <v xml:space="preserve"> </v>
      </c>
      <c r="NT35" s="175"/>
      <c r="NU35" s="176" t="str">
        <f t="shared" si="114"/>
        <v xml:space="preserve"> 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54"/>
        <v xml:space="preserve"> </v>
      </c>
      <c r="OD35" s="175">
        <f t="shared" si="116"/>
        <v>0</v>
      </c>
      <c r="OE35" s="176" t="str">
        <f t="shared" si="117"/>
        <v xml:space="preserve"> </v>
      </c>
      <c r="OG35" s="172">
        <v>5</v>
      </c>
      <c r="OH35" s="224">
        <v>5</v>
      </c>
      <c r="OI35" s="173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4" t="str">
        <f t="shared" si="36"/>
        <v xml:space="preserve"> </v>
      </c>
      <c r="OO35" s="211" t="str">
        <f>IF(OK35=0," ",VLOOKUP(OK35,PROTOKOL!$A:$E,5,FALSE))</f>
        <v xml:space="preserve"> </v>
      </c>
      <c r="OP35" s="175"/>
      <c r="OQ35" s="176" t="str">
        <f t="shared" si="118"/>
        <v xml:space="preserve"> 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55"/>
        <v xml:space="preserve"> </v>
      </c>
      <c r="OZ35" s="175">
        <f t="shared" si="120"/>
        <v>0</v>
      </c>
      <c r="PA35" s="176" t="str">
        <f t="shared" si="121"/>
        <v xml:space="preserve"> </v>
      </c>
      <c r="PC35" s="172">
        <v>5</v>
      </c>
      <c r="PD35" s="224">
        <v>5</v>
      </c>
      <c r="PE35" s="173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/>
      <c r="PM35" s="176" t="str">
        <f t="shared" si="122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56"/>
        <v xml:space="preserve"> </v>
      </c>
      <c r="PV35" s="175">
        <f t="shared" si="124"/>
        <v>0</v>
      </c>
      <c r="PW35" s="176" t="str">
        <f t="shared" si="125"/>
        <v xml:space="preserve"> </v>
      </c>
      <c r="PY35" s="172">
        <v>5</v>
      </c>
      <c r="PZ35" s="224">
        <v>5</v>
      </c>
      <c r="QA35" s="173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/>
      <c r="QI35" s="176" t="str">
        <f t="shared" si="126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57"/>
        <v xml:space="preserve"> </v>
      </c>
      <c r="QR35" s="175">
        <f t="shared" si="128"/>
        <v>0</v>
      </c>
      <c r="QS35" s="176" t="str">
        <f t="shared" si="129"/>
        <v xml:space="preserve"> </v>
      </c>
      <c r="QU35" s="172">
        <v>5</v>
      </c>
      <c r="QV35" s="224">
        <v>5</v>
      </c>
      <c r="QW35" s="173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4" t="str">
        <f t="shared" si="42"/>
        <v xml:space="preserve"> </v>
      </c>
      <c r="RC35" s="211" t="str">
        <f>IF(QY35=0," ",VLOOKUP(QY35,PROTOKOL!$A:$E,5,FALSE))</f>
        <v xml:space="preserve"> </v>
      </c>
      <c r="RD35" s="175"/>
      <c r="RE35" s="176" t="str">
        <f t="shared" si="130"/>
        <v xml:space="preserve"> </v>
      </c>
      <c r="RF35" s="216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4" t="str">
        <f t="shared" si="43"/>
        <v xml:space="preserve"> </v>
      </c>
      <c r="RL35" s="175" t="str">
        <f>IF(RH35=0," ",VLOOKUP(RH35,PROTOKOL!$A:$E,5,FALSE))</f>
        <v xml:space="preserve"> </v>
      </c>
      <c r="RM35" s="211" t="str">
        <f t="shared" si="158"/>
        <v xml:space="preserve"> </v>
      </c>
      <c r="RN35" s="175">
        <f t="shared" si="132"/>
        <v>0</v>
      </c>
      <c r="RO35" s="176" t="str">
        <f t="shared" si="133"/>
        <v xml:space="preserve"> </v>
      </c>
      <c r="RQ35" s="172">
        <v>5</v>
      </c>
      <c r="RR35" s="224">
        <v>5</v>
      </c>
      <c r="RS35" s="173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4" t="str">
        <f t="shared" si="44"/>
        <v xml:space="preserve"> </v>
      </c>
      <c r="RY35" s="211" t="str">
        <f>IF(RU35=0," ",VLOOKUP(RU35,PROTOKOL!$A:$E,5,FALSE))</f>
        <v xml:space="preserve"> </v>
      </c>
      <c r="RZ35" s="175"/>
      <c r="SA35" s="176" t="str">
        <f t="shared" si="134"/>
        <v xml:space="preserve"> </v>
      </c>
      <c r="SB35" s="216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4" t="str">
        <f t="shared" si="45"/>
        <v xml:space="preserve"> </v>
      </c>
      <c r="SH35" s="175" t="str">
        <f>IF(SD35=0," ",VLOOKUP(SD35,PROTOKOL!$A:$E,5,FALSE))</f>
        <v xml:space="preserve"> </v>
      </c>
      <c r="SI35" s="211" t="str">
        <f t="shared" si="159"/>
        <v xml:space="preserve"> </v>
      </c>
      <c r="SJ35" s="175">
        <f t="shared" si="136"/>
        <v>0</v>
      </c>
      <c r="SK35" s="176" t="str">
        <f t="shared" si="137"/>
        <v xml:space="preserve"> </v>
      </c>
    </row>
    <row r="36" spans="1:505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/>
      <c r="K36" s="176" t="str">
        <f t="shared" si="46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7"/>
        <v xml:space="preserve"> </v>
      </c>
      <c r="T36" s="175">
        <f t="shared" si="48"/>
        <v>0</v>
      </c>
      <c r="U36" s="176" t="str">
        <f t="shared" si="49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/>
      <c r="AG36" s="176" t="str">
        <f t="shared" si="50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38"/>
        <v xml:space="preserve"> </v>
      </c>
      <c r="AP36" s="175">
        <f t="shared" si="52"/>
        <v>0</v>
      </c>
      <c r="AQ36" s="176" t="str">
        <f t="shared" si="53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/>
      <c r="BC36" s="176" t="str">
        <f t="shared" si="54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39"/>
        <v xml:space="preserve"> </v>
      </c>
      <c r="BL36" s="175">
        <f t="shared" si="56"/>
        <v>0</v>
      </c>
      <c r="BM36" s="176" t="str">
        <f t="shared" si="57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/>
      <c r="BY36" s="176" t="str">
        <f t="shared" si="58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40"/>
        <v xml:space="preserve"> </v>
      </c>
      <c r="CH36" s="175">
        <f t="shared" si="60"/>
        <v>0</v>
      </c>
      <c r="CI36" s="176" t="str">
        <f t="shared" si="61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/>
      <c r="CU36" s="176" t="str">
        <f t="shared" si="62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41"/>
        <v xml:space="preserve"> </v>
      </c>
      <c r="DD36" s="175">
        <f t="shared" si="64"/>
        <v>0</v>
      </c>
      <c r="DE36" s="176" t="str">
        <f t="shared" si="65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/>
      <c r="DQ36" s="176" t="str">
        <f t="shared" si="66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42"/>
        <v xml:space="preserve"> </v>
      </c>
      <c r="DZ36" s="175">
        <f t="shared" si="68"/>
        <v>0</v>
      </c>
      <c r="EA36" s="176" t="str">
        <f t="shared" si="69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/>
      <c r="EM36" s="176" t="str">
        <f t="shared" si="70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3"/>
        <v xml:space="preserve"> </v>
      </c>
      <c r="EV36" s="175">
        <f t="shared" si="72"/>
        <v>0</v>
      </c>
      <c r="EW36" s="176" t="str">
        <f t="shared" si="73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/>
      <c r="FI36" s="176" t="str">
        <f t="shared" si="74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44"/>
        <v xml:space="preserve"> </v>
      </c>
      <c r="FR36" s="175">
        <f t="shared" si="76"/>
        <v>0</v>
      </c>
      <c r="FS36" s="176" t="str">
        <f t="shared" si="77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/>
      <c r="GE36" s="176" t="str">
        <f t="shared" si="78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45"/>
        <v xml:space="preserve"> </v>
      </c>
      <c r="GN36" s="175">
        <f t="shared" si="80"/>
        <v>0</v>
      </c>
      <c r="GO36" s="176" t="str">
        <f t="shared" si="81"/>
        <v xml:space="preserve"> </v>
      </c>
      <c r="GQ36" s="172">
        <v>5</v>
      </c>
      <c r="GR36" s="225"/>
      <c r="GS36" s="173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4" t="str">
        <f t="shared" si="18"/>
        <v xml:space="preserve"> </v>
      </c>
      <c r="GY36" s="211" t="str">
        <f>IF(GU36=0," ",VLOOKUP(GU36,PROTOKOL!$A:$E,5,FALSE))</f>
        <v xml:space="preserve"> </v>
      </c>
      <c r="GZ36" s="175"/>
      <c r="HA36" s="176" t="str">
        <f t="shared" si="82"/>
        <v xml:space="preserve"> 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46"/>
        <v xml:space="preserve"> </v>
      </c>
      <c r="HJ36" s="175">
        <f t="shared" si="84"/>
        <v>0</v>
      </c>
      <c r="HK36" s="176" t="str">
        <f t="shared" si="85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/>
      <c r="HW36" s="176" t="str">
        <f t="shared" si="86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47"/>
        <v xml:space="preserve"> </v>
      </c>
      <c r="IF36" s="175">
        <f t="shared" si="88"/>
        <v>0</v>
      </c>
      <c r="IG36" s="176" t="str">
        <f t="shared" si="89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/>
      <c r="IS36" s="176" t="str">
        <f t="shared" si="90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48"/>
        <v xml:space="preserve"> </v>
      </c>
      <c r="JB36" s="175">
        <f t="shared" si="92"/>
        <v>0</v>
      </c>
      <c r="JC36" s="176" t="str">
        <f t="shared" si="93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/>
      <c r="JO36" s="176" t="str">
        <f t="shared" si="94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49"/>
        <v xml:space="preserve"> </v>
      </c>
      <c r="JX36" s="175">
        <f t="shared" si="96"/>
        <v>0</v>
      </c>
      <c r="JY36" s="176" t="str">
        <f t="shared" si="97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/>
      <c r="KK36" s="176" t="str">
        <f t="shared" si="98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50"/>
        <v xml:space="preserve"> </v>
      </c>
      <c r="KT36" s="175">
        <f t="shared" si="100"/>
        <v>0</v>
      </c>
      <c r="KU36" s="176" t="str">
        <f t="shared" si="101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/>
      <c r="LG36" s="176" t="str">
        <f t="shared" si="102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51"/>
        <v xml:space="preserve"> </v>
      </c>
      <c r="LP36" s="175">
        <f t="shared" si="104"/>
        <v>0</v>
      </c>
      <c r="LQ36" s="176" t="str">
        <f t="shared" si="105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/>
      <c r="MC36" s="176" t="str">
        <f t="shared" si="106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52"/>
        <v xml:space="preserve"> </v>
      </c>
      <c r="ML36" s="175">
        <f t="shared" si="108"/>
        <v>0</v>
      </c>
      <c r="MM36" s="176" t="str">
        <f t="shared" si="109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/>
      <c r="MY36" s="176" t="str">
        <f t="shared" si="110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53"/>
        <v xml:space="preserve"> </v>
      </c>
      <c r="NH36" s="175">
        <f t="shared" si="112"/>
        <v>0</v>
      </c>
      <c r="NI36" s="176" t="str">
        <f t="shared" si="113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/>
      <c r="NU36" s="176" t="str">
        <f t="shared" si="114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54"/>
        <v xml:space="preserve"> </v>
      </c>
      <c r="OD36" s="175">
        <f t="shared" si="116"/>
        <v>0</v>
      </c>
      <c r="OE36" s="176" t="str">
        <f t="shared" si="117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/>
      <c r="OQ36" s="176" t="str">
        <f t="shared" si="118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55"/>
        <v xml:space="preserve"> </v>
      </c>
      <c r="OZ36" s="175">
        <f t="shared" si="120"/>
        <v>0</v>
      </c>
      <c r="PA36" s="176" t="str">
        <f t="shared" si="121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/>
      <c r="PM36" s="176" t="str">
        <f t="shared" si="122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56"/>
        <v xml:space="preserve"> </v>
      </c>
      <c r="PV36" s="175">
        <f t="shared" si="124"/>
        <v>0</v>
      </c>
      <c r="PW36" s="176" t="str">
        <f t="shared" si="125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/>
      <c r="QI36" s="176" t="str">
        <f t="shared" si="126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57"/>
        <v xml:space="preserve"> </v>
      </c>
      <c r="QR36" s="175">
        <f t="shared" si="128"/>
        <v>0</v>
      </c>
      <c r="QS36" s="176" t="str">
        <f t="shared" si="129"/>
        <v xml:space="preserve"> </v>
      </c>
      <c r="QU36" s="172">
        <v>5</v>
      </c>
      <c r="QV36" s="225"/>
      <c r="QW36" s="173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4" t="str">
        <f t="shared" si="42"/>
        <v xml:space="preserve"> </v>
      </c>
      <c r="RC36" s="211" t="str">
        <f>IF(QY36=0," ",VLOOKUP(QY36,PROTOKOL!$A:$E,5,FALSE))</f>
        <v xml:space="preserve"> </v>
      </c>
      <c r="RD36" s="175"/>
      <c r="RE36" s="176" t="str">
        <f t="shared" si="130"/>
        <v xml:space="preserve"> </v>
      </c>
      <c r="RF36" s="216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4" t="str">
        <f t="shared" si="43"/>
        <v xml:space="preserve"> </v>
      </c>
      <c r="RL36" s="175" t="str">
        <f>IF(RH36=0," ",VLOOKUP(RH36,PROTOKOL!$A:$E,5,FALSE))</f>
        <v xml:space="preserve"> </v>
      </c>
      <c r="RM36" s="211" t="str">
        <f t="shared" si="158"/>
        <v xml:space="preserve"> </v>
      </c>
      <c r="RN36" s="175">
        <f t="shared" si="132"/>
        <v>0</v>
      </c>
      <c r="RO36" s="176" t="str">
        <f t="shared" si="133"/>
        <v xml:space="preserve"> </v>
      </c>
      <c r="RQ36" s="172">
        <v>5</v>
      </c>
      <c r="RR36" s="225"/>
      <c r="RS36" s="173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4" t="str">
        <f t="shared" si="44"/>
        <v xml:space="preserve"> </v>
      </c>
      <c r="RY36" s="211" t="str">
        <f>IF(RU36=0," ",VLOOKUP(RU36,PROTOKOL!$A:$E,5,FALSE))</f>
        <v xml:space="preserve"> </v>
      </c>
      <c r="RZ36" s="175"/>
      <c r="SA36" s="176" t="str">
        <f t="shared" si="134"/>
        <v xml:space="preserve"> </v>
      </c>
      <c r="SB36" s="216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4" t="str">
        <f t="shared" si="45"/>
        <v xml:space="preserve"> </v>
      </c>
      <c r="SH36" s="175" t="str">
        <f>IF(SD36=0," ",VLOOKUP(SD36,PROTOKOL!$A:$E,5,FALSE))</f>
        <v xml:space="preserve"> </v>
      </c>
      <c r="SI36" s="211" t="str">
        <f t="shared" si="159"/>
        <v xml:space="preserve"> </v>
      </c>
      <c r="SJ36" s="175">
        <f t="shared" si="136"/>
        <v>0</v>
      </c>
      <c r="SK36" s="176" t="str">
        <f t="shared" si="137"/>
        <v xml:space="preserve"> </v>
      </c>
    </row>
    <row r="37" spans="1:505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/>
      <c r="K37" s="176" t="str">
        <f t="shared" si="46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7"/>
        <v xml:space="preserve"> </v>
      </c>
      <c r="T37" s="175">
        <f t="shared" si="48"/>
        <v>0</v>
      </c>
      <c r="U37" s="176" t="str">
        <f t="shared" si="49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/>
      <c r="AG37" s="176" t="str">
        <f t="shared" si="50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38"/>
        <v xml:space="preserve"> </v>
      </c>
      <c r="AP37" s="175">
        <f t="shared" si="52"/>
        <v>0</v>
      </c>
      <c r="AQ37" s="176" t="str">
        <f t="shared" si="53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/>
      <c r="BC37" s="176" t="str">
        <f t="shared" si="54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39"/>
        <v xml:space="preserve"> </v>
      </c>
      <c r="BL37" s="175">
        <f t="shared" si="56"/>
        <v>0</v>
      </c>
      <c r="BM37" s="176" t="str">
        <f t="shared" si="57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/>
      <c r="BY37" s="176" t="str">
        <f t="shared" si="58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40"/>
        <v xml:space="preserve"> </v>
      </c>
      <c r="CH37" s="175">
        <f t="shared" si="60"/>
        <v>0</v>
      </c>
      <c r="CI37" s="176" t="str">
        <f t="shared" si="61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/>
      <c r="CU37" s="176" t="str">
        <f t="shared" si="62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41"/>
        <v xml:space="preserve"> </v>
      </c>
      <c r="DD37" s="175">
        <f t="shared" si="64"/>
        <v>0</v>
      </c>
      <c r="DE37" s="176" t="str">
        <f t="shared" si="65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/>
      <c r="DQ37" s="176" t="str">
        <f t="shared" si="66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42"/>
        <v xml:space="preserve"> </v>
      </c>
      <c r="DZ37" s="175">
        <f t="shared" si="68"/>
        <v>0</v>
      </c>
      <c r="EA37" s="176" t="str">
        <f t="shared" si="69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/>
      <c r="EM37" s="176" t="str">
        <f t="shared" si="70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3"/>
        <v xml:space="preserve"> </v>
      </c>
      <c r="EV37" s="175">
        <f t="shared" si="72"/>
        <v>0</v>
      </c>
      <c r="EW37" s="176" t="str">
        <f t="shared" si="73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/>
      <c r="FI37" s="176" t="str">
        <f t="shared" si="74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44"/>
        <v xml:space="preserve"> </v>
      </c>
      <c r="FR37" s="175">
        <f t="shared" si="76"/>
        <v>0</v>
      </c>
      <c r="FS37" s="176" t="str">
        <f t="shared" si="77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/>
      <c r="GE37" s="176" t="str">
        <f t="shared" si="78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45"/>
        <v xml:space="preserve"> </v>
      </c>
      <c r="GN37" s="175">
        <f t="shared" si="80"/>
        <v>0</v>
      </c>
      <c r="GO37" s="176" t="str">
        <f t="shared" si="81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/>
      <c r="HA37" s="176" t="str">
        <f t="shared" si="82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46"/>
        <v xml:space="preserve"> </v>
      </c>
      <c r="HJ37" s="175">
        <f t="shared" si="84"/>
        <v>0</v>
      </c>
      <c r="HK37" s="176" t="str">
        <f t="shared" si="85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/>
      <c r="HW37" s="176" t="str">
        <f t="shared" si="86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47"/>
        <v xml:space="preserve"> </v>
      </c>
      <c r="IF37" s="175">
        <f t="shared" si="88"/>
        <v>0</v>
      </c>
      <c r="IG37" s="176" t="str">
        <f t="shared" si="89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/>
      <c r="IS37" s="176" t="str">
        <f t="shared" si="90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48"/>
        <v xml:space="preserve"> </v>
      </c>
      <c r="JB37" s="175">
        <f t="shared" si="92"/>
        <v>0</v>
      </c>
      <c r="JC37" s="176" t="str">
        <f t="shared" si="93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/>
      <c r="JO37" s="176" t="str">
        <f t="shared" si="94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49"/>
        <v xml:space="preserve"> </v>
      </c>
      <c r="JX37" s="175">
        <f t="shared" si="96"/>
        <v>0</v>
      </c>
      <c r="JY37" s="176" t="str">
        <f t="shared" si="97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/>
      <c r="KK37" s="176" t="str">
        <f t="shared" si="98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50"/>
        <v xml:space="preserve"> </v>
      </c>
      <c r="KT37" s="175">
        <f t="shared" si="100"/>
        <v>0</v>
      </c>
      <c r="KU37" s="176" t="str">
        <f t="shared" si="101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/>
      <c r="LG37" s="176" t="str">
        <f t="shared" si="102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51"/>
        <v xml:space="preserve"> </v>
      </c>
      <c r="LP37" s="175">
        <f t="shared" si="104"/>
        <v>0</v>
      </c>
      <c r="LQ37" s="176" t="str">
        <f t="shared" si="105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/>
      <c r="MC37" s="176" t="str">
        <f t="shared" si="106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52"/>
        <v xml:space="preserve"> </v>
      </c>
      <c r="ML37" s="175">
        <f t="shared" si="108"/>
        <v>0</v>
      </c>
      <c r="MM37" s="176" t="str">
        <f t="shared" si="109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/>
      <c r="MY37" s="176" t="str">
        <f t="shared" si="110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53"/>
        <v xml:space="preserve"> </v>
      </c>
      <c r="NH37" s="175">
        <f t="shared" si="112"/>
        <v>0</v>
      </c>
      <c r="NI37" s="176" t="str">
        <f t="shared" si="113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/>
      <c r="NU37" s="176" t="str">
        <f t="shared" si="114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54"/>
        <v xml:space="preserve"> </v>
      </c>
      <c r="OD37" s="175">
        <f t="shared" si="116"/>
        <v>0</v>
      </c>
      <c r="OE37" s="176" t="str">
        <f t="shared" si="117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/>
      <c r="OQ37" s="176" t="str">
        <f t="shared" si="118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55"/>
        <v xml:space="preserve"> </v>
      </c>
      <c r="OZ37" s="175">
        <f t="shared" si="120"/>
        <v>0</v>
      </c>
      <c r="PA37" s="176" t="str">
        <f t="shared" si="121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/>
      <c r="PM37" s="176" t="str">
        <f t="shared" si="122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56"/>
        <v xml:space="preserve"> </v>
      </c>
      <c r="PV37" s="175">
        <f t="shared" si="124"/>
        <v>0</v>
      </c>
      <c r="PW37" s="176" t="str">
        <f t="shared" si="125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/>
      <c r="QI37" s="176" t="str">
        <f t="shared" si="126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57"/>
        <v xml:space="preserve"> </v>
      </c>
      <c r="QR37" s="175">
        <f t="shared" si="128"/>
        <v>0</v>
      </c>
      <c r="QS37" s="176" t="str">
        <f t="shared" si="129"/>
        <v xml:space="preserve"> </v>
      </c>
      <c r="QU37" s="172">
        <v>5</v>
      </c>
      <c r="QV37" s="226"/>
      <c r="QW37" s="173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4" t="str">
        <f t="shared" si="42"/>
        <v xml:space="preserve"> </v>
      </c>
      <c r="RC37" s="211" t="str">
        <f>IF(QY37=0," ",VLOOKUP(QY37,PROTOKOL!$A:$E,5,FALSE))</f>
        <v xml:space="preserve"> </v>
      </c>
      <c r="RD37" s="175"/>
      <c r="RE37" s="176" t="str">
        <f t="shared" si="130"/>
        <v xml:space="preserve"> </v>
      </c>
      <c r="RF37" s="216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4" t="str">
        <f t="shared" si="43"/>
        <v xml:space="preserve"> </v>
      </c>
      <c r="RL37" s="175" t="str">
        <f>IF(RH37=0," ",VLOOKUP(RH37,PROTOKOL!$A:$E,5,FALSE))</f>
        <v xml:space="preserve"> </v>
      </c>
      <c r="RM37" s="211" t="str">
        <f t="shared" si="158"/>
        <v xml:space="preserve"> </v>
      </c>
      <c r="RN37" s="175">
        <f t="shared" si="132"/>
        <v>0</v>
      </c>
      <c r="RO37" s="176" t="str">
        <f t="shared" si="133"/>
        <v xml:space="preserve"> </v>
      </c>
      <c r="RQ37" s="172">
        <v>5</v>
      </c>
      <c r="RR37" s="226"/>
      <c r="RS37" s="173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4" t="str">
        <f t="shared" si="44"/>
        <v xml:space="preserve"> </v>
      </c>
      <c r="RY37" s="211" t="str">
        <f>IF(RU37=0," ",VLOOKUP(RU37,PROTOKOL!$A:$E,5,FALSE))</f>
        <v xml:space="preserve"> </v>
      </c>
      <c r="RZ37" s="175"/>
      <c r="SA37" s="176" t="str">
        <f t="shared" si="134"/>
        <v xml:space="preserve"> </v>
      </c>
      <c r="SB37" s="216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4" t="str">
        <f t="shared" si="45"/>
        <v xml:space="preserve"> </v>
      </c>
      <c r="SH37" s="175" t="str">
        <f>IF(SD37=0," ",VLOOKUP(SD37,PROTOKOL!$A:$E,5,FALSE))</f>
        <v xml:space="preserve"> </v>
      </c>
      <c r="SI37" s="211" t="str">
        <f t="shared" si="159"/>
        <v xml:space="preserve"> </v>
      </c>
      <c r="SJ37" s="175">
        <f t="shared" si="136"/>
        <v>0</v>
      </c>
      <c r="SK37" s="176" t="str">
        <f t="shared" si="137"/>
        <v xml:space="preserve"> </v>
      </c>
    </row>
    <row r="38" spans="1:505" ht="13.8">
      <c r="A38" s="172">
        <v>6</v>
      </c>
      <c r="B38" s="224">
        <v>6</v>
      </c>
      <c r="C38" s="173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4" t="str">
        <f t="shared" si="0"/>
        <v xml:space="preserve"> </v>
      </c>
      <c r="I38" s="211" t="str">
        <f>IF(E38=0," ",VLOOKUP(E38,PROTOKOL!$A:$E,5,FALSE))</f>
        <v xml:space="preserve"> </v>
      </c>
      <c r="J38" s="175"/>
      <c r="K38" s="176" t="str">
        <f t="shared" si="46"/>
        <v xml:space="preserve"> 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7"/>
        <v xml:space="preserve"> </v>
      </c>
      <c r="T38" s="175">
        <f t="shared" si="48"/>
        <v>0</v>
      </c>
      <c r="U38" s="176" t="str">
        <f t="shared" si="49"/>
        <v xml:space="preserve"> </v>
      </c>
      <c r="W38" s="172">
        <v>6</v>
      </c>
      <c r="X38" s="224">
        <v>6</v>
      </c>
      <c r="Y38" s="173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4" t="str">
        <f t="shared" si="2"/>
        <v xml:space="preserve"> </v>
      </c>
      <c r="AE38" s="211" t="str">
        <f>IF(AA38=0," ",VLOOKUP(AA38,PROTOKOL!$A:$E,5,FALSE))</f>
        <v xml:space="preserve"> </v>
      </c>
      <c r="AF38" s="175"/>
      <c r="AG38" s="176" t="str">
        <f t="shared" si="50"/>
        <v xml:space="preserve"> 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38"/>
        <v xml:space="preserve"> </v>
      </c>
      <c r="AP38" s="175">
        <f t="shared" si="52"/>
        <v>0</v>
      </c>
      <c r="AQ38" s="176" t="str">
        <f t="shared" si="53"/>
        <v xml:space="preserve"> </v>
      </c>
      <c r="AS38" s="172">
        <v>6</v>
      </c>
      <c r="AT38" s="224">
        <v>6</v>
      </c>
      <c r="AU38" s="173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/>
      <c r="BC38" s="176" t="str">
        <f t="shared" si="54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39"/>
        <v xml:space="preserve"> </v>
      </c>
      <c r="BL38" s="175">
        <f t="shared" si="56"/>
        <v>0</v>
      </c>
      <c r="BM38" s="176" t="str">
        <f t="shared" si="57"/>
        <v xml:space="preserve"> </v>
      </c>
      <c r="BO38" s="172">
        <v>6</v>
      </c>
      <c r="BP38" s="224">
        <v>6</v>
      </c>
      <c r="BQ38" s="173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/>
      <c r="BY38" s="176" t="str">
        <f t="shared" si="58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40"/>
        <v xml:space="preserve"> </v>
      </c>
      <c r="CH38" s="175">
        <f t="shared" si="60"/>
        <v>0</v>
      </c>
      <c r="CI38" s="176" t="str">
        <f t="shared" si="61"/>
        <v xml:space="preserve"> </v>
      </c>
      <c r="CK38" s="172">
        <v>6</v>
      </c>
      <c r="CL38" s="224">
        <v>6</v>
      </c>
      <c r="CM38" s="173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4" t="str">
        <f t="shared" si="8"/>
        <v xml:space="preserve"> </v>
      </c>
      <c r="CS38" s="211" t="str">
        <f>IF(CO38=0," ",VLOOKUP(CO38,PROTOKOL!$A:$E,5,FALSE))</f>
        <v xml:space="preserve"> </v>
      </c>
      <c r="CT38" s="175"/>
      <c r="CU38" s="176" t="str">
        <f t="shared" si="62"/>
        <v xml:space="preserve"> 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41"/>
        <v xml:space="preserve"> </v>
      </c>
      <c r="DD38" s="175">
        <f t="shared" si="64"/>
        <v>0</v>
      </c>
      <c r="DE38" s="176" t="str">
        <f t="shared" si="65"/>
        <v xml:space="preserve"> </v>
      </c>
      <c r="DG38" s="172">
        <v>6</v>
      </c>
      <c r="DH38" s="224">
        <v>6</v>
      </c>
      <c r="DI38" s="173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4" t="str">
        <f t="shared" si="10"/>
        <v xml:space="preserve"> </v>
      </c>
      <c r="DO38" s="211" t="str">
        <f>IF(DK38=0," ",VLOOKUP(DK38,PROTOKOL!$A:$E,5,FALSE))</f>
        <v xml:space="preserve"> </v>
      </c>
      <c r="DP38" s="175"/>
      <c r="DQ38" s="176" t="str">
        <f t="shared" si="66"/>
        <v xml:space="preserve"> 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42"/>
        <v xml:space="preserve"> </v>
      </c>
      <c r="DZ38" s="175">
        <f t="shared" si="68"/>
        <v>0</v>
      </c>
      <c r="EA38" s="176" t="str">
        <f t="shared" si="69"/>
        <v xml:space="preserve"> </v>
      </c>
      <c r="EC38" s="172">
        <v>6</v>
      </c>
      <c r="ED38" s="224">
        <v>6</v>
      </c>
      <c r="EE38" s="173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/>
      <c r="EM38" s="176" t="str">
        <f t="shared" si="70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3"/>
        <v xml:space="preserve"> </v>
      </c>
      <c r="EV38" s="175">
        <f t="shared" si="72"/>
        <v>0</v>
      </c>
      <c r="EW38" s="176" t="str">
        <f t="shared" si="73"/>
        <v xml:space="preserve"> </v>
      </c>
      <c r="EY38" s="172">
        <v>6</v>
      </c>
      <c r="EZ38" s="224">
        <v>6</v>
      </c>
      <c r="FA38" s="173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/>
      <c r="FI38" s="176" t="str">
        <f t="shared" si="74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44"/>
        <v xml:space="preserve"> </v>
      </c>
      <c r="FR38" s="175">
        <f t="shared" si="76"/>
        <v>0</v>
      </c>
      <c r="FS38" s="176" t="str">
        <f t="shared" si="77"/>
        <v xml:space="preserve"> </v>
      </c>
      <c r="FU38" s="172">
        <v>6</v>
      </c>
      <c r="FV38" s="224">
        <v>6</v>
      </c>
      <c r="FW38" s="173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/>
      <c r="GE38" s="176" t="str">
        <f t="shared" si="78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45"/>
        <v xml:space="preserve"> </v>
      </c>
      <c r="GN38" s="175">
        <f t="shared" si="80"/>
        <v>0</v>
      </c>
      <c r="GO38" s="176" t="str">
        <f t="shared" si="81"/>
        <v xml:space="preserve"> </v>
      </c>
      <c r="GQ38" s="172">
        <v>6</v>
      </c>
      <c r="GR38" s="224">
        <v>6</v>
      </c>
      <c r="GS38" s="173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4" t="str">
        <f t="shared" si="18"/>
        <v xml:space="preserve"> </v>
      </c>
      <c r="GY38" s="211" t="str">
        <f>IF(GU38=0," ",VLOOKUP(GU38,PROTOKOL!$A:$E,5,FALSE))</f>
        <v xml:space="preserve"> </v>
      </c>
      <c r="GZ38" s="175"/>
      <c r="HA38" s="176" t="str">
        <f t="shared" si="82"/>
        <v xml:space="preserve"> 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46"/>
        <v xml:space="preserve"> </v>
      </c>
      <c r="HJ38" s="175">
        <f t="shared" si="84"/>
        <v>0</v>
      </c>
      <c r="HK38" s="176" t="str">
        <f t="shared" si="85"/>
        <v xml:space="preserve"> </v>
      </c>
      <c r="HM38" s="172">
        <v>6</v>
      </c>
      <c r="HN38" s="224">
        <v>6</v>
      </c>
      <c r="HO38" s="173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/>
      <c r="HW38" s="176" t="str">
        <f t="shared" si="86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47"/>
        <v xml:space="preserve"> </v>
      </c>
      <c r="IF38" s="175">
        <f t="shared" si="88"/>
        <v>0</v>
      </c>
      <c r="IG38" s="176" t="str">
        <f t="shared" si="89"/>
        <v xml:space="preserve"> </v>
      </c>
      <c r="II38" s="172">
        <v>6</v>
      </c>
      <c r="IJ38" s="224">
        <v>6</v>
      </c>
      <c r="IK38" s="173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4" t="str">
        <f t="shared" si="22"/>
        <v xml:space="preserve"> </v>
      </c>
      <c r="IQ38" s="211" t="str">
        <f>IF(IM38=0," ",VLOOKUP(IM38,PROTOKOL!$A:$E,5,FALSE))</f>
        <v xml:space="preserve"> </v>
      </c>
      <c r="IR38" s="175"/>
      <c r="IS38" s="176" t="str">
        <f t="shared" si="90"/>
        <v xml:space="preserve"> 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48"/>
        <v xml:space="preserve"> </v>
      </c>
      <c r="JB38" s="175">
        <f t="shared" si="92"/>
        <v>0</v>
      </c>
      <c r="JC38" s="176" t="str">
        <f t="shared" si="93"/>
        <v xml:space="preserve"> </v>
      </c>
      <c r="JE38" s="172">
        <v>6</v>
      </c>
      <c r="JF38" s="224">
        <v>6</v>
      </c>
      <c r="JG38" s="173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4" t="str">
        <f t="shared" si="24"/>
        <v xml:space="preserve"> </v>
      </c>
      <c r="JM38" s="211" t="str">
        <f>IF(JI38=0," ",VLOOKUP(JI38,PROTOKOL!$A:$E,5,FALSE))</f>
        <v xml:space="preserve"> </v>
      </c>
      <c r="JN38" s="175"/>
      <c r="JO38" s="176" t="str">
        <f t="shared" si="94"/>
        <v xml:space="preserve"> 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49"/>
        <v xml:space="preserve"> </v>
      </c>
      <c r="JX38" s="175">
        <f t="shared" si="96"/>
        <v>0</v>
      </c>
      <c r="JY38" s="176" t="str">
        <f t="shared" si="97"/>
        <v xml:space="preserve"> </v>
      </c>
      <c r="KA38" s="172">
        <v>6</v>
      </c>
      <c r="KB38" s="224">
        <v>6</v>
      </c>
      <c r="KC38" s="173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4" t="str">
        <f t="shared" si="26"/>
        <v xml:space="preserve"> </v>
      </c>
      <c r="KI38" s="211" t="str">
        <f>IF(KE38=0," ",VLOOKUP(KE38,PROTOKOL!$A:$E,5,FALSE))</f>
        <v xml:space="preserve"> </v>
      </c>
      <c r="KJ38" s="175"/>
      <c r="KK38" s="176" t="str">
        <f t="shared" si="98"/>
        <v xml:space="preserve"> 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50"/>
        <v xml:space="preserve"> </v>
      </c>
      <c r="KT38" s="175">
        <f t="shared" si="100"/>
        <v>0</v>
      </c>
      <c r="KU38" s="176" t="str">
        <f t="shared" si="101"/>
        <v xml:space="preserve"> </v>
      </c>
      <c r="KW38" s="172">
        <v>6</v>
      </c>
      <c r="KX38" s="224">
        <v>6</v>
      </c>
      <c r="KY38" s="173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4" t="str">
        <f t="shared" si="28"/>
        <v xml:space="preserve"> </v>
      </c>
      <c r="LE38" s="211" t="str">
        <f>IF(LA38=0," ",VLOOKUP(LA38,PROTOKOL!$A:$E,5,FALSE))</f>
        <v xml:space="preserve"> </v>
      </c>
      <c r="LF38" s="175"/>
      <c r="LG38" s="176" t="str">
        <f t="shared" si="102"/>
        <v xml:space="preserve"> 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51"/>
        <v xml:space="preserve"> </v>
      </c>
      <c r="LP38" s="175">
        <f t="shared" si="104"/>
        <v>0</v>
      </c>
      <c r="LQ38" s="176" t="str">
        <f t="shared" si="105"/>
        <v xml:space="preserve"> </v>
      </c>
      <c r="LS38" s="172">
        <v>6</v>
      </c>
      <c r="LT38" s="224">
        <v>6</v>
      </c>
      <c r="LU38" s="173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/>
      <c r="MC38" s="176" t="str">
        <f t="shared" si="106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52"/>
        <v xml:space="preserve"> </v>
      </c>
      <c r="ML38" s="175">
        <f t="shared" si="108"/>
        <v>0</v>
      </c>
      <c r="MM38" s="176" t="str">
        <f t="shared" si="109"/>
        <v xml:space="preserve"> </v>
      </c>
      <c r="MO38" s="172">
        <v>6</v>
      </c>
      <c r="MP38" s="224">
        <v>6</v>
      </c>
      <c r="MQ38" s="173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/>
      <c r="MY38" s="176" t="str">
        <f t="shared" si="110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53"/>
        <v xml:space="preserve"> </v>
      </c>
      <c r="NH38" s="175">
        <f t="shared" si="112"/>
        <v>0</v>
      </c>
      <c r="NI38" s="176" t="str">
        <f t="shared" si="113"/>
        <v xml:space="preserve"> </v>
      </c>
      <c r="NK38" s="172">
        <v>6</v>
      </c>
      <c r="NL38" s="224">
        <v>6</v>
      </c>
      <c r="NM38" s="173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/>
      <c r="NU38" s="176" t="str">
        <f t="shared" si="114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54"/>
        <v xml:space="preserve"> </v>
      </c>
      <c r="OD38" s="175">
        <f t="shared" si="116"/>
        <v>0</v>
      </c>
      <c r="OE38" s="176" t="str">
        <f t="shared" si="117"/>
        <v xml:space="preserve"> </v>
      </c>
      <c r="OG38" s="172">
        <v>6</v>
      </c>
      <c r="OH38" s="224">
        <v>6</v>
      </c>
      <c r="OI38" s="173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/>
      <c r="OQ38" s="176" t="str">
        <f t="shared" si="118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55"/>
        <v xml:space="preserve"> </v>
      </c>
      <c r="OZ38" s="175">
        <f t="shared" si="120"/>
        <v>0</v>
      </c>
      <c r="PA38" s="176" t="str">
        <f t="shared" si="121"/>
        <v xml:space="preserve"> </v>
      </c>
      <c r="PC38" s="172">
        <v>6</v>
      </c>
      <c r="PD38" s="224">
        <v>6</v>
      </c>
      <c r="PE38" s="173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4" t="str">
        <f t="shared" si="38"/>
        <v xml:space="preserve"> </v>
      </c>
      <c r="PK38" s="211" t="str">
        <f>IF(PG38=0," ",VLOOKUP(PG38,PROTOKOL!$A:$E,5,FALSE))</f>
        <v xml:space="preserve"> </v>
      </c>
      <c r="PL38" s="175"/>
      <c r="PM38" s="176" t="str">
        <f t="shared" si="122"/>
        <v xml:space="preserve"> 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56"/>
        <v xml:space="preserve"> </v>
      </c>
      <c r="PV38" s="175">
        <f t="shared" si="124"/>
        <v>0</v>
      </c>
      <c r="PW38" s="176" t="str">
        <f t="shared" si="125"/>
        <v xml:space="preserve"> </v>
      </c>
      <c r="PY38" s="172">
        <v>6</v>
      </c>
      <c r="PZ38" s="224">
        <v>6</v>
      </c>
      <c r="QA38" s="173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/>
      <c r="QI38" s="176" t="str">
        <f t="shared" si="126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57"/>
        <v xml:space="preserve"> </v>
      </c>
      <c r="QR38" s="175">
        <f t="shared" si="128"/>
        <v>0</v>
      </c>
      <c r="QS38" s="176" t="str">
        <f t="shared" si="129"/>
        <v xml:space="preserve"> </v>
      </c>
      <c r="QU38" s="172">
        <v>6</v>
      </c>
      <c r="QV38" s="224">
        <v>6</v>
      </c>
      <c r="QW38" s="173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4" t="str">
        <f t="shared" si="42"/>
        <v xml:space="preserve"> </v>
      </c>
      <c r="RC38" s="211" t="str">
        <f>IF(QY38=0," ",VLOOKUP(QY38,PROTOKOL!$A:$E,5,FALSE))</f>
        <v xml:space="preserve"> </v>
      </c>
      <c r="RD38" s="175"/>
      <c r="RE38" s="176" t="str">
        <f t="shared" si="130"/>
        <v xml:space="preserve"> </v>
      </c>
      <c r="RF38" s="216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4" t="str">
        <f t="shared" si="43"/>
        <v xml:space="preserve"> </v>
      </c>
      <c r="RL38" s="175" t="str">
        <f>IF(RH38=0," ",VLOOKUP(RH38,PROTOKOL!$A:$E,5,FALSE))</f>
        <v xml:space="preserve"> </v>
      </c>
      <c r="RM38" s="211" t="str">
        <f t="shared" si="158"/>
        <v xml:space="preserve"> </v>
      </c>
      <c r="RN38" s="175">
        <f t="shared" si="132"/>
        <v>0</v>
      </c>
      <c r="RO38" s="176" t="str">
        <f t="shared" si="133"/>
        <v xml:space="preserve"> </v>
      </c>
      <c r="RQ38" s="172">
        <v>6</v>
      </c>
      <c r="RR38" s="224">
        <v>6</v>
      </c>
      <c r="RS38" s="173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4" t="str">
        <f t="shared" si="44"/>
        <v xml:space="preserve"> </v>
      </c>
      <c r="RY38" s="211" t="str">
        <f>IF(RU38=0," ",VLOOKUP(RU38,PROTOKOL!$A:$E,5,FALSE))</f>
        <v xml:space="preserve"> </v>
      </c>
      <c r="RZ38" s="175"/>
      <c r="SA38" s="176" t="str">
        <f t="shared" si="134"/>
        <v xml:space="preserve"> </v>
      </c>
      <c r="SB38" s="216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4" t="str">
        <f t="shared" si="45"/>
        <v xml:space="preserve"> </v>
      </c>
      <c r="SH38" s="175" t="str">
        <f>IF(SD38=0," ",VLOOKUP(SD38,PROTOKOL!$A:$E,5,FALSE))</f>
        <v xml:space="preserve"> </v>
      </c>
      <c r="SI38" s="211" t="str">
        <f t="shared" si="159"/>
        <v xml:space="preserve"> </v>
      </c>
      <c r="SJ38" s="175">
        <f t="shared" si="136"/>
        <v>0</v>
      </c>
      <c r="SK38" s="176" t="str">
        <f t="shared" si="137"/>
        <v xml:space="preserve"> </v>
      </c>
    </row>
    <row r="39" spans="1:505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/>
      <c r="K39" s="176" t="str">
        <f t="shared" si="46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7"/>
        <v xml:space="preserve"> </v>
      </c>
      <c r="T39" s="175">
        <f t="shared" si="48"/>
        <v>0</v>
      </c>
      <c r="U39" s="176" t="str">
        <f t="shared" si="49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/>
      <c r="AG39" s="176" t="str">
        <f t="shared" si="50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38"/>
        <v xml:space="preserve"> </v>
      </c>
      <c r="AP39" s="175">
        <f t="shared" si="52"/>
        <v>0</v>
      </c>
      <c r="AQ39" s="176" t="str">
        <f t="shared" si="53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/>
      <c r="BC39" s="176" t="str">
        <f t="shared" si="54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39"/>
        <v xml:space="preserve"> </v>
      </c>
      <c r="BL39" s="175">
        <f t="shared" si="56"/>
        <v>0</v>
      </c>
      <c r="BM39" s="176" t="str">
        <f t="shared" si="57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/>
      <c r="BY39" s="176" t="str">
        <f t="shared" si="58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40"/>
        <v xml:space="preserve"> </v>
      </c>
      <c r="CH39" s="175">
        <f t="shared" si="60"/>
        <v>0</v>
      </c>
      <c r="CI39" s="176" t="str">
        <f t="shared" si="61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/>
      <c r="CU39" s="176" t="str">
        <f t="shared" si="62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41"/>
        <v xml:space="preserve"> </v>
      </c>
      <c r="DD39" s="175">
        <f t="shared" si="64"/>
        <v>0</v>
      </c>
      <c r="DE39" s="176" t="str">
        <f t="shared" si="65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/>
      <c r="DQ39" s="176" t="str">
        <f t="shared" si="66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42"/>
        <v xml:space="preserve"> </v>
      </c>
      <c r="DZ39" s="175">
        <f t="shared" si="68"/>
        <v>0</v>
      </c>
      <c r="EA39" s="176" t="str">
        <f t="shared" si="69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/>
      <c r="EM39" s="176" t="str">
        <f t="shared" si="70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3"/>
        <v xml:space="preserve"> </v>
      </c>
      <c r="EV39" s="175">
        <f t="shared" si="72"/>
        <v>0</v>
      </c>
      <c r="EW39" s="176" t="str">
        <f t="shared" si="73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/>
      <c r="FI39" s="176" t="str">
        <f t="shared" si="74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44"/>
        <v xml:space="preserve"> </v>
      </c>
      <c r="FR39" s="175">
        <f t="shared" si="76"/>
        <v>0</v>
      </c>
      <c r="FS39" s="176" t="str">
        <f t="shared" si="77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/>
      <c r="GE39" s="176" t="str">
        <f t="shared" si="78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45"/>
        <v xml:space="preserve"> </v>
      </c>
      <c r="GN39" s="175">
        <f t="shared" si="80"/>
        <v>0</v>
      </c>
      <c r="GO39" s="176" t="str">
        <f t="shared" si="81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/>
      <c r="HA39" s="176" t="str">
        <f t="shared" si="82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46"/>
        <v xml:space="preserve"> </v>
      </c>
      <c r="HJ39" s="175">
        <f t="shared" si="84"/>
        <v>0</v>
      </c>
      <c r="HK39" s="176" t="str">
        <f t="shared" si="85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/>
      <c r="HW39" s="176" t="str">
        <f t="shared" si="86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47"/>
        <v xml:space="preserve"> </v>
      </c>
      <c r="IF39" s="175">
        <f t="shared" si="88"/>
        <v>0</v>
      </c>
      <c r="IG39" s="176" t="str">
        <f t="shared" si="89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/>
      <c r="IS39" s="176" t="str">
        <f t="shared" si="90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48"/>
        <v xml:space="preserve"> </v>
      </c>
      <c r="JB39" s="175">
        <f t="shared" si="92"/>
        <v>0</v>
      </c>
      <c r="JC39" s="176" t="str">
        <f t="shared" si="93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/>
      <c r="JO39" s="176" t="str">
        <f t="shared" si="94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49"/>
        <v xml:space="preserve"> </v>
      </c>
      <c r="JX39" s="175">
        <f t="shared" si="96"/>
        <v>0</v>
      </c>
      <c r="JY39" s="176" t="str">
        <f t="shared" si="97"/>
        <v xml:space="preserve"> </v>
      </c>
      <c r="KA39" s="172">
        <v>6</v>
      </c>
      <c r="KB39" s="225"/>
      <c r="KC39" s="173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4" t="str">
        <f t="shared" si="26"/>
        <v xml:space="preserve"> </v>
      </c>
      <c r="KI39" s="211" t="str">
        <f>IF(KE39=0," ",VLOOKUP(KE39,PROTOKOL!$A:$E,5,FALSE))</f>
        <v xml:space="preserve"> </v>
      </c>
      <c r="KJ39" s="175"/>
      <c r="KK39" s="176" t="str">
        <f t="shared" si="98"/>
        <v xml:space="preserve"> 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50"/>
        <v xml:space="preserve"> </v>
      </c>
      <c r="KT39" s="175">
        <f t="shared" si="100"/>
        <v>0</v>
      </c>
      <c r="KU39" s="176" t="str">
        <f t="shared" si="101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/>
      <c r="LG39" s="176" t="str">
        <f t="shared" si="102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51"/>
        <v xml:space="preserve"> </v>
      </c>
      <c r="LP39" s="175">
        <f t="shared" si="104"/>
        <v>0</v>
      </c>
      <c r="LQ39" s="176" t="str">
        <f t="shared" si="105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/>
      <c r="MC39" s="176" t="str">
        <f t="shared" si="106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52"/>
        <v xml:space="preserve"> </v>
      </c>
      <c r="ML39" s="175">
        <f t="shared" si="108"/>
        <v>0</v>
      </c>
      <c r="MM39" s="176" t="str">
        <f t="shared" si="109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/>
      <c r="MY39" s="176" t="str">
        <f t="shared" si="110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53"/>
        <v xml:space="preserve"> </v>
      </c>
      <c r="NH39" s="175">
        <f t="shared" si="112"/>
        <v>0</v>
      </c>
      <c r="NI39" s="176" t="str">
        <f t="shared" si="113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/>
      <c r="NU39" s="176" t="str">
        <f t="shared" si="114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54"/>
        <v xml:space="preserve"> </v>
      </c>
      <c r="OD39" s="175">
        <f t="shared" si="116"/>
        <v>0</v>
      </c>
      <c r="OE39" s="176" t="str">
        <f t="shared" si="117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/>
      <c r="OQ39" s="176" t="str">
        <f t="shared" si="118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55"/>
        <v xml:space="preserve"> </v>
      </c>
      <c r="OZ39" s="175">
        <f t="shared" si="120"/>
        <v>0</v>
      </c>
      <c r="PA39" s="176" t="str">
        <f t="shared" si="121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/>
      <c r="PM39" s="176" t="str">
        <f t="shared" si="122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56"/>
        <v xml:space="preserve"> </v>
      </c>
      <c r="PV39" s="175">
        <f t="shared" si="124"/>
        <v>0</v>
      </c>
      <c r="PW39" s="176" t="str">
        <f t="shared" si="125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/>
      <c r="QI39" s="176" t="str">
        <f t="shared" si="126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57"/>
        <v xml:space="preserve"> </v>
      </c>
      <c r="QR39" s="175">
        <f t="shared" si="128"/>
        <v>0</v>
      </c>
      <c r="QS39" s="176" t="str">
        <f t="shared" si="129"/>
        <v xml:space="preserve"> </v>
      </c>
      <c r="QU39" s="172">
        <v>6</v>
      </c>
      <c r="QV39" s="225"/>
      <c r="QW39" s="173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4" t="str">
        <f t="shared" si="42"/>
        <v xml:space="preserve"> </v>
      </c>
      <c r="RC39" s="211" t="str">
        <f>IF(QY39=0," ",VLOOKUP(QY39,PROTOKOL!$A:$E,5,FALSE))</f>
        <v xml:space="preserve"> </v>
      </c>
      <c r="RD39" s="175"/>
      <c r="RE39" s="176" t="str">
        <f t="shared" si="130"/>
        <v xml:space="preserve"> </v>
      </c>
      <c r="RF39" s="216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4" t="str">
        <f t="shared" si="43"/>
        <v xml:space="preserve"> </v>
      </c>
      <c r="RL39" s="175" t="str">
        <f>IF(RH39=0," ",VLOOKUP(RH39,PROTOKOL!$A:$E,5,FALSE))</f>
        <v xml:space="preserve"> </v>
      </c>
      <c r="RM39" s="211" t="str">
        <f t="shared" si="158"/>
        <v xml:space="preserve"> </v>
      </c>
      <c r="RN39" s="175">
        <f t="shared" si="132"/>
        <v>0</v>
      </c>
      <c r="RO39" s="176" t="str">
        <f t="shared" si="133"/>
        <v xml:space="preserve"> </v>
      </c>
      <c r="RQ39" s="172">
        <v>6</v>
      </c>
      <c r="RR39" s="225"/>
      <c r="RS39" s="173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4" t="str">
        <f t="shared" si="44"/>
        <v xml:space="preserve"> </v>
      </c>
      <c r="RY39" s="211" t="str">
        <f>IF(RU39=0," ",VLOOKUP(RU39,PROTOKOL!$A:$E,5,FALSE))</f>
        <v xml:space="preserve"> </v>
      </c>
      <c r="RZ39" s="175"/>
      <c r="SA39" s="176" t="str">
        <f t="shared" si="134"/>
        <v xml:space="preserve"> </v>
      </c>
      <c r="SB39" s="216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4" t="str">
        <f t="shared" si="45"/>
        <v xml:space="preserve"> </v>
      </c>
      <c r="SH39" s="175" t="str">
        <f>IF(SD39=0," ",VLOOKUP(SD39,PROTOKOL!$A:$E,5,FALSE))</f>
        <v xml:space="preserve"> </v>
      </c>
      <c r="SI39" s="211" t="str">
        <f t="shared" si="159"/>
        <v xml:space="preserve"> </v>
      </c>
      <c r="SJ39" s="175">
        <f t="shared" si="136"/>
        <v>0</v>
      </c>
      <c r="SK39" s="176" t="str">
        <f t="shared" si="137"/>
        <v xml:space="preserve"> </v>
      </c>
    </row>
    <row r="40" spans="1:505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/>
      <c r="K40" s="176" t="str">
        <f t="shared" si="46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7"/>
        <v xml:space="preserve"> </v>
      </c>
      <c r="T40" s="175">
        <f t="shared" si="48"/>
        <v>0</v>
      </c>
      <c r="U40" s="176" t="str">
        <f t="shared" si="49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/>
      <c r="AG40" s="176" t="str">
        <f t="shared" si="50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38"/>
        <v xml:space="preserve"> </v>
      </c>
      <c r="AP40" s="175">
        <f t="shared" si="52"/>
        <v>0</v>
      </c>
      <c r="AQ40" s="176" t="str">
        <f t="shared" si="53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/>
      <c r="BC40" s="176" t="str">
        <f t="shared" si="54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39"/>
        <v xml:space="preserve"> </v>
      </c>
      <c r="BL40" s="175">
        <f t="shared" si="56"/>
        <v>0</v>
      </c>
      <c r="BM40" s="176" t="str">
        <f t="shared" si="57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/>
      <c r="BY40" s="176" t="str">
        <f t="shared" si="58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40"/>
        <v xml:space="preserve"> </v>
      </c>
      <c r="CH40" s="175">
        <f t="shared" si="60"/>
        <v>0</v>
      </c>
      <c r="CI40" s="176" t="str">
        <f t="shared" si="61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/>
      <c r="CU40" s="176" t="str">
        <f t="shared" si="62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41"/>
        <v xml:space="preserve"> </v>
      </c>
      <c r="DD40" s="175">
        <f t="shared" si="64"/>
        <v>0</v>
      </c>
      <c r="DE40" s="176" t="str">
        <f t="shared" si="65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/>
      <c r="DQ40" s="176" t="str">
        <f t="shared" si="66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42"/>
        <v xml:space="preserve"> </v>
      </c>
      <c r="DZ40" s="175">
        <f t="shared" si="68"/>
        <v>0</v>
      </c>
      <c r="EA40" s="176" t="str">
        <f t="shared" si="69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/>
      <c r="EM40" s="176" t="str">
        <f t="shared" si="70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3"/>
        <v xml:space="preserve"> </v>
      </c>
      <c r="EV40" s="175">
        <f t="shared" si="72"/>
        <v>0</v>
      </c>
      <c r="EW40" s="176" t="str">
        <f t="shared" si="73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/>
      <c r="FI40" s="176" t="str">
        <f t="shared" si="74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44"/>
        <v xml:space="preserve"> </v>
      </c>
      <c r="FR40" s="175">
        <f t="shared" si="76"/>
        <v>0</v>
      </c>
      <c r="FS40" s="176" t="str">
        <f t="shared" si="77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/>
      <c r="GE40" s="176" t="str">
        <f t="shared" si="78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45"/>
        <v xml:space="preserve"> </v>
      </c>
      <c r="GN40" s="175">
        <f t="shared" si="80"/>
        <v>0</v>
      </c>
      <c r="GO40" s="176" t="str">
        <f t="shared" si="81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/>
      <c r="HA40" s="176" t="str">
        <f t="shared" si="82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46"/>
        <v xml:space="preserve"> </v>
      </c>
      <c r="HJ40" s="175">
        <f t="shared" si="84"/>
        <v>0</v>
      </c>
      <c r="HK40" s="176" t="str">
        <f t="shared" si="85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/>
      <c r="HW40" s="176" t="str">
        <f t="shared" si="86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47"/>
        <v xml:space="preserve"> </v>
      </c>
      <c r="IF40" s="175">
        <f t="shared" si="88"/>
        <v>0</v>
      </c>
      <c r="IG40" s="176" t="str">
        <f t="shared" si="89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/>
      <c r="IS40" s="176" t="str">
        <f t="shared" si="90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48"/>
        <v xml:space="preserve"> </v>
      </c>
      <c r="JB40" s="175">
        <f t="shared" si="92"/>
        <v>0</v>
      </c>
      <c r="JC40" s="176" t="str">
        <f t="shared" si="93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/>
      <c r="JO40" s="176" t="str">
        <f t="shared" si="94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49"/>
        <v xml:space="preserve"> </v>
      </c>
      <c r="JX40" s="175">
        <f t="shared" si="96"/>
        <v>0</v>
      </c>
      <c r="JY40" s="176" t="str">
        <f t="shared" si="97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/>
      <c r="KK40" s="176" t="str">
        <f t="shared" si="98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50"/>
        <v xml:space="preserve"> </v>
      </c>
      <c r="KT40" s="175">
        <f t="shared" si="100"/>
        <v>0</v>
      </c>
      <c r="KU40" s="176" t="str">
        <f t="shared" si="101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/>
      <c r="LG40" s="176" t="str">
        <f t="shared" si="102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51"/>
        <v xml:space="preserve"> </v>
      </c>
      <c r="LP40" s="175">
        <f t="shared" si="104"/>
        <v>0</v>
      </c>
      <c r="LQ40" s="176" t="str">
        <f t="shared" si="105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/>
      <c r="MC40" s="176" t="str">
        <f t="shared" si="106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52"/>
        <v xml:space="preserve"> </v>
      </c>
      <c r="ML40" s="175">
        <f t="shared" si="108"/>
        <v>0</v>
      </c>
      <c r="MM40" s="176" t="str">
        <f t="shared" si="109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/>
      <c r="MY40" s="176" t="str">
        <f t="shared" si="110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53"/>
        <v xml:space="preserve"> </v>
      </c>
      <c r="NH40" s="175">
        <f t="shared" si="112"/>
        <v>0</v>
      </c>
      <c r="NI40" s="176" t="str">
        <f t="shared" si="113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/>
      <c r="NU40" s="176" t="str">
        <f t="shared" si="114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54"/>
        <v xml:space="preserve"> </v>
      </c>
      <c r="OD40" s="175">
        <f t="shared" si="116"/>
        <v>0</v>
      </c>
      <c r="OE40" s="176" t="str">
        <f t="shared" si="117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/>
      <c r="OQ40" s="176" t="str">
        <f t="shared" si="118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55"/>
        <v xml:space="preserve"> </v>
      </c>
      <c r="OZ40" s="175">
        <f t="shared" si="120"/>
        <v>0</v>
      </c>
      <c r="PA40" s="176" t="str">
        <f t="shared" si="121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/>
      <c r="PM40" s="176" t="str">
        <f t="shared" si="122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56"/>
        <v xml:space="preserve"> </v>
      </c>
      <c r="PV40" s="175">
        <f t="shared" si="124"/>
        <v>0</v>
      </c>
      <c r="PW40" s="176" t="str">
        <f t="shared" si="125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/>
      <c r="QI40" s="176" t="str">
        <f t="shared" si="126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57"/>
        <v xml:space="preserve"> </v>
      </c>
      <c r="QR40" s="175">
        <f t="shared" si="128"/>
        <v>0</v>
      </c>
      <c r="QS40" s="176" t="str">
        <f t="shared" si="129"/>
        <v xml:space="preserve"> </v>
      </c>
      <c r="QU40" s="172">
        <v>6</v>
      </c>
      <c r="QV40" s="226"/>
      <c r="QW40" s="173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4" t="str">
        <f t="shared" si="42"/>
        <v xml:space="preserve"> </v>
      </c>
      <c r="RC40" s="211" t="str">
        <f>IF(QY40=0," ",VLOOKUP(QY40,PROTOKOL!$A:$E,5,FALSE))</f>
        <v xml:space="preserve"> </v>
      </c>
      <c r="RD40" s="175"/>
      <c r="RE40" s="176" t="str">
        <f t="shared" si="130"/>
        <v xml:space="preserve"> </v>
      </c>
      <c r="RF40" s="216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4" t="str">
        <f t="shared" si="43"/>
        <v xml:space="preserve"> </v>
      </c>
      <c r="RL40" s="175" t="str">
        <f>IF(RH40=0," ",VLOOKUP(RH40,PROTOKOL!$A:$E,5,FALSE))</f>
        <v xml:space="preserve"> </v>
      </c>
      <c r="RM40" s="211" t="str">
        <f t="shared" si="158"/>
        <v xml:space="preserve"> </v>
      </c>
      <c r="RN40" s="175">
        <f t="shared" si="132"/>
        <v>0</v>
      </c>
      <c r="RO40" s="176" t="str">
        <f t="shared" si="133"/>
        <v xml:space="preserve"> </v>
      </c>
      <c r="RQ40" s="172">
        <v>6</v>
      </c>
      <c r="RR40" s="226"/>
      <c r="RS40" s="173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4" t="str">
        <f t="shared" si="44"/>
        <v xml:space="preserve"> </v>
      </c>
      <c r="RY40" s="211" t="str">
        <f>IF(RU40=0," ",VLOOKUP(RU40,PROTOKOL!$A:$E,5,FALSE))</f>
        <v xml:space="preserve"> </v>
      </c>
      <c r="RZ40" s="175"/>
      <c r="SA40" s="176" t="str">
        <f t="shared" si="134"/>
        <v xml:space="preserve"> </v>
      </c>
      <c r="SB40" s="216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4" t="str">
        <f t="shared" si="45"/>
        <v xml:space="preserve"> </v>
      </c>
      <c r="SH40" s="175" t="str">
        <f>IF(SD40=0," ",VLOOKUP(SD40,PROTOKOL!$A:$E,5,FALSE))</f>
        <v xml:space="preserve"> </v>
      </c>
      <c r="SI40" s="211" t="str">
        <f t="shared" si="159"/>
        <v xml:space="preserve"> </v>
      </c>
      <c r="SJ40" s="175">
        <f t="shared" si="136"/>
        <v>0</v>
      </c>
      <c r="SK40" s="176" t="str">
        <f t="shared" si="137"/>
        <v xml:space="preserve"> </v>
      </c>
    </row>
    <row r="41" spans="1:505" ht="13.8">
      <c r="A41" s="172">
        <v>7</v>
      </c>
      <c r="B41" s="224">
        <v>7</v>
      </c>
      <c r="C41" s="173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4" t="str">
        <f t="shared" si="0"/>
        <v xml:space="preserve"> </v>
      </c>
      <c r="I41" s="211" t="str">
        <f>IF(E41=0," ",VLOOKUP(E41,PROTOKOL!$A:$E,5,FALSE))</f>
        <v xml:space="preserve"> </v>
      </c>
      <c r="J41" s="175"/>
      <c r="K41" s="176" t="str">
        <f t="shared" si="46"/>
        <v xml:space="preserve"> 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7"/>
        <v xml:space="preserve"> </v>
      </c>
      <c r="T41" s="175">
        <f t="shared" si="48"/>
        <v>0</v>
      </c>
      <c r="U41" s="176" t="str">
        <f t="shared" si="49"/>
        <v xml:space="preserve"> </v>
      </c>
      <c r="W41" s="172">
        <v>7</v>
      </c>
      <c r="X41" s="224">
        <v>7</v>
      </c>
      <c r="Y41" s="173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4" t="str">
        <f t="shared" si="2"/>
        <v xml:space="preserve"> </v>
      </c>
      <c r="AE41" s="211" t="str">
        <f>IF(AA41=0," ",VLOOKUP(AA41,PROTOKOL!$A:$E,5,FALSE))</f>
        <v xml:space="preserve"> </v>
      </c>
      <c r="AF41" s="175"/>
      <c r="AG41" s="176" t="str">
        <f t="shared" si="50"/>
        <v xml:space="preserve"> 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38"/>
        <v xml:space="preserve"> </v>
      </c>
      <c r="AP41" s="175">
        <f t="shared" si="52"/>
        <v>0</v>
      </c>
      <c r="AQ41" s="176" t="str">
        <f t="shared" si="53"/>
        <v xml:space="preserve"> </v>
      </c>
      <c r="AS41" s="172">
        <v>7</v>
      </c>
      <c r="AT41" s="224">
        <v>7</v>
      </c>
      <c r="AU41" s="173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4" t="str">
        <f t="shared" si="4"/>
        <v xml:space="preserve"> </v>
      </c>
      <c r="BA41" s="211" t="str">
        <f>IF(AW41=0," ",VLOOKUP(AW41,PROTOKOL!$A:$E,5,FALSE))</f>
        <v xml:space="preserve"> </v>
      </c>
      <c r="BB41" s="175"/>
      <c r="BC41" s="176" t="str">
        <f t="shared" si="54"/>
        <v xml:space="preserve"> 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39"/>
        <v xml:space="preserve"> </v>
      </c>
      <c r="BL41" s="175">
        <f t="shared" si="56"/>
        <v>0</v>
      </c>
      <c r="BM41" s="176" t="str">
        <f t="shared" si="57"/>
        <v xml:space="preserve"> </v>
      </c>
      <c r="BO41" s="172">
        <v>7</v>
      </c>
      <c r="BP41" s="224">
        <v>7</v>
      </c>
      <c r="BQ41" s="173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4" t="str">
        <f t="shared" si="6"/>
        <v xml:space="preserve"> </v>
      </c>
      <c r="BW41" s="211" t="str">
        <f>IF(BS41=0," ",VLOOKUP(BS41,PROTOKOL!$A:$E,5,FALSE))</f>
        <v xml:space="preserve"> </v>
      </c>
      <c r="BX41" s="175"/>
      <c r="BY41" s="176" t="str">
        <f t="shared" si="58"/>
        <v xml:space="preserve"> 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40"/>
        <v xml:space="preserve"> </v>
      </c>
      <c r="CH41" s="175">
        <f t="shared" si="60"/>
        <v>0</v>
      </c>
      <c r="CI41" s="176" t="str">
        <f t="shared" si="61"/>
        <v xml:space="preserve"> </v>
      </c>
      <c r="CK41" s="172">
        <v>7</v>
      </c>
      <c r="CL41" s="224">
        <v>7</v>
      </c>
      <c r="CM41" s="173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/>
      <c r="CU41" s="176" t="str">
        <f t="shared" si="62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41"/>
        <v xml:space="preserve"> </v>
      </c>
      <c r="DD41" s="175">
        <f t="shared" si="64"/>
        <v>0</v>
      </c>
      <c r="DE41" s="176" t="str">
        <f t="shared" si="65"/>
        <v xml:space="preserve"> </v>
      </c>
      <c r="DG41" s="172">
        <v>7</v>
      </c>
      <c r="DH41" s="224">
        <v>7</v>
      </c>
      <c r="DI41" s="173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4" t="str">
        <f t="shared" si="10"/>
        <v xml:space="preserve"> </v>
      </c>
      <c r="DO41" s="211" t="str">
        <f>IF(DK41=0," ",VLOOKUP(DK41,PROTOKOL!$A:$E,5,FALSE))</f>
        <v xml:space="preserve"> </v>
      </c>
      <c r="DP41" s="175"/>
      <c r="DQ41" s="176" t="str">
        <f t="shared" si="66"/>
        <v xml:space="preserve"> 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42"/>
        <v xml:space="preserve"> </v>
      </c>
      <c r="DZ41" s="175">
        <f t="shared" si="68"/>
        <v>0</v>
      </c>
      <c r="EA41" s="176" t="str">
        <f t="shared" si="69"/>
        <v xml:space="preserve"> </v>
      </c>
      <c r="EC41" s="172">
        <v>7</v>
      </c>
      <c r="ED41" s="224">
        <v>7</v>
      </c>
      <c r="EE41" s="173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4" t="str">
        <f t="shared" si="12"/>
        <v xml:space="preserve"> </v>
      </c>
      <c r="EK41" s="211" t="str">
        <f>IF(EG41=0," ",VLOOKUP(EG41,PROTOKOL!$A:$E,5,FALSE))</f>
        <v xml:space="preserve"> </v>
      </c>
      <c r="EL41" s="175"/>
      <c r="EM41" s="176" t="str">
        <f t="shared" si="70"/>
        <v xml:space="preserve"> 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3"/>
        <v xml:space="preserve"> </v>
      </c>
      <c r="EV41" s="175">
        <f t="shared" si="72"/>
        <v>0</v>
      </c>
      <c r="EW41" s="176" t="str">
        <f t="shared" si="73"/>
        <v xml:space="preserve"> </v>
      </c>
      <c r="EY41" s="172">
        <v>7</v>
      </c>
      <c r="EZ41" s="224">
        <v>7</v>
      </c>
      <c r="FA41" s="173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4" t="str">
        <f t="shared" si="14"/>
        <v xml:space="preserve"> </v>
      </c>
      <c r="FG41" s="211" t="str">
        <f>IF(FC41=0," ",VLOOKUP(FC41,PROTOKOL!$A:$E,5,FALSE))</f>
        <v xml:space="preserve"> </v>
      </c>
      <c r="FH41" s="175"/>
      <c r="FI41" s="176" t="str">
        <f t="shared" si="74"/>
        <v xml:space="preserve"> 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44"/>
        <v xml:space="preserve"> </v>
      </c>
      <c r="FR41" s="175">
        <f t="shared" si="76"/>
        <v>0</v>
      </c>
      <c r="FS41" s="176" t="str">
        <f t="shared" si="77"/>
        <v xml:space="preserve"> </v>
      </c>
      <c r="FU41" s="172">
        <v>7</v>
      </c>
      <c r="FV41" s="224">
        <v>7</v>
      </c>
      <c r="FW41" s="173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4" t="str">
        <f t="shared" si="16"/>
        <v xml:space="preserve"> </v>
      </c>
      <c r="GC41" s="211" t="str">
        <f>IF(FY41=0," ",VLOOKUP(FY41,PROTOKOL!$A:$E,5,FALSE))</f>
        <v xml:space="preserve"> </v>
      </c>
      <c r="GD41" s="175"/>
      <c r="GE41" s="176" t="str">
        <f t="shared" si="78"/>
        <v xml:space="preserve"> 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45"/>
        <v xml:space="preserve"> </v>
      </c>
      <c r="GN41" s="175">
        <f t="shared" si="80"/>
        <v>0</v>
      </c>
      <c r="GO41" s="176" t="str">
        <f t="shared" si="81"/>
        <v xml:space="preserve"> </v>
      </c>
      <c r="GQ41" s="172">
        <v>7</v>
      </c>
      <c r="GR41" s="224">
        <v>7</v>
      </c>
      <c r="GS41" s="173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4" t="str">
        <f t="shared" si="18"/>
        <v xml:space="preserve"> </v>
      </c>
      <c r="GY41" s="211" t="str">
        <f>IF(GU41=0," ",VLOOKUP(GU41,PROTOKOL!$A:$E,5,FALSE))</f>
        <v xml:space="preserve"> </v>
      </c>
      <c r="GZ41" s="175"/>
      <c r="HA41" s="176" t="str">
        <f t="shared" si="82"/>
        <v xml:space="preserve"> 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46"/>
        <v xml:space="preserve"> </v>
      </c>
      <c r="HJ41" s="175">
        <f t="shared" si="84"/>
        <v>0</v>
      </c>
      <c r="HK41" s="176" t="str">
        <f t="shared" si="85"/>
        <v xml:space="preserve"> </v>
      </c>
      <c r="HM41" s="172">
        <v>7</v>
      </c>
      <c r="HN41" s="224">
        <v>7</v>
      </c>
      <c r="HO41" s="173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4" t="str">
        <f t="shared" si="20"/>
        <v xml:space="preserve"> </v>
      </c>
      <c r="HU41" s="211" t="str">
        <f>IF(HQ41=0," ",VLOOKUP(HQ41,PROTOKOL!$A:$E,5,FALSE))</f>
        <v xml:space="preserve"> </v>
      </c>
      <c r="HV41" s="175"/>
      <c r="HW41" s="176" t="str">
        <f t="shared" si="86"/>
        <v xml:space="preserve"> 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47"/>
        <v xml:space="preserve"> </v>
      </c>
      <c r="IF41" s="175">
        <f t="shared" si="88"/>
        <v>0</v>
      </c>
      <c r="IG41" s="176" t="str">
        <f t="shared" si="89"/>
        <v xml:space="preserve"> </v>
      </c>
      <c r="II41" s="172">
        <v>7</v>
      </c>
      <c r="IJ41" s="224">
        <v>7</v>
      </c>
      <c r="IK41" s="173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4" t="str">
        <f t="shared" si="22"/>
        <v xml:space="preserve"> </v>
      </c>
      <c r="IQ41" s="211" t="str">
        <f>IF(IM41=0," ",VLOOKUP(IM41,PROTOKOL!$A:$E,5,FALSE))</f>
        <v xml:space="preserve"> </v>
      </c>
      <c r="IR41" s="175"/>
      <c r="IS41" s="176" t="str">
        <f t="shared" si="90"/>
        <v xml:space="preserve"> 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48"/>
        <v xml:space="preserve"> </v>
      </c>
      <c r="JB41" s="175">
        <f t="shared" si="92"/>
        <v>0</v>
      </c>
      <c r="JC41" s="176" t="str">
        <f t="shared" si="93"/>
        <v xml:space="preserve"> </v>
      </c>
      <c r="JE41" s="172">
        <v>7</v>
      </c>
      <c r="JF41" s="224">
        <v>7</v>
      </c>
      <c r="JG41" s="173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4" t="str">
        <f t="shared" si="24"/>
        <v xml:space="preserve"> </v>
      </c>
      <c r="JM41" s="211" t="str">
        <f>IF(JI41=0," ",VLOOKUP(JI41,PROTOKOL!$A:$E,5,FALSE))</f>
        <v xml:space="preserve"> </v>
      </c>
      <c r="JN41" s="175"/>
      <c r="JO41" s="176" t="str">
        <f t="shared" si="94"/>
        <v xml:space="preserve"> 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49"/>
        <v xml:space="preserve"> </v>
      </c>
      <c r="JX41" s="175">
        <f t="shared" si="96"/>
        <v>0</v>
      </c>
      <c r="JY41" s="176" t="str">
        <f t="shared" si="97"/>
        <v xml:space="preserve"> </v>
      </c>
      <c r="KA41" s="172">
        <v>7</v>
      </c>
      <c r="KB41" s="224">
        <v>7</v>
      </c>
      <c r="KC41" s="173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4" t="str">
        <f t="shared" si="26"/>
        <v xml:space="preserve"> </v>
      </c>
      <c r="KI41" s="211" t="str">
        <f>IF(KE41=0," ",VLOOKUP(KE41,PROTOKOL!$A:$E,5,FALSE))</f>
        <v xml:space="preserve"> </v>
      </c>
      <c r="KJ41" s="175"/>
      <c r="KK41" s="176" t="str">
        <f t="shared" si="98"/>
        <v xml:space="preserve"> 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50"/>
        <v xml:space="preserve"> </v>
      </c>
      <c r="KT41" s="175">
        <f t="shared" si="100"/>
        <v>0</v>
      </c>
      <c r="KU41" s="176" t="str">
        <f t="shared" si="101"/>
        <v xml:space="preserve"> </v>
      </c>
      <c r="KW41" s="172">
        <v>7</v>
      </c>
      <c r="KX41" s="224">
        <v>7</v>
      </c>
      <c r="KY41" s="173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4" t="str">
        <f t="shared" si="28"/>
        <v xml:space="preserve"> </v>
      </c>
      <c r="LE41" s="211" t="str">
        <f>IF(LA41=0," ",VLOOKUP(LA41,PROTOKOL!$A:$E,5,FALSE))</f>
        <v xml:space="preserve"> </v>
      </c>
      <c r="LF41" s="175"/>
      <c r="LG41" s="176" t="str">
        <f t="shared" si="102"/>
        <v xml:space="preserve"> 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51"/>
        <v xml:space="preserve"> </v>
      </c>
      <c r="LP41" s="175">
        <f t="shared" si="104"/>
        <v>0</v>
      </c>
      <c r="LQ41" s="176" t="str">
        <f t="shared" si="105"/>
        <v xml:space="preserve"> </v>
      </c>
      <c r="LS41" s="172">
        <v>7</v>
      </c>
      <c r="LT41" s="224">
        <v>7</v>
      </c>
      <c r="LU41" s="173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4" t="str">
        <f t="shared" si="30"/>
        <v xml:space="preserve"> </v>
      </c>
      <c r="MA41" s="211" t="str">
        <f>IF(LW41=0," ",VLOOKUP(LW41,PROTOKOL!$A:$E,5,FALSE))</f>
        <v xml:space="preserve"> </v>
      </c>
      <c r="MB41" s="175"/>
      <c r="MC41" s="176" t="str">
        <f t="shared" si="106"/>
        <v xml:space="preserve"> 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52"/>
        <v xml:space="preserve"> </v>
      </c>
      <c r="ML41" s="175">
        <f t="shared" si="108"/>
        <v>0</v>
      </c>
      <c r="MM41" s="176" t="str">
        <f t="shared" si="109"/>
        <v xml:space="preserve"> </v>
      </c>
      <c r="MO41" s="172">
        <v>7</v>
      </c>
      <c r="MP41" s="224">
        <v>7</v>
      </c>
      <c r="MQ41" s="173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4" t="str">
        <f t="shared" si="32"/>
        <v xml:space="preserve"> </v>
      </c>
      <c r="MW41" s="211" t="str">
        <f>IF(MS41=0," ",VLOOKUP(MS41,PROTOKOL!$A:$E,5,FALSE))</f>
        <v xml:space="preserve"> </v>
      </c>
      <c r="MX41" s="175"/>
      <c r="MY41" s="176" t="str">
        <f t="shared" si="110"/>
        <v xml:space="preserve"> 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53"/>
        <v xml:space="preserve"> </v>
      </c>
      <c r="NH41" s="175">
        <f t="shared" si="112"/>
        <v>0</v>
      </c>
      <c r="NI41" s="176" t="str">
        <f t="shared" si="113"/>
        <v xml:space="preserve"> </v>
      </c>
      <c r="NK41" s="172">
        <v>7</v>
      </c>
      <c r="NL41" s="224">
        <v>7</v>
      </c>
      <c r="NM41" s="173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4" t="str">
        <f t="shared" si="34"/>
        <v xml:space="preserve"> </v>
      </c>
      <c r="NS41" s="211" t="str">
        <f>IF(NO41=0," ",VLOOKUP(NO41,PROTOKOL!$A:$E,5,FALSE))</f>
        <v xml:space="preserve"> </v>
      </c>
      <c r="NT41" s="175"/>
      <c r="NU41" s="176" t="str">
        <f t="shared" si="114"/>
        <v xml:space="preserve"> 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54"/>
        <v xml:space="preserve"> </v>
      </c>
      <c r="OD41" s="175">
        <f t="shared" si="116"/>
        <v>0</v>
      </c>
      <c r="OE41" s="176" t="str">
        <f t="shared" si="117"/>
        <v xml:space="preserve"> </v>
      </c>
      <c r="OG41" s="172">
        <v>7</v>
      </c>
      <c r="OH41" s="224">
        <v>7</v>
      </c>
      <c r="OI41" s="173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4" t="str">
        <f t="shared" si="36"/>
        <v xml:space="preserve"> </v>
      </c>
      <c r="OO41" s="211" t="str">
        <f>IF(OK41=0," ",VLOOKUP(OK41,PROTOKOL!$A:$E,5,FALSE))</f>
        <v xml:space="preserve"> </v>
      </c>
      <c r="OP41" s="175"/>
      <c r="OQ41" s="176" t="str">
        <f t="shared" si="118"/>
        <v xml:space="preserve"> 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55"/>
        <v xml:space="preserve"> </v>
      </c>
      <c r="OZ41" s="175">
        <f t="shared" si="120"/>
        <v>0</v>
      </c>
      <c r="PA41" s="176" t="str">
        <f t="shared" si="121"/>
        <v xml:space="preserve"> </v>
      </c>
      <c r="PC41" s="172">
        <v>7</v>
      </c>
      <c r="PD41" s="224">
        <v>7</v>
      </c>
      <c r="PE41" s="173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4" t="str">
        <f t="shared" si="38"/>
        <v xml:space="preserve"> </v>
      </c>
      <c r="PK41" s="211" t="str">
        <f>IF(PG41=0," ",VLOOKUP(PG41,PROTOKOL!$A:$E,5,FALSE))</f>
        <v xml:space="preserve"> </v>
      </c>
      <c r="PL41" s="175"/>
      <c r="PM41" s="176" t="str">
        <f t="shared" si="122"/>
        <v xml:space="preserve"> 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56"/>
        <v xml:space="preserve"> </v>
      </c>
      <c r="PV41" s="175">
        <f t="shared" si="124"/>
        <v>0</v>
      </c>
      <c r="PW41" s="176" t="str">
        <f t="shared" si="125"/>
        <v xml:space="preserve"> </v>
      </c>
      <c r="PY41" s="172">
        <v>7</v>
      </c>
      <c r="PZ41" s="224">
        <v>7</v>
      </c>
      <c r="QA41" s="173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4" t="str">
        <f t="shared" si="40"/>
        <v xml:space="preserve"> </v>
      </c>
      <c r="QG41" s="211" t="str">
        <f>IF(QC41=0," ",VLOOKUP(QC41,PROTOKOL!$A:$E,5,FALSE))</f>
        <v xml:space="preserve"> </v>
      </c>
      <c r="QH41" s="175"/>
      <c r="QI41" s="176" t="str">
        <f t="shared" si="126"/>
        <v xml:space="preserve"> 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57"/>
        <v xml:space="preserve"> </v>
      </c>
      <c r="QR41" s="175">
        <f t="shared" si="128"/>
        <v>0</v>
      </c>
      <c r="QS41" s="176" t="str">
        <f t="shared" si="129"/>
        <v xml:space="preserve"> </v>
      </c>
      <c r="QU41" s="172">
        <v>7</v>
      </c>
      <c r="QV41" s="224">
        <v>7</v>
      </c>
      <c r="QW41" s="173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4" t="str">
        <f t="shared" si="42"/>
        <v xml:space="preserve"> </v>
      </c>
      <c r="RC41" s="211" t="str">
        <f>IF(QY41=0," ",VLOOKUP(QY41,PROTOKOL!$A:$E,5,FALSE))</f>
        <v xml:space="preserve"> </v>
      </c>
      <c r="RD41" s="175"/>
      <c r="RE41" s="176" t="str">
        <f t="shared" si="130"/>
        <v xml:space="preserve"> </v>
      </c>
      <c r="RF41" s="216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4" t="str">
        <f t="shared" si="43"/>
        <v xml:space="preserve"> </v>
      </c>
      <c r="RL41" s="175" t="str">
        <f>IF(RH41=0," ",VLOOKUP(RH41,PROTOKOL!$A:$E,5,FALSE))</f>
        <v xml:space="preserve"> </v>
      </c>
      <c r="RM41" s="211" t="str">
        <f t="shared" si="158"/>
        <v xml:space="preserve"> </v>
      </c>
      <c r="RN41" s="175">
        <f t="shared" si="132"/>
        <v>0</v>
      </c>
      <c r="RO41" s="176" t="str">
        <f t="shared" si="133"/>
        <v xml:space="preserve"> </v>
      </c>
      <c r="RQ41" s="172">
        <v>7</v>
      </c>
      <c r="RR41" s="224">
        <v>7</v>
      </c>
      <c r="RS41" s="173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4" t="str">
        <f t="shared" si="44"/>
        <v xml:space="preserve"> </v>
      </c>
      <c r="RY41" s="211" t="str">
        <f>IF(RU41=0," ",VLOOKUP(RU41,PROTOKOL!$A:$E,5,FALSE))</f>
        <v xml:space="preserve"> </v>
      </c>
      <c r="RZ41" s="175"/>
      <c r="SA41" s="176" t="str">
        <f t="shared" si="134"/>
        <v xml:space="preserve"> </v>
      </c>
      <c r="SB41" s="216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4" t="str">
        <f t="shared" si="45"/>
        <v xml:space="preserve"> </v>
      </c>
      <c r="SH41" s="175" t="str">
        <f>IF(SD41=0," ",VLOOKUP(SD41,PROTOKOL!$A:$E,5,FALSE))</f>
        <v xml:space="preserve"> </v>
      </c>
      <c r="SI41" s="211" t="str">
        <f t="shared" si="159"/>
        <v xml:space="preserve"> </v>
      </c>
      <c r="SJ41" s="175">
        <f t="shared" si="136"/>
        <v>0</v>
      </c>
      <c r="SK41" s="176" t="str">
        <f t="shared" si="137"/>
        <v xml:space="preserve"> </v>
      </c>
    </row>
    <row r="42" spans="1:505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/>
      <c r="K42" s="176" t="str">
        <f t="shared" si="46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7"/>
        <v xml:space="preserve"> </v>
      </c>
      <c r="T42" s="175">
        <f t="shared" si="48"/>
        <v>0</v>
      </c>
      <c r="U42" s="176" t="str">
        <f t="shared" si="49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/>
      <c r="AG42" s="176" t="str">
        <f t="shared" si="50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38"/>
        <v xml:space="preserve"> </v>
      </c>
      <c r="AP42" s="175">
        <f t="shared" si="52"/>
        <v>0</v>
      </c>
      <c r="AQ42" s="176" t="str">
        <f t="shared" si="53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/>
      <c r="BC42" s="176" t="str">
        <f t="shared" si="54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39"/>
        <v xml:space="preserve"> </v>
      </c>
      <c r="BL42" s="175">
        <f t="shared" si="56"/>
        <v>0</v>
      </c>
      <c r="BM42" s="176" t="str">
        <f t="shared" si="57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/>
      <c r="BY42" s="176" t="str">
        <f t="shared" si="58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40"/>
        <v xml:space="preserve"> </v>
      </c>
      <c r="CH42" s="175">
        <f t="shared" si="60"/>
        <v>0</v>
      </c>
      <c r="CI42" s="176" t="str">
        <f t="shared" si="61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/>
      <c r="CU42" s="176" t="str">
        <f t="shared" si="62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41"/>
        <v xml:space="preserve"> </v>
      </c>
      <c r="DD42" s="175">
        <f t="shared" si="64"/>
        <v>0</v>
      </c>
      <c r="DE42" s="176" t="str">
        <f t="shared" si="65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/>
      <c r="DQ42" s="176" t="str">
        <f t="shared" si="66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42"/>
        <v xml:space="preserve"> </v>
      </c>
      <c r="DZ42" s="175">
        <f t="shared" si="68"/>
        <v>0</v>
      </c>
      <c r="EA42" s="176" t="str">
        <f t="shared" si="69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/>
      <c r="EM42" s="176" t="str">
        <f t="shared" si="70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3"/>
        <v xml:space="preserve"> </v>
      </c>
      <c r="EV42" s="175">
        <f t="shared" si="72"/>
        <v>0</v>
      </c>
      <c r="EW42" s="176" t="str">
        <f t="shared" si="73"/>
        <v xml:space="preserve"> </v>
      </c>
      <c r="EY42" s="172">
        <v>7</v>
      </c>
      <c r="EZ42" s="225"/>
      <c r="FA42" s="173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4" t="str">
        <f t="shared" si="14"/>
        <v xml:space="preserve"> </v>
      </c>
      <c r="FG42" s="211" t="str">
        <f>IF(FC42=0," ",VLOOKUP(FC42,PROTOKOL!$A:$E,5,FALSE))</f>
        <v xml:space="preserve"> </v>
      </c>
      <c r="FH42" s="175"/>
      <c r="FI42" s="176" t="str">
        <f t="shared" si="74"/>
        <v xml:space="preserve"> 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44"/>
        <v xml:space="preserve"> </v>
      </c>
      <c r="FR42" s="175">
        <f t="shared" si="76"/>
        <v>0</v>
      </c>
      <c r="FS42" s="176" t="str">
        <f t="shared" si="77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/>
      <c r="GE42" s="176" t="str">
        <f t="shared" si="78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45"/>
        <v xml:space="preserve"> </v>
      </c>
      <c r="GN42" s="175">
        <f t="shared" si="80"/>
        <v>0</v>
      </c>
      <c r="GO42" s="176" t="str">
        <f t="shared" si="81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/>
      <c r="HA42" s="176" t="str">
        <f t="shared" si="82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46"/>
        <v xml:space="preserve"> </v>
      </c>
      <c r="HJ42" s="175">
        <f t="shared" si="84"/>
        <v>0</v>
      </c>
      <c r="HK42" s="176" t="str">
        <f t="shared" si="85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/>
      <c r="HW42" s="176" t="str">
        <f t="shared" si="86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47"/>
        <v xml:space="preserve"> </v>
      </c>
      <c r="IF42" s="175">
        <f t="shared" si="88"/>
        <v>0</v>
      </c>
      <c r="IG42" s="176" t="str">
        <f t="shared" si="89"/>
        <v xml:space="preserve"> </v>
      </c>
      <c r="II42" s="172">
        <v>7</v>
      </c>
      <c r="IJ42" s="225"/>
      <c r="IK42" s="173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4" t="str">
        <f t="shared" si="22"/>
        <v xml:space="preserve"> </v>
      </c>
      <c r="IQ42" s="211" t="str">
        <f>IF(IM42=0," ",VLOOKUP(IM42,PROTOKOL!$A:$E,5,FALSE))</f>
        <v xml:space="preserve"> </v>
      </c>
      <c r="IR42" s="175"/>
      <c r="IS42" s="176" t="str">
        <f t="shared" si="90"/>
        <v xml:space="preserve"> 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48"/>
        <v xml:space="preserve"> </v>
      </c>
      <c r="JB42" s="175">
        <f t="shared" si="92"/>
        <v>0</v>
      </c>
      <c r="JC42" s="176" t="str">
        <f t="shared" si="93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/>
      <c r="JO42" s="176" t="str">
        <f t="shared" si="94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49"/>
        <v xml:space="preserve"> </v>
      </c>
      <c r="JX42" s="175">
        <f t="shared" si="96"/>
        <v>0</v>
      </c>
      <c r="JY42" s="176" t="str">
        <f t="shared" si="97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/>
      <c r="KK42" s="176" t="str">
        <f t="shared" si="98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50"/>
        <v xml:space="preserve"> </v>
      </c>
      <c r="KT42" s="175">
        <f t="shared" si="100"/>
        <v>0</v>
      </c>
      <c r="KU42" s="176" t="str">
        <f t="shared" si="101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/>
      <c r="LG42" s="176" t="str">
        <f t="shared" si="102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51"/>
        <v xml:space="preserve"> </v>
      </c>
      <c r="LP42" s="175">
        <f t="shared" si="104"/>
        <v>0</v>
      </c>
      <c r="LQ42" s="176" t="str">
        <f t="shared" si="105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/>
      <c r="MC42" s="176" t="str">
        <f t="shared" si="106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52"/>
        <v xml:space="preserve"> </v>
      </c>
      <c r="ML42" s="175">
        <f t="shared" si="108"/>
        <v>0</v>
      </c>
      <c r="MM42" s="176" t="str">
        <f t="shared" si="109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/>
      <c r="MY42" s="176" t="str">
        <f t="shared" si="110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53"/>
        <v xml:space="preserve"> </v>
      </c>
      <c r="NH42" s="175">
        <f t="shared" si="112"/>
        <v>0</v>
      </c>
      <c r="NI42" s="176" t="str">
        <f t="shared" si="113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/>
      <c r="NU42" s="176" t="str">
        <f t="shared" si="114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54"/>
        <v xml:space="preserve"> </v>
      </c>
      <c r="OD42" s="175">
        <f t="shared" si="116"/>
        <v>0</v>
      </c>
      <c r="OE42" s="176" t="str">
        <f t="shared" si="117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/>
      <c r="OQ42" s="176" t="str">
        <f t="shared" si="118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55"/>
        <v xml:space="preserve"> </v>
      </c>
      <c r="OZ42" s="175">
        <f t="shared" si="120"/>
        <v>0</v>
      </c>
      <c r="PA42" s="176" t="str">
        <f t="shared" si="121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/>
      <c r="PM42" s="176" t="str">
        <f t="shared" si="122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56"/>
        <v xml:space="preserve"> </v>
      </c>
      <c r="PV42" s="175">
        <f t="shared" si="124"/>
        <v>0</v>
      </c>
      <c r="PW42" s="176" t="str">
        <f t="shared" si="125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/>
      <c r="QI42" s="176" t="str">
        <f t="shared" si="126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57"/>
        <v xml:space="preserve"> </v>
      </c>
      <c r="QR42" s="175">
        <f t="shared" si="128"/>
        <v>0</v>
      </c>
      <c r="QS42" s="176" t="str">
        <f t="shared" si="129"/>
        <v xml:space="preserve"> </v>
      </c>
      <c r="QU42" s="172">
        <v>7</v>
      </c>
      <c r="QV42" s="225"/>
      <c r="QW42" s="173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4" t="str">
        <f t="shared" si="42"/>
        <v xml:space="preserve"> </v>
      </c>
      <c r="RC42" s="211" t="str">
        <f>IF(QY42=0," ",VLOOKUP(QY42,PROTOKOL!$A:$E,5,FALSE))</f>
        <v xml:space="preserve"> </v>
      </c>
      <c r="RD42" s="175"/>
      <c r="RE42" s="176" t="str">
        <f t="shared" si="130"/>
        <v xml:space="preserve"> </v>
      </c>
      <c r="RF42" s="216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4" t="str">
        <f t="shared" si="43"/>
        <v xml:space="preserve"> </v>
      </c>
      <c r="RL42" s="175" t="str">
        <f>IF(RH42=0," ",VLOOKUP(RH42,PROTOKOL!$A:$E,5,FALSE))</f>
        <v xml:space="preserve"> </v>
      </c>
      <c r="RM42" s="211" t="str">
        <f t="shared" si="158"/>
        <v xml:space="preserve"> </v>
      </c>
      <c r="RN42" s="175">
        <f t="shared" si="132"/>
        <v>0</v>
      </c>
      <c r="RO42" s="176" t="str">
        <f t="shared" si="133"/>
        <v xml:space="preserve"> </v>
      </c>
      <c r="RQ42" s="172">
        <v>7</v>
      </c>
      <c r="RR42" s="225"/>
      <c r="RS42" s="173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4" t="str">
        <f t="shared" si="44"/>
        <v xml:space="preserve"> </v>
      </c>
      <c r="RY42" s="211" t="str">
        <f>IF(RU42=0," ",VLOOKUP(RU42,PROTOKOL!$A:$E,5,FALSE))</f>
        <v xml:space="preserve"> </v>
      </c>
      <c r="RZ42" s="175"/>
      <c r="SA42" s="176" t="str">
        <f t="shared" si="134"/>
        <v xml:space="preserve"> </v>
      </c>
      <c r="SB42" s="216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4" t="str">
        <f t="shared" si="45"/>
        <v xml:space="preserve"> </v>
      </c>
      <c r="SH42" s="175" t="str">
        <f>IF(SD42=0," ",VLOOKUP(SD42,PROTOKOL!$A:$E,5,FALSE))</f>
        <v xml:space="preserve"> </v>
      </c>
      <c r="SI42" s="211" t="str">
        <f t="shared" si="159"/>
        <v xml:space="preserve"> </v>
      </c>
      <c r="SJ42" s="175">
        <f t="shared" si="136"/>
        <v>0</v>
      </c>
      <c r="SK42" s="176" t="str">
        <f t="shared" si="137"/>
        <v xml:space="preserve"> </v>
      </c>
    </row>
    <row r="43" spans="1:505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/>
      <c r="K43" s="176" t="str">
        <f t="shared" si="46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7"/>
        <v xml:space="preserve"> </v>
      </c>
      <c r="T43" s="175">
        <f t="shared" si="48"/>
        <v>0</v>
      </c>
      <c r="U43" s="176" t="str">
        <f t="shared" si="49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/>
      <c r="AG43" s="176" t="str">
        <f t="shared" si="50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38"/>
        <v xml:space="preserve"> </v>
      </c>
      <c r="AP43" s="175">
        <f t="shared" si="52"/>
        <v>0</v>
      </c>
      <c r="AQ43" s="176" t="str">
        <f t="shared" si="53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/>
      <c r="BC43" s="176" t="str">
        <f t="shared" si="54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39"/>
        <v xml:space="preserve"> </v>
      </c>
      <c r="BL43" s="175">
        <f t="shared" si="56"/>
        <v>0</v>
      </c>
      <c r="BM43" s="176" t="str">
        <f t="shared" si="57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/>
      <c r="BY43" s="176" t="str">
        <f t="shared" si="58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40"/>
        <v xml:space="preserve"> </v>
      </c>
      <c r="CH43" s="175">
        <f t="shared" si="60"/>
        <v>0</v>
      </c>
      <c r="CI43" s="176" t="str">
        <f t="shared" si="61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/>
      <c r="CU43" s="176" t="str">
        <f t="shared" si="62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41"/>
        <v xml:space="preserve"> </v>
      </c>
      <c r="DD43" s="175">
        <f t="shared" si="64"/>
        <v>0</v>
      </c>
      <c r="DE43" s="176" t="str">
        <f t="shared" si="65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/>
      <c r="DQ43" s="176" t="str">
        <f t="shared" si="66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42"/>
        <v xml:space="preserve"> </v>
      </c>
      <c r="DZ43" s="175">
        <f t="shared" si="68"/>
        <v>0</v>
      </c>
      <c r="EA43" s="176" t="str">
        <f t="shared" si="69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/>
      <c r="EM43" s="176" t="str">
        <f t="shared" si="70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3"/>
        <v xml:space="preserve"> </v>
      </c>
      <c r="EV43" s="175">
        <f t="shared" si="72"/>
        <v>0</v>
      </c>
      <c r="EW43" s="176" t="str">
        <f t="shared" si="73"/>
        <v xml:space="preserve"> </v>
      </c>
      <c r="EY43" s="172">
        <v>7</v>
      </c>
      <c r="EZ43" s="226"/>
      <c r="FA43" s="173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4" t="str">
        <f t="shared" si="14"/>
        <v xml:space="preserve"> </v>
      </c>
      <c r="FG43" s="211" t="str">
        <f>IF(FC43=0," ",VLOOKUP(FC43,PROTOKOL!$A:$E,5,FALSE))</f>
        <v xml:space="preserve"> </v>
      </c>
      <c r="FH43" s="175"/>
      <c r="FI43" s="176" t="str">
        <f t="shared" si="74"/>
        <v xml:space="preserve"> 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44"/>
        <v xml:space="preserve"> </v>
      </c>
      <c r="FR43" s="175">
        <f t="shared" si="76"/>
        <v>0</v>
      </c>
      <c r="FS43" s="176" t="str">
        <f t="shared" si="77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/>
      <c r="GE43" s="176" t="str">
        <f t="shared" si="78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45"/>
        <v xml:space="preserve"> </v>
      </c>
      <c r="GN43" s="175">
        <f t="shared" si="80"/>
        <v>0</v>
      </c>
      <c r="GO43" s="176" t="str">
        <f t="shared" si="81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/>
      <c r="HA43" s="176" t="str">
        <f t="shared" si="82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46"/>
        <v xml:space="preserve"> </v>
      </c>
      <c r="HJ43" s="175">
        <f t="shared" si="84"/>
        <v>0</v>
      </c>
      <c r="HK43" s="176" t="str">
        <f t="shared" si="85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/>
      <c r="HW43" s="176" t="str">
        <f t="shared" si="86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47"/>
        <v xml:space="preserve"> </v>
      </c>
      <c r="IF43" s="175">
        <f t="shared" si="88"/>
        <v>0</v>
      </c>
      <c r="IG43" s="176" t="str">
        <f t="shared" si="89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/>
      <c r="IS43" s="176" t="str">
        <f t="shared" si="90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48"/>
        <v xml:space="preserve"> </v>
      </c>
      <c r="JB43" s="175">
        <f t="shared" si="92"/>
        <v>0</v>
      </c>
      <c r="JC43" s="176" t="str">
        <f t="shared" si="93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/>
      <c r="JO43" s="176" t="str">
        <f t="shared" si="94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49"/>
        <v xml:space="preserve"> </v>
      </c>
      <c r="JX43" s="175">
        <f t="shared" si="96"/>
        <v>0</v>
      </c>
      <c r="JY43" s="176" t="str">
        <f t="shared" si="97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/>
      <c r="KK43" s="176" t="str">
        <f t="shared" si="98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50"/>
        <v xml:space="preserve"> </v>
      </c>
      <c r="KT43" s="175">
        <f t="shared" si="100"/>
        <v>0</v>
      </c>
      <c r="KU43" s="176" t="str">
        <f t="shared" si="101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/>
      <c r="LG43" s="176" t="str">
        <f t="shared" si="102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51"/>
        <v xml:space="preserve"> </v>
      </c>
      <c r="LP43" s="175">
        <f t="shared" si="104"/>
        <v>0</v>
      </c>
      <c r="LQ43" s="176" t="str">
        <f t="shared" si="105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/>
      <c r="MC43" s="176" t="str">
        <f t="shared" si="106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52"/>
        <v xml:space="preserve"> </v>
      </c>
      <c r="ML43" s="175">
        <f t="shared" si="108"/>
        <v>0</v>
      </c>
      <c r="MM43" s="176" t="str">
        <f t="shared" si="109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/>
      <c r="MY43" s="176" t="str">
        <f t="shared" si="110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53"/>
        <v xml:space="preserve"> </v>
      </c>
      <c r="NH43" s="175">
        <f t="shared" si="112"/>
        <v>0</v>
      </c>
      <c r="NI43" s="176" t="str">
        <f t="shared" si="113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/>
      <c r="NU43" s="176" t="str">
        <f t="shared" si="114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54"/>
        <v xml:space="preserve"> </v>
      </c>
      <c r="OD43" s="175">
        <f t="shared" si="116"/>
        <v>0</v>
      </c>
      <c r="OE43" s="176" t="str">
        <f t="shared" si="117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/>
      <c r="OQ43" s="176" t="str">
        <f t="shared" si="118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55"/>
        <v xml:space="preserve"> </v>
      </c>
      <c r="OZ43" s="175">
        <f t="shared" si="120"/>
        <v>0</v>
      </c>
      <c r="PA43" s="176" t="str">
        <f t="shared" si="121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/>
      <c r="PM43" s="176" t="str">
        <f t="shared" si="122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56"/>
        <v xml:space="preserve"> </v>
      </c>
      <c r="PV43" s="175">
        <f t="shared" si="124"/>
        <v>0</v>
      </c>
      <c r="PW43" s="176" t="str">
        <f t="shared" si="125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/>
      <c r="QI43" s="176" t="str">
        <f t="shared" si="126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57"/>
        <v xml:space="preserve"> </v>
      </c>
      <c r="QR43" s="175">
        <f t="shared" si="128"/>
        <v>0</v>
      </c>
      <c r="QS43" s="176" t="str">
        <f t="shared" si="129"/>
        <v xml:space="preserve"> </v>
      </c>
      <c r="QU43" s="172">
        <v>7</v>
      </c>
      <c r="QV43" s="226"/>
      <c r="QW43" s="173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4" t="str">
        <f t="shared" si="42"/>
        <v xml:space="preserve"> </v>
      </c>
      <c r="RC43" s="211" t="str">
        <f>IF(QY43=0," ",VLOOKUP(QY43,PROTOKOL!$A:$E,5,FALSE))</f>
        <v xml:space="preserve"> </v>
      </c>
      <c r="RD43" s="175"/>
      <c r="RE43" s="176" t="str">
        <f t="shared" si="130"/>
        <v xml:space="preserve"> </v>
      </c>
      <c r="RF43" s="216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4" t="str">
        <f t="shared" si="43"/>
        <v xml:space="preserve"> </v>
      </c>
      <c r="RL43" s="175" t="str">
        <f>IF(RH43=0," ",VLOOKUP(RH43,PROTOKOL!$A:$E,5,FALSE))</f>
        <v xml:space="preserve"> </v>
      </c>
      <c r="RM43" s="211" t="str">
        <f t="shared" si="158"/>
        <v xml:space="preserve"> </v>
      </c>
      <c r="RN43" s="175">
        <f t="shared" si="132"/>
        <v>0</v>
      </c>
      <c r="RO43" s="176" t="str">
        <f t="shared" si="133"/>
        <v xml:space="preserve"> </v>
      </c>
      <c r="RQ43" s="172">
        <v>7</v>
      </c>
      <c r="RR43" s="226"/>
      <c r="RS43" s="173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4" t="str">
        <f t="shared" si="44"/>
        <v xml:space="preserve"> </v>
      </c>
      <c r="RY43" s="211" t="str">
        <f>IF(RU43=0," ",VLOOKUP(RU43,PROTOKOL!$A:$E,5,FALSE))</f>
        <v xml:space="preserve"> </v>
      </c>
      <c r="RZ43" s="175"/>
      <c r="SA43" s="176" t="str">
        <f t="shared" si="134"/>
        <v xml:space="preserve"> </v>
      </c>
      <c r="SB43" s="216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4" t="str">
        <f t="shared" si="45"/>
        <v xml:space="preserve"> </v>
      </c>
      <c r="SH43" s="175" t="str">
        <f>IF(SD43=0," ",VLOOKUP(SD43,PROTOKOL!$A:$E,5,FALSE))</f>
        <v xml:space="preserve"> </v>
      </c>
      <c r="SI43" s="211" t="str">
        <f t="shared" si="159"/>
        <v xml:space="preserve"> </v>
      </c>
      <c r="SJ43" s="175">
        <f t="shared" si="136"/>
        <v>0</v>
      </c>
      <c r="SK43" s="176" t="str">
        <f t="shared" si="137"/>
        <v xml:space="preserve"> </v>
      </c>
    </row>
    <row r="44" spans="1:505" ht="13.8">
      <c r="A44" s="172">
        <v>8</v>
      </c>
      <c r="B44" s="224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6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7"/>
        <v xml:space="preserve"> </v>
      </c>
      <c r="T44" s="175">
        <f t="shared" si="48"/>
        <v>0</v>
      </c>
      <c r="U44" s="176" t="str">
        <f t="shared" si="49"/>
        <v xml:space="preserve"> </v>
      </c>
      <c r="W44" s="172">
        <v>8</v>
      </c>
      <c r="X44" s="224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50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38"/>
        <v xml:space="preserve"> </v>
      </c>
      <c r="AP44" s="175">
        <f t="shared" si="52"/>
        <v>0</v>
      </c>
      <c r="AQ44" s="176" t="str">
        <f t="shared" si="53"/>
        <v xml:space="preserve"> </v>
      </c>
      <c r="AS44" s="172">
        <v>8</v>
      </c>
      <c r="AT44" s="224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4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39"/>
        <v xml:space="preserve"> </v>
      </c>
      <c r="BL44" s="175">
        <f t="shared" si="56"/>
        <v>0</v>
      </c>
      <c r="BM44" s="176" t="str">
        <f t="shared" si="57"/>
        <v xml:space="preserve"> </v>
      </c>
      <c r="BO44" s="172">
        <v>8</v>
      </c>
      <c r="BP44" s="224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8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40"/>
        <v xml:space="preserve"> </v>
      </c>
      <c r="CH44" s="175">
        <f t="shared" si="60"/>
        <v>0</v>
      </c>
      <c r="CI44" s="176" t="str">
        <f t="shared" si="61"/>
        <v xml:space="preserve"> </v>
      </c>
      <c r="CK44" s="172">
        <v>8</v>
      </c>
      <c r="CL44" s="224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62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41"/>
        <v xml:space="preserve"> </v>
      </c>
      <c r="DD44" s="175">
        <f t="shared" si="64"/>
        <v>0</v>
      </c>
      <c r="DE44" s="176" t="str">
        <f t="shared" si="65"/>
        <v xml:space="preserve"> </v>
      </c>
      <c r="DG44" s="172">
        <v>8</v>
      </c>
      <c r="DH44" s="224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6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42"/>
        <v xml:space="preserve"> </v>
      </c>
      <c r="DZ44" s="175">
        <f t="shared" si="68"/>
        <v>0</v>
      </c>
      <c r="EA44" s="176" t="str">
        <f t="shared" si="69"/>
        <v xml:space="preserve"> </v>
      </c>
      <c r="EC44" s="172">
        <v>8</v>
      </c>
      <c r="ED44" s="224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70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3"/>
        <v xml:space="preserve"> </v>
      </c>
      <c r="EV44" s="175">
        <f t="shared" si="72"/>
        <v>0</v>
      </c>
      <c r="EW44" s="176" t="str">
        <f t="shared" si="73"/>
        <v xml:space="preserve"> </v>
      </c>
      <c r="EY44" s="172">
        <v>8</v>
      </c>
      <c r="EZ44" s="224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4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44"/>
        <v xml:space="preserve"> </v>
      </c>
      <c r="FR44" s="175">
        <f t="shared" si="76"/>
        <v>0</v>
      </c>
      <c r="FS44" s="176" t="str">
        <f t="shared" si="77"/>
        <v xml:space="preserve"> </v>
      </c>
      <c r="FU44" s="172">
        <v>8</v>
      </c>
      <c r="FV44" s="224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8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45"/>
        <v xml:space="preserve"> </v>
      </c>
      <c r="GN44" s="175">
        <f t="shared" si="80"/>
        <v>0</v>
      </c>
      <c r="GO44" s="176" t="str">
        <f t="shared" si="81"/>
        <v xml:space="preserve"> </v>
      </c>
      <c r="GQ44" s="172">
        <v>8</v>
      </c>
      <c r="GR44" s="224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82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46"/>
        <v xml:space="preserve"> </v>
      </c>
      <c r="HJ44" s="175">
        <f t="shared" si="84"/>
        <v>0</v>
      </c>
      <c r="HK44" s="176" t="str">
        <f t="shared" si="85"/>
        <v xml:space="preserve"> </v>
      </c>
      <c r="HM44" s="172">
        <v>8</v>
      </c>
      <c r="HN44" s="224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6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47"/>
        <v xml:space="preserve"> </v>
      </c>
      <c r="IF44" s="175">
        <f t="shared" si="88"/>
        <v>0</v>
      </c>
      <c r="IG44" s="176" t="str">
        <f t="shared" si="89"/>
        <v xml:space="preserve"> </v>
      </c>
      <c r="II44" s="172">
        <v>8</v>
      </c>
      <c r="IJ44" s="224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90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48"/>
        <v xml:space="preserve"> </v>
      </c>
      <c r="JB44" s="175">
        <f t="shared" si="92"/>
        <v>0</v>
      </c>
      <c r="JC44" s="176" t="str">
        <f t="shared" si="93"/>
        <v xml:space="preserve"> </v>
      </c>
      <c r="JE44" s="172">
        <v>8</v>
      </c>
      <c r="JF44" s="224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4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49"/>
        <v xml:space="preserve"> </v>
      </c>
      <c r="JX44" s="175">
        <f t="shared" si="96"/>
        <v>0</v>
      </c>
      <c r="JY44" s="176" t="str">
        <f t="shared" si="97"/>
        <v xml:space="preserve"> </v>
      </c>
      <c r="KA44" s="172">
        <v>8</v>
      </c>
      <c r="KB44" s="224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98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50"/>
        <v xml:space="preserve"> </v>
      </c>
      <c r="KT44" s="175">
        <f t="shared" si="100"/>
        <v>0</v>
      </c>
      <c r="KU44" s="176" t="str">
        <f t="shared" si="101"/>
        <v xml:space="preserve"> </v>
      </c>
      <c r="KW44" s="172">
        <v>8</v>
      </c>
      <c r="KX44" s="224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102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51"/>
        <v xml:space="preserve"> </v>
      </c>
      <c r="LP44" s="175">
        <f t="shared" si="104"/>
        <v>0</v>
      </c>
      <c r="LQ44" s="176" t="str">
        <f t="shared" si="105"/>
        <v xml:space="preserve"> </v>
      </c>
      <c r="LS44" s="172">
        <v>8</v>
      </c>
      <c r="LT44" s="224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6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52"/>
        <v xml:space="preserve"> </v>
      </c>
      <c r="ML44" s="175">
        <f t="shared" si="108"/>
        <v>0</v>
      </c>
      <c r="MM44" s="176" t="str">
        <f t="shared" si="109"/>
        <v xml:space="preserve"> </v>
      </c>
      <c r="MO44" s="172">
        <v>8</v>
      </c>
      <c r="MP44" s="224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10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53"/>
        <v xml:space="preserve"> </v>
      </c>
      <c r="NH44" s="175">
        <f t="shared" si="112"/>
        <v>0</v>
      </c>
      <c r="NI44" s="176" t="str">
        <f t="shared" si="113"/>
        <v xml:space="preserve"> </v>
      </c>
      <c r="NK44" s="172">
        <v>8</v>
      </c>
      <c r="NL44" s="224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14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54"/>
        <v xml:space="preserve"> </v>
      </c>
      <c r="OD44" s="175">
        <f t="shared" si="116"/>
        <v>0</v>
      </c>
      <c r="OE44" s="176" t="str">
        <f t="shared" si="117"/>
        <v xml:space="preserve"> </v>
      </c>
      <c r="OG44" s="172">
        <v>8</v>
      </c>
      <c r="OH44" s="224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8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55"/>
        <v xml:space="preserve"> </v>
      </c>
      <c r="OZ44" s="175">
        <f t="shared" si="120"/>
        <v>0</v>
      </c>
      <c r="PA44" s="176" t="str">
        <f t="shared" si="121"/>
        <v xml:space="preserve"> </v>
      </c>
      <c r="PC44" s="172">
        <v>8</v>
      </c>
      <c r="PD44" s="224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22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56"/>
        <v xml:space="preserve"> </v>
      </c>
      <c r="PV44" s="175">
        <f t="shared" si="124"/>
        <v>0</v>
      </c>
      <c r="PW44" s="176" t="str">
        <f t="shared" si="125"/>
        <v xml:space="preserve"> </v>
      </c>
      <c r="PY44" s="172">
        <v>8</v>
      </c>
      <c r="PZ44" s="224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6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57"/>
        <v xml:space="preserve"> </v>
      </c>
      <c r="QR44" s="175">
        <f t="shared" si="128"/>
        <v>0</v>
      </c>
      <c r="QS44" s="176" t="str">
        <f t="shared" si="129"/>
        <v xml:space="preserve"> </v>
      </c>
      <c r="QU44" s="172">
        <v>8</v>
      </c>
      <c r="QV44" s="224">
        <v>8</v>
      </c>
      <c r="QW44" s="173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4" t="str">
        <f t="shared" si="42"/>
        <v xml:space="preserve"> </v>
      </c>
      <c r="RC44" s="211" t="str">
        <f>IF(QY44=0," ",VLOOKUP(QY44,PROTOKOL!$A:$E,5,FALSE))</f>
        <v xml:space="preserve"> </v>
      </c>
      <c r="RD44" s="175"/>
      <c r="RE44" s="176" t="str">
        <f t="shared" si="130"/>
        <v xml:space="preserve"> </v>
      </c>
      <c r="RF44" s="216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4" t="str">
        <f t="shared" si="43"/>
        <v xml:space="preserve"> </v>
      </c>
      <c r="RL44" s="175" t="str">
        <f>IF(RH44=0," ",VLOOKUP(RH44,PROTOKOL!$A:$E,5,FALSE))</f>
        <v xml:space="preserve"> </v>
      </c>
      <c r="RM44" s="211" t="str">
        <f t="shared" si="158"/>
        <v xml:space="preserve"> </v>
      </c>
      <c r="RN44" s="175">
        <f t="shared" si="132"/>
        <v>0</v>
      </c>
      <c r="RO44" s="176" t="str">
        <f t="shared" si="133"/>
        <v xml:space="preserve"> </v>
      </c>
      <c r="RQ44" s="172">
        <v>8</v>
      </c>
      <c r="RR44" s="224">
        <v>8</v>
      </c>
      <c r="RS44" s="173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4" t="str">
        <f t="shared" si="44"/>
        <v xml:space="preserve"> </v>
      </c>
      <c r="RY44" s="211" t="str">
        <f>IF(RU44=0," ",VLOOKUP(RU44,PROTOKOL!$A:$E,5,FALSE))</f>
        <v xml:space="preserve"> </v>
      </c>
      <c r="RZ44" s="175"/>
      <c r="SA44" s="176" t="str">
        <f t="shared" si="134"/>
        <v xml:space="preserve"> </v>
      </c>
      <c r="SB44" s="216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4" t="str">
        <f t="shared" si="45"/>
        <v xml:space="preserve"> </v>
      </c>
      <c r="SH44" s="175" t="str">
        <f>IF(SD44=0," ",VLOOKUP(SD44,PROTOKOL!$A:$E,5,FALSE))</f>
        <v xml:space="preserve"> </v>
      </c>
      <c r="SI44" s="211" t="str">
        <f t="shared" si="159"/>
        <v xml:space="preserve"> </v>
      </c>
      <c r="SJ44" s="175">
        <f t="shared" si="136"/>
        <v>0</v>
      </c>
      <c r="SK44" s="176" t="str">
        <f t="shared" si="137"/>
        <v xml:space="preserve"> </v>
      </c>
    </row>
    <row r="45" spans="1:505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6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7"/>
        <v xml:space="preserve"> </v>
      </c>
      <c r="T45" s="175">
        <f t="shared" si="48"/>
        <v>0</v>
      </c>
      <c r="U45" s="176" t="str">
        <f t="shared" si="49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50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38"/>
        <v xml:space="preserve"> </v>
      </c>
      <c r="AP45" s="175">
        <f t="shared" si="52"/>
        <v>0</v>
      </c>
      <c r="AQ45" s="176" t="str">
        <f t="shared" si="53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4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39"/>
        <v xml:space="preserve"> </v>
      </c>
      <c r="BL45" s="175">
        <f t="shared" si="56"/>
        <v>0</v>
      </c>
      <c r="BM45" s="176" t="str">
        <f t="shared" si="57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8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40"/>
        <v xml:space="preserve"> </v>
      </c>
      <c r="CH45" s="175">
        <f t="shared" si="60"/>
        <v>0</v>
      </c>
      <c r="CI45" s="176" t="str">
        <f t="shared" si="61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62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41"/>
        <v xml:space="preserve"> </v>
      </c>
      <c r="DD45" s="175">
        <f t="shared" si="64"/>
        <v>0</v>
      </c>
      <c r="DE45" s="176" t="str">
        <f t="shared" si="65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6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42"/>
        <v xml:space="preserve"> </v>
      </c>
      <c r="DZ45" s="175">
        <f t="shared" si="68"/>
        <v>0</v>
      </c>
      <c r="EA45" s="176" t="str">
        <f t="shared" si="69"/>
        <v xml:space="preserve"> </v>
      </c>
      <c r="EC45" s="172">
        <v>8</v>
      </c>
      <c r="ED45" s="225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70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3"/>
        <v xml:space="preserve"> </v>
      </c>
      <c r="EV45" s="175">
        <f t="shared" si="72"/>
        <v>0</v>
      </c>
      <c r="EW45" s="176" t="str">
        <f t="shared" si="73"/>
        <v xml:space="preserve"> </v>
      </c>
      <c r="EY45" s="172">
        <v>8</v>
      </c>
      <c r="EZ45" s="225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4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44"/>
        <v xml:space="preserve"> </v>
      </c>
      <c r="FR45" s="175">
        <f t="shared" si="76"/>
        <v>0</v>
      </c>
      <c r="FS45" s="176" t="str">
        <f t="shared" si="77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8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45"/>
        <v xml:space="preserve"> </v>
      </c>
      <c r="GN45" s="175">
        <f t="shared" si="80"/>
        <v>0</v>
      </c>
      <c r="GO45" s="176" t="str">
        <f t="shared" si="81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82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46"/>
        <v xml:space="preserve"> </v>
      </c>
      <c r="HJ45" s="175">
        <f t="shared" si="84"/>
        <v>0</v>
      </c>
      <c r="HK45" s="176" t="str">
        <f t="shared" si="85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6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47"/>
        <v xml:space="preserve"> </v>
      </c>
      <c r="IF45" s="175">
        <f t="shared" si="88"/>
        <v>0</v>
      </c>
      <c r="IG45" s="176" t="str">
        <f t="shared" si="89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90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48"/>
        <v xml:space="preserve"> </v>
      </c>
      <c r="JB45" s="175">
        <f t="shared" si="92"/>
        <v>0</v>
      </c>
      <c r="JC45" s="176" t="str">
        <f t="shared" si="93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4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49"/>
        <v xml:space="preserve"> </v>
      </c>
      <c r="JX45" s="175">
        <f t="shared" si="96"/>
        <v>0</v>
      </c>
      <c r="JY45" s="176" t="str">
        <f t="shared" si="97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98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50"/>
        <v xml:space="preserve"> </v>
      </c>
      <c r="KT45" s="175">
        <f t="shared" si="100"/>
        <v>0</v>
      </c>
      <c r="KU45" s="176" t="str">
        <f t="shared" si="101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102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51"/>
        <v xml:space="preserve"> </v>
      </c>
      <c r="LP45" s="175">
        <f t="shared" si="104"/>
        <v>0</v>
      </c>
      <c r="LQ45" s="176" t="str">
        <f t="shared" si="105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6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52"/>
        <v xml:space="preserve"> </v>
      </c>
      <c r="ML45" s="175">
        <f t="shared" si="108"/>
        <v>0</v>
      </c>
      <c r="MM45" s="176" t="str">
        <f t="shared" si="109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10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53"/>
        <v xml:space="preserve"> </v>
      </c>
      <c r="NH45" s="175">
        <f t="shared" si="112"/>
        <v>0</v>
      </c>
      <c r="NI45" s="176" t="str">
        <f t="shared" si="113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14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54"/>
        <v xml:space="preserve"> </v>
      </c>
      <c r="OD45" s="175">
        <f t="shared" si="116"/>
        <v>0</v>
      </c>
      <c r="OE45" s="176" t="str">
        <f t="shared" si="117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8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55"/>
        <v xml:space="preserve"> </v>
      </c>
      <c r="OZ45" s="175">
        <f t="shared" si="120"/>
        <v>0</v>
      </c>
      <c r="PA45" s="176" t="str">
        <f t="shared" si="121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22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56"/>
        <v xml:space="preserve"> </v>
      </c>
      <c r="PV45" s="175">
        <f t="shared" si="124"/>
        <v>0</v>
      </c>
      <c r="PW45" s="176" t="str">
        <f t="shared" si="125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6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57"/>
        <v xml:space="preserve"> </v>
      </c>
      <c r="QR45" s="175">
        <f t="shared" si="128"/>
        <v>0</v>
      </c>
      <c r="QS45" s="176" t="str">
        <f t="shared" si="129"/>
        <v xml:space="preserve"> </v>
      </c>
      <c r="QU45" s="172">
        <v>8</v>
      </c>
      <c r="QV45" s="225"/>
      <c r="QW45" s="173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4" t="str">
        <f t="shared" si="42"/>
        <v xml:space="preserve"> </v>
      </c>
      <c r="RC45" s="211" t="str">
        <f>IF(QY45=0," ",VLOOKUP(QY45,PROTOKOL!$A:$E,5,FALSE))</f>
        <v xml:space="preserve"> </v>
      </c>
      <c r="RD45" s="175"/>
      <c r="RE45" s="176" t="str">
        <f t="shared" si="130"/>
        <v xml:space="preserve"> </v>
      </c>
      <c r="RF45" s="216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4" t="str">
        <f t="shared" si="43"/>
        <v xml:space="preserve"> </v>
      </c>
      <c r="RL45" s="175" t="str">
        <f>IF(RH45=0," ",VLOOKUP(RH45,PROTOKOL!$A:$E,5,FALSE))</f>
        <v xml:space="preserve"> </v>
      </c>
      <c r="RM45" s="211" t="str">
        <f t="shared" si="158"/>
        <v xml:space="preserve"> </v>
      </c>
      <c r="RN45" s="175">
        <f t="shared" si="132"/>
        <v>0</v>
      </c>
      <c r="RO45" s="176" t="str">
        <f t="shared" si="133"/>
        <v xml:space="preserve"> </v>
      </c>
      <c r="RQ45" s="172">
        <v>8</v>
      </c>
      <c r="RR45" s="225"/>
      <c r="RS45" s="173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4" t="str">
        <f t="shared" si="44"/>
        <v xml:space="preserve"> </v>
      </c>
      <c r="RY45" s="211" t="str">
        <f>IF(RU45=0," ",VLOOKUP(RU45,PROTOKOL!$A:$E,5,FALSE))</f>
        <v xml:space="preserve"> </v>
      </c>
      <c r="RZ45" s="175"/>
      <c r="SA45" s="176" t="str">
        <f t="shared" si="134"/>
        <v xml:space="preserve"> </v>
      </c>
      <c r="SB45" s="216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4" t="str">
        <f t="shared" si="45"/>
        <v xml:space="preserve"> </v>
      </c>
      <c r="SH45" s="175" t="str">
        <f>IF(SD45=0," ",VLOOKUP(SD45,PROTOKOL!$A:$E,5,FALSE))</f>
        <v xml:space="preserve"> </v>
      </c>
      <c r="SI45" s="211" t="str">
        <f t="shared" si="159"/>
        <v xml:space="preserve"> </v>
      </c>
      <c r="SJ45" s="175">
        <f t="shared" si="136"/>
        <v>0</v>
      </c>
      <c r="SK45" s="176" t="str">
        <f t="shared" si="137"/>
        <v xml:space="preserve"> </v>
      </c>
    </row>
    <row r="46" spans="1:505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6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7"/>
        <v xml:space="preserve"> </v>
      </c>
      <c r="T46" s="175">
        <f t="shared" si="48"/>
        <v>0</v>
      </c>
      <c r="U46" s="176" t="str">
        <f t="shared" si="49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50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38"/>
        <v xml:space="preserve"> </v>
      </c>
      <c r="AP46" s="175">
        <f t="shared" si="52"/>
        <v>0</v>
      </c>
      <c r="AQ46" s="176" t="str">
        <f t="shared" si="53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4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39"/>
        <v xml:space="preserve"> </v>
      </c>
      <c r="BL46" s="175">
        <f t="shared" si="56"/>
        <v>0</v>
      </c>
      <c r="BM46" s="176" t="str">
        <f t="shared" si="57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8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40"/>
        <v xml:space="preserve"> </v>
      </c>
      <c r="CH46" s="175">
        <f t="shared" si="60"/>
        <v>0</v>
      </c>
      <c r="CI46" s="176" t="str">
        <f t="shared" si="61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62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41"/>
        <v xml:space="preserve"> </v>
      </c>
      <c r="DD46" s="175">
        <f t="shared" si="64"/>
        <v>0</v>
      </c>
      <c r="DE46" s="176" t="str">
        <f t="shared" si="65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6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42"/>
        <v xml:space="preserve"> </v>
      </c>
      <c r="DZ46" s="175">
        <f t="shared" si="68"/>
        <v>0</v>
      </c>
      <c r="EA46" s="176" t="str">
        <f t="shared" si="69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70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3"/>
        <v xml:space="preserve"> </v>
      </c>
      <c r="EV46" s="175">
        <f t="shared" si="72"/>
        <v>0</v>
      </c>
      <c r="EW46" s="176" t="str">
        <f t="shared" si="73"/>
        <v xml:space="preserve"> </v>
      </c>
      <c r="EY46" s="172">
        <v>8</v>
      </c>
      <c r="EZ46" s="226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4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44"/>
        <v xml:space="preserve"> </v>
      </c>
      <c r="FR46" s="175">
        <f t="shared" si="76"/>
        <v>0</v>
      </c>
      <c r="FS46" s="176" t="str">
        <f t="shared" si="77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8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45"/>
        <v xml:space="preserve"> </v>
      </c>
      <c r="GN46" s="175">
        <f t="shared" si="80"/>
        <v>0</v>
      </c>
      <c r="GO46" s="176" t="str">
        <f t="shared" si="81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82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46"/>
        <v xml:space="preserve"> </v>
      </c>
      <c r="HJ46" s="175">
        <f t="shared" si="84"/>
        <v>0</v>
      </c>
      <c r="HK46" s="176" t="str">
        <f t="shared" si="85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6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47"/>
        <v xml:space="preserve"> </v>
      </c>
      <c r="IF46" s="175">
        <f t="shared" si="88"/>
        <v>0</v>
      </c>
      <c r="IG46" s="176" t="str">
        <f t="shared" si="89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90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48"/>
        <v xml:space="preserve"> </v>
      </c>
      <c r="JB46" s="175">
        <f t="shared" si="92"/>
        <v>0</v>
      </c>
      <c r="JC46" s="176" t="str">
        <f t="shared" si="93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4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49"/>
        <v xml:space="preserve"> </v>
      </c>
      <c r="JX46" s="175">
        <f t="shared" si="96"/>
        <v>0</v>
      </c>
      <c r="JY46" s="176" t="str">
        <f t="shared" si="97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98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50"/>
        <v xml:space="preserve"> </v>
      </c>
      <c r="KT46" s="175">
        <f t="shared" si="100"/>
        <v>0</v>
      </c>
      <c r="KU46" s="176" t="str">
        <f t="shared" si="101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102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51"/>
        <v xml:space="preserve"> </v>
      </c>
      <c r="LP46" s="175">
        <f t="shared" si="104"/>
        <v>0</v>
      </c>
      <c r="LQ46" s="176" t="str">
        <f t="shared" si="105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6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52"/>
        <v xml:space="preserve"> </v>
      </c>
      <c r="ML46" s="175">
        <f t="shared" si="108"/>
        <v>0</v>
      </c>
      <c r="MM46" s="176" t="str">
        <f t="shared" si="109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10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53"/>
        <v xml:space="preserve"> </v>
      </c>
      <c r="NH46" s="175">
        <f t="shared" si="112"/>
        <v>0</v>
      </c>
      <c r="NI46" s="176" t="str">
        <f t="shared" si="113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14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54"/>
        <v xml:space="preserve"> </v>
      </c>
      <c r="OD46" s="175">
        <f t="shared" si="116"/>
        <v>0</v>
      </c>
      <c r="OE46" s="176" t="str">
        <f t="shared" si="117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8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55"/>
        <v xml:space="preserve"> </v>
      </c>
      <c r="OZ46" s="175">
        <f t="shared" si="120"/>
        <v>0</v>
      </c>
      <c r="PA46" s="176" t="str">
        <f t="shared" si="121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22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56"/>
        <v xml:space="preserve"> </v>
      </c>
      <c r="PV46" s="175">
        <f t="shared" si="124"/>
        <v>0</v>
      </c>
      <c r="PW46" s="176" t="str">
        <f t="shared" si="125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6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57"/>
        <v xml:space="preserve"> </v>
      </c>
      <c r="QR46" s="175">
        <f t="shared" si="128"/>
        <v>0</v>
      </c>
      <c r="QS46" s="176" t="str">
        <f t="shared" si="129"/>
        <v xml:space="preserve"> </v>
      </c>
      <c r="QU46" s="172">
        <v>8</v>
      </c>
      <c r="QV46" s="226"/>
      <c r="QW46" s="173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4" t="str">
        <f t="shared" si="42"/>
        <v xml:space="preserve"> </v>
      </c>
      <c r="RC46" s="211" t="str">
        <f>IF(QY46=0," ",VLOOKUP(QY46,PROTOKOL!$A:$E,5,FALSE))</f>
        <v xml:space="preserve"> </v>
      </c>
      <c r="RD46" s="175"/>
      <c r="RE46" s="176" t="str">
        <f t="shared" si="130"/>
        <v xml:space="preserve"> </v>
      </c>
      <c r="RF46" s="216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4" t="str">
        <f t="shared" si="43"/>
        <v xml:space="preserve"> </v>
      </c>
      <c r="RL46" s="175" t="str">
        <f>IF(RH46=0," ",VLOOKUP(RH46,PROTOKOL!$A:$E,5,FALSE))</f>
        <v xml:space="preserve"> </v>
      </c>
      <c r="RM46" s="211" t="str">
        <f t="shared" si="158"/>
        <v xml:space="preserve"> </v>
      </c>
      <c r="RN46" s="175">
        <f t="shared" si="132"/>
        <v>0</v>
      </c>
      <c r="RO46" s="176" t="str">
        <f t="shared" si="133"/>
        <v xml:space="preserve"> </v>
      </c>
      <c r="RQ46" s="172">
        <v>8</v>
      </c>
      <c r="RR46" s="226"/>
      <c r="RS46" s="173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4" t="str">
        <f t="shared" si="44"/>
        <v xml:space="preserve"> </v>
      </c>
      <c r="RY46" s="211" t="str">
        <f>IF(RU46=0," ",VLOOKUP(RU46,PROTOKOL!$A:$E,5,FALSE))</f>
        <v xml:space="preserve"> </v>
      </c>
      <c r="RZ46" s="175"/>
      <c r="SA46" s="176" t="str">
        <f t="shared" si="134"/>
        <v xml:space="preserve"> </v>
      </c>
      <c r="SB46" s="216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4" t="str">
        <f t="shared" si="45"/>
        <v xml:space="preserve"> </v>
      </c>
      <c r="SH46" s="175" t="str">
        <f>IF(SD46=0," ",VLOOKUP(SD46,PROTOKOL!$A:$E,5,FALSE))</f>
        <v xml:space="preserve"> </v>
      </c>
      <c r="SI46" s="211" t="str">
        <f t="shared" si="159"/>
        <v xml:space="preserve"> </v>
      </c>
      <c r="SJ46" s="175">
        <f t="shared" si="136"/>
        <v>0</v>
      </c>
      <c r="SK46" s="176" t="str">
        <f t="shared" si="137"/>
        <v xml:space="preserve"> </v>
      </c>
    </row>
    <row r="47" spans="1:505" ht="13.8">
      <c r="A47" s="172">
        <v>9</v>
      </c>
      <c r="B47" s="224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6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7"/>
        <v xml:space="preserve"> </v>
      </c>
      <c r="T47" s="175">
        <f t="shared" si="48"/>
        <v>0</v>
      </c>
      <c r="U47" s="176" t="str">
        <f t="shared" si="49"/>
        <v xml:space="preserve"> </v>
      </c>
      <c r="W47" s="172">
        <v>9</v>
      </c>
      <c r="X47" s="224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50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38"/>
        <v xml:space="preserve"> </v>
      </c>
      <c r="AP47" s="175">
        <f t="shared" si="52"/>
        <v>0</v>
      </c>
      <c r="AQ47" s="176" t="str">
        <f t="shared" si="53"/>
        <v xml:space="preserve"> </v>
      </c>
      <c r="AS47" s="172">
        <v>9</v>
      </c>
      <c r="AT47" s="224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4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39"/>
        <v xml:space="preserve"> </v>
      </c>
      <c r="BL47" s="175">
        <f t="shared" si="56"/>
        <v>0</v>
      </c>
      <c r="BM47" s="176" t="str">
        <f t="shared" si="57"/>
        <v xml:space="preserve"> </v>
      </c>
      <c r="BO47" s="172">
        <v>9</v>
      </c>
      <c r="BP47" s="224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8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40"/>
        <v xml:space="preserve"> </v>
      </c>
      <c r="CH47" s="175">
        <f t="shared" si="60"/>
        <v>0</v>
      </c>
      <c r="CI47" s="176" t="str">
        <f t="shared" si="61"/>
        <v xml:space="preserve"> </v>
      </c>
      <c r="CK47" s="172">
        <v>9</v>
      </c>
      <c r="CL47" s="224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62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41"/>
        <v xml:space="preserve"> </v>
      </c>
      <c r="DD47" s="175">
        <f t="shared" si="64"/>
        <v>0</v>
      </c>
      <c r="DE47" s="176" t="str">
        <f t="shared" si="65"/>
        <v xml:space="preserve"> </v>
      </c>
      <c r="DG47" s="172">
        <v>9</v>
      </c>
      <c r="DH47" s="224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6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42"/>
        <v xml:space="preserve"> </v>
      </c>
      <c r="DZ47" s="175">
        <f t="shared" si="68"/>
        <v>0</v>
      </c>
      <c r="EA47" s="176" t="str">
        <f t="shared" si="69"/>
        <v xml:space="preserve"> </v>
      </c>
      <c r="EC47" s="172">
        <v>9</v>
      </c>
      <c r="ED47" s="224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70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3"/>
        <v xml:space="preserve"> </v>
      </c>
      <c r="EV47" s="175">
        <f t="shared" si="72"/>
        <v>0</v>
      </c>
      <c r="EW47" s="176" t="str">
        <f t="shared" si="73"/>
        <v xml:space="preserve"> </v>
      </c>
      <c r="EY47" s="172">
        <v>9</v>
      </c>
      <c r="EZ47" s="224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4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44"/>
        <v xml:space="preserve"> </v>
      </c>
      <c r="FR47" s="175">
        <f t="shared" si="76"/>
        <v>0</v>
      </c>
      <c r="FS47" s="176" t="str">
        <f t="shared" si="77"/>
        <v xml:space="preserve"> </v>
      </c>
      <c r="FU47" s="172">
        <v>9</v>
      </c>
      <c r="FV47" s="224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8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45"/>
        <v xml:space="preserve"> </v>
      </c>
      <c r="GN47" s="175">
        <f t="shared" si="80"/>
        <v>0</v>
      </c>
      <c r="GO47" s="176" t="str">
        <f t="shared" si="81"/>
        <v xml:space="preserve"> </v>
      </c>
      <c r="GQ47" s="172">
        <v>9</v>
      </c>
      <c r="GR47" s="224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82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46"/>
        <v xml:space="preserve"> </v>
      </c>
      <c r="HJ47" s="175">
        <f t="shared" si="84"/>
        <v>0</v>
      </c>
      <c r="HK47" s="176" t="str">
        <f t="shared" si="85"/>
        <v xml:space="preserve"> </v>
      </c>
      <c r="HM47" s="172">
        <v>9</v>
      </c>
      <c r="HN47" s="224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6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47"/>
        <v xml:space="preserve"> </v>
      </c>
      <c r="IF47" s="175">
        <f t="shared" si="88"/>
        <v>0</v>
      </c>
      <c r="IG47" s="176" t="str">
        <f t="shared" si="89"/>
        <v xml:space="preserve"> </v>
      </c>
      <c r="II47" s="172">
        <v>9</v>
      </c>
      <c r="IJ47" s="224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90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48"/>
        <v xml:space="preserve"> </v>
      </c>
      <c r="JB47" s="175">
        <f t="shared" si="92"/>
        <v>0</v>
      </c>
      <c r="JC47" s="176" t="str">
        <f t="shared" si="93"/>
        <v xml:space="preserve"> </v>
      </c>
      <c r="JE47" s="172">
        <v>9</v>
      </c>
      <c r="JF47" s="224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4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49"/>
        <v xml:space="preserve"> </v>
      </c>
      <c r="JX47" s="175">
        <f t="shared" si="96"/>
        <v>0</v>
      </c>
      <c r="JY47" s="176" t="str">
        <f t="shared" si="97"/>
        <v xml:space="preserve"> </v>
      </c>
      <c r="KA47" s="172">
        <v>9</v>
      </c>
      <c r="KB47" s="224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98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50"/>
        <v xml:space="preserve"> </v>
      </c>
      <c r="KT47" s="175">
        <f t="shared" si="100"/>
        <v>0</v>
      </c>
      <c r="KU47" s="176" t="str">
        <f t="shared" si="101"/>
        <v xml:space="preserve"> </v>
      </c>
      <c r="KW47" s="172">
        <v>9</v>
      </c>
      <c r="KX47" s="224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102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51"/>
        <v xml:space="preserve"> </v>
      </c>
      <c r="LP47" s="175">
        <f t="shared" si="104"/>
        <v>0</v>
      </c>
      <c r="LQ47" s="176" t="str">
        <f t="shared" si="105"/>
        <v xml:space="preserve"> </v>
      </c>
      <c r="LS47" s="172">
        <v>9</v>
      </c>
      <c r="LT47" s="224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6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52"/>
        <v xml:space="preserve"> </v>
      </c>
      <c r="ML47" s="175">
        <f t="shared" si="108"/>
        <v>0</v>
      </c>
      <c r="MM47" s="176" t="str">
        <f t="shared" si="109"/>
        <v xml:space="preserve"> </v>
      </c>
      <c r="MO47" s="172">
        <v>9</v>
      </c>
      <c r="MP47" s="224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10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53"/>
        <v xml:space="preserve"> </v>
      </c>
      <c r="NH47" s="175">
        <f t="shared" si="112"/>
        <v>0</v>
      </c>
      <c r="NI47" s="176" t="str">
        <f t="shared" si="113"/>
        <v xml:space="preserve"> </v>
      </c>
      <c r="NK47" s="172">
        <v>9</v>
      </c>
      <c r="NL47" s="224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14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54"/>
        <v xml:space="preserve"> </v>
      </c>
      <c r="OD47" s="175">
        <f t="shared" si="116"/>
        <v>0</v>
      </c>
      <c r="OE47" s="176" t="str">
        <f t="shared" si="117"/>
        <v xml:space="preserve"> </v>
      </c>
      <c r="OG47" s="172">
        <v>9</v>
      </c>
      <c r="OH47" s="224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8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55"/>
        <v xml:space="preserve"> </v>
      </c>
      <c r="OZ47" s="175">
        <f t="shared" si="120"/>
        <v>0</v>
      </c>
      <c r="PA47" s="176" t="str">
        <f t="shared" si="121"/>
        <v xml:space="preserve"> </v>
      </c>
      <c r="PC47" s="172">
        <v>9</v>
      </c>
      <c r="PD47" s="224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22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56"/>
        <v xml:space="preserve"> </v>
      </c>
      <c r="PV47" s="175">
        <f t="shared" si="124"/>
        <v>0</v>
      </c>
      <c r="PW47" s="176" t="str">
        <f t="shared" si="125"/>
        <v xml:space="preserve"> </v>
      </c>
      <c r="PY47" s="172">
        <v>9</v>
      </c>
      <c r="PZ47" s="224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6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57"/>
        <v xml:space="preserve"> </v>
      </c>
      <c r="QR47" s="175">
        <f t="shared" si="128"/>
        <v>0</v>
      </c>
      <c r="QS47" s="176" t="str">
        <f t="shared" si="129"/>
        <v xml:space="preserve"> </v>
      </c>
      <c r="QU47" s="172">
        <v>9</v>
      </c>
      <c r="QV47" s="224">
        <v>9</v>
      </c>
      <c r="QW47" s="173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4" t="str">
        <f t="shared" si="42"/>
        <v xml:space="preserve"> </v>
      </c>
      <c r="RC47" s="211" t="str">
        <f>IF(QY47=0," ",VLOOKUP(QY47,PROTOKOL!$A:$E,5,FALSE))</f>
        <v xml:space="preserve"> </v>
      </c>
      <c r="RD47" s="175"/>
      <c r="RE47" s="176" t="str">
        <f t="shared" si="130"/>
        <v xml:space="preserve"> </v>
      </c>
      <c r="RF47" s="216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4" t="str">
        <f t="shared" si="43"/>
        <v xml:space="preserve"> </v>
      </c>
      <c r="RL47" s="175" t="str">
        <f>IF(RH47=0," ",VLOOKUP(RH47,PROTOKOL!$A:$E,5,FALSE))</f>
        <v xml:space="preserve"> </v>
      </c>
      <c r="RM47" s="211" t="str">
        <f t="shared" si="158"/>
        <v xml:space="preserve"> </v>
      </c>
      <c r="RN47" s="175">
        <f t="shared" si="132"/>
        <v>0</v>
      </c>
      <c r="RO47" s="176" t="str">
        <f t="shared" si="133"/>
        <v xml:space="preserve"> </v>
      </c>
      <c r="RQ47" s="172">
        <v>9</v>
      </c>
      <c r="RR47" s="224">
        <v>9</v>
      </c>
      <c r="RS47" s="173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4" t="str">
        <f t="shared" si="44"/>
        <v xml:space="preserve"> </v>
      </c>
      <c r="RY47" s="211" t="str">
        <f>IF(RU47=0," ",VLOOKUP(RU47,PROTOKOL!$A:$E,5,FALSE))</f>
        <v xml:space="preserve"> </v>
      </c>
      <c r="RZ47" s="175"/>
      <c r="SA47" s="176" t="str">
        <f t="shared" si="134"/>
        <v xml:space="preserve"> </v>
      </c>
      <c r="SB47" s="216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4" t="str">
        <f t="shared" si="45"/>
        <v xml:space="preserve"> </v>
      </c>
      <c r="SH47" s="175" t="str">
        <f>IF(SD47=0," ",VLOOKUP(SD47,PROTOKOL!$A:$E,5,FALSE))</f>
        <v xml:space="preserve"> </v>
      </c>
      <c r="SI47" s="211" t="str">
        <f t="shared" si="159"/>
        <v xml:space="preserve"> </v>
      </c>
      <c r="SJ47" s="175">
        <f t="shared" si="136"/>
        <v>0</v>
      </c>
      <c r="SK47" s="176" t="str">
        <f t="shared" si="137"/>
        <v xml:space="preserve"> </v>
      </c>
    </row>
    <row r="48" spans="1:505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6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7"/>
        <v xml:space="preserve"> </v>
      </c>
      <c r="T48" s="175">
        <f t="shared" si="48"/>
        <v>0</v>
      </c>
      <c r="U48" s="176" t="str">
        <f t="shared" si="49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50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38"/>
        <v xml:space="preserve"> </v>
      </c>
      <c r="AP48" s="175">
        <f t="shared" si="52"/>
        <v>0</v>
      </c>
      <c r="AQ48" s="176" t="str">
        <f t="shared" si="53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4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39"/>
        <v xml:space="preserve"> </v>
      </c>
      <c r="BL48" s="175">
        <f t="shared" si="56"/>
        <v>0</v>
      </c>
      <c r="BM48" s="176" t="str">
        <f t="shared" si="57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8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40"/>
        <v xml:space="preserve"> </v>
      </c>
      <c r="CH48" s="175">
        <f t="shared" si="60"/>
        <v>0</v>
      </c>
      <c r="CI48" s="176" t="str">
        <f t="shared" si="61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62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41"/>
        <v xml:space="preserve"> </v>
      </c>
      <c r="DD48" s="175">
        <f t="shared" si="64"/>
        <v>0</v>
      </c>
      <c r="DE48" s="176" t="str">
        <f t="shared" si="65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6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42"/>
        <v xml:space="preserve"> </v>
      </c>
      <c r="DZ48" s="175">
        <f t="shared" si="68"/>
        <v>0</v>
      </c>
      <c r="EA48" s="176" t="str">
        <f t="shared" si="69"/>
        <v xml:space="preserve"> </v>
      </c>
      <c r="EC48" s="172">
        <v>9</v>
      </c>
      <c r="ED48" s="225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70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3"/>
        <v xml:space="preserve"> </v>
      </c>
      <c r="EV48" s="175">
        <f t="shared" si="72"/>
        <v>0</v>
      </c>
      <c r="EW48" s="176" t="str">
        <f t="shared" si="73"/>
        <v xml:space="preserve"> </v>
      </c>
      <c r="EY48" s="172">
        <v>9</v>
      </c>
      <c r="EZ48" s="225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4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44"/>
        <v xml:space="preserve"> </v>
      </c>
      <c r="FR48" s="175">
        <f t="shared" si="76"/>
        <v>0</v>
      </c>
      <c r="FS48" s="176" t="str">
        <f t="shared" si="77"/>
        <v xml:space="preserve"> </v>
      </c>
      <c r="FU48" s="172">
        <v>9</v>
      </c>
      <c r="FV48" s="225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8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45"/>
        <v xml:space="preserve"> </v>
      </c>
      <c r="GN48" s="175">
        <f t="shared" si="80"/>
        <v>0</v>
      </c>
      <c r="GO48" s="176" t="str">
        <f t="shared" si="81"/>
        <v xml:space="preserve"> </v>
      </c>
      <c r="GQ48" s="172">
        <v>9</v>
      </c>
      <c r="GR48" s="225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82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46"/>
        <v xml:space="preserve"> </v>
      </c>
      <c r="HJ48" s="175">
        <f t="shared" si="84"/>
        <v>0</v>
      </c>
      <c r="HK48" s="176" t="str">
        <f t="shared" si="85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6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47"/>
        <v xml:space="preserve"> </v>
      </c>
      <c r="IF48" s="175">
        <f t="shared" si="88"/>
        <v>0</v>
      </c>
      <c r="IG48" s="176" t="str">
        <f t="shared" si="89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90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48"/>
        <v xml:space="preserve"> </v>
      </c>
      <c r="JB48" s="175">
        <f t="shared" si="92"/>
        <v>0</v>
      </c>
      <c r="JC48" s="176" t="str">
        <f t="shared" si="93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4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49"/>
        <v xml:space="preserve"> </v>
      </c>
      <c r="JX48" s="175">
        <f t="shared" si="96"/>
        <v>0</v>
      </c>
      <c r="JY48" s="176" t="str">
        <f t="shared" si="97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98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50"/>
        <v xml:space="preserve"> </v>
      </c>
      <c r="KT48" s="175">
        <f t="shared" si="100"/>
        <v>0</v>
      </c>
      <c r="KU48" s="176" t="str">
        <f t="shared" si="101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102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51"/>
        <v xml:space="preserve"> </v>
      </c>
      <c r="LP48" s="175">
        <f t="shared" si="104"/>
        <v>0</v>
      </c>
      <c r="LQ48" s="176" t="str">
        <f t="shared" si="105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6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52"/>
        <v xml:space="preserve"> </v>
      </c>
      <c r="ML48" s="175">
        <f t="shared" si="108"/>
        <v>0</v>
      </c>
      <c r="MM48" s="176" t="str">
        <f t="shared" si="109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10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53"/>
        <v xml:space="preserve"> </v>
      </c>
      <c r="NH48" s="175">
        <f t="shared" si="112"/>
        <v>0</v>
      </c>
      <c r="NI48" s="176" t="str">
        <f t="shared" si="113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14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54"/>
        <v xml:space="preserve"> </v>
      </c>
      <c r="OD48" s="175">
        <f t="shared" si="116"/>
        <v>0</v>
      </c>
      <c r="OE48" s="176" t="str">
        <f t="shared" si="117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8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55"/>
        <v xml:space="preserve"> </v>
      </c>
      <c r="OZ48" s="175">
        <f t="shared" si="120"/>
        <v>0</v>
      </c>
      <c r="PA48" s="176" t="str">
        <f t="shared" si="121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22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56"/>
        <v xml:space="preserve"> </v>
      </c>
      <c r="PV48" s="175">
        <f t="shared" si="124"/>
        <v>0</v>
      </c>
      <c r="PW48" s="176" t="str">
        <f t="shared" si="125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6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57"/>
        <v xml:space="preserve"> </v>
      </c>
      <c r="QR48" s="175">
        <f t="shared" si="128"/>
        <v>0</v>
      </c>
      <c r="QS48" s="176" t="str">
        <f t="shared" si="129"/>
        <v xml:space="preserve"> </v>
      </c>
      <c r="QU48" s="172">
        <v>9</v>
      </c>
      <c r="QV48" s="225"/>
      <c r="QW48" s="173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4" t="str">
        <f t="shared" si="42"/>
        <v xml:space="preserve"> </v>
      </c>
      <c r="RC48" s="211" t="str">
        <f>IF(QY48=0," ",VLOOKUP(QY48,PROTOKOL!$A:$E,5,FALSE))</f>
        <v xml:space="preserve"> </v>
      </c>
      <c r="RD48" s="175"/>
      <c r="RE48" s="176" t="str">
        <f t="shared" si="130"/>
        <v xml:space="preserve"> </v>
      </c>
      <c r="RF48" s="216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4" t="str">
        <f t="shared" si="43"/>
        <v xml:space="preserve"> </v>
      </c>
      <c r="RL48" s="175" t="str">
        <f>IF(RH48=0," ",VLOOKUP(RH48,PROTOKOL!$A:$E,5,FALSE))</f>
        <v xml:space="preserve"> </v>
      </c>
      <c r="RM48" s="211" t="str">
        <f t="shared" si="158"/>
        <v xml:space="preserve"> </v>
      </c>
      <c r="RN48" s="175">
        <f t="shared" si="132"/>
        <v>0</v>
      </c>
      <c r="RO48" s="176" t="str">
        <f t="shared" si="133"/>
        <v xml:space="preserve"> </v>
      </c>
      <c r="RQ48" s="172">
        <v>9</v>
      </c>
      <c r="RR48" s="225"/>
      <c r="RS48" s="173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4" t="str">
        <f t="shared" si="44"/>
        <v xml:space="preserve"> </v>
      </c>
      <c r="RY48" s="211" t="str">
        <f>IF(RU48=0," ",VLOOKUP(RU48,PROTOKOL!$A:$E,5,FALSE))</f>
        <v xml:space="preserve"> </v>
      </c>
      <c r="RZ48" s="175"/>
      <c r="SA48" s="176" t="str">
        <f t="shared" si="134"/>
        <v xml:space="preserve"> </v>
      </c>
      <c r="SB48" s="216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4" t="str">
        <f t="shared" si="45"/>
        <v xml:space="preserve"> </v>
      </c>
      <c r="SH48" s="175" t="str">
        <f>IF(SD48=0," ",VLOOKUP(SD48,PROTOKOL!$A:$E,5,FALSE))</f>
        <v xml:space="preserve"> </v>
      </c>
      <c r="SI48" s="211" t="str">
        <f t="shared" si="159"/>
        <v xml:space="preserve"> </v>
      </c>
      <c r="SJ48" s="175">
        <f t="shared" si="136"/>
        <v>0</v>
      </c>
      <c r="SK48" s="176" t="str">
        <f t="shared" si="137"/>
        <v xml:space="preserve"> </v>
      </c>
    </row>
    <row r="49" spans="1:505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6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7"/>
        <v xml:space="preserve"> </v>
      </c>
      <c r="T49" s="175">
        <f t="shared" si="48"/>
        <v>0</v>
      </c>
      <c r="U49" s="176" t="str">
        <f t="shared" si="49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50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38"/>
        <v xml:space="preserve"> </v>
      </c>
      <c r="AP49" s="175">
        <f t="shared" si="52"/>
        <v>0</v>
      </c>
      <c r="AQ49" s="176" t="str">
        <f t="shared" si="53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4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39"/>
        <v xml:space="preserve"> </v>
      </c>
      <c r="BL49" s="175">
        <f t="shared" si="56"/>
        <v>0</v>
      </c>
      <c r="BM49" s="176" t="str">
        <f t="shared" si="57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8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40"/>
        <v xml:space="preserve"> </v>
      </c>
      <c r="CH49" s="175">
        <f t="shared" si="60"/>
        <v>0</v>
      </c>
      <c r="CI49" s="176" t="str">
        <f t="shared" si="61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62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41"/>
        <v xml:space="preserve"> </v>
      </c>
      <c r="DD49" s="175">
        <f t="shared" si="64"/>
        <v>0</v>
      </c>
      <c r="DE49" s="176" t="str">
        <f t="shared" si="65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6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42"/>
        <v xml:space="preserve"> </v>
      </c>
      <c r="DZ49" s="175">
        <f t="shared" si="68"/>
        <v>0</v>
      </c>
      <c r="EA49" s="176" t="str">
        <f t="shared" si="69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70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3"/>
        <v xml:space="preserve"> </v>
      </c>
      <c r="EV49" s="175">
        <f t="shared" si="72"/>
        <v>0</v>
      </c>
      <c r="EW49" s="176" t="str">
        <f t="shared" si="73"/>
        <v xml:space="preserve"> </v>
      </c>
      <c r="EY49" s="172">
        <v>9</v>
      </c>
      <c r="EZ49" s="226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4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44"/>
        <v xml:space="preserve"> </v>
      </c>
      <c r="FR49" s="175">
        <f t="shared" si="76"/>
        <v>0</v>
      </c>
      <c r="FS49" s="176" t="str">
        <f t="shared" si="77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8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45"/>
        <v xml:space="preserve"> </v>
      </c>
      <c r="GN49" s="175">
        <f t="shared" si="80"/>
        <v>0</v>
      </c>
      <c r="GO49" s="176" t="str">
        <f t="shared" si="81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82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46"/>
        <v xml:space="preserve"> </v>
      </c>
      <c r="HJ49" s="175">
        <f t="shared" si="84"/>
        <v>0</v>
      </c>
      <c r="HK49" s="176" t="str">
        <f t="shared" si="85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6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47"/>
        <v xml:space="preserve"> </v>
      </c>
      <c r="IF49" s="175">
        <f t="shared" si="88"/>
        <v>0</v>
      </c>
      <c r="IG49" s="176" t="str">
        <f t="shared" si="89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90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48"/>
        <v xml:space="preserve"> </v>
      </c>
      <c r="JB49" s="175">
        <f t="shared" si="92"/>
        <v>0</v>
      </c>
      <c r="JC49" s="176" t="str">
        <f t="shared" si="93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4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49"/>
        <v xml:space="preserve"> </v>
      </c>
      <c r="JX49" s="175">
        <f t="shared" si="96"/>
        <v>0</v>
      </c>
      <c r="JY49" s="176" t="str">
        <f t="shared" si="97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98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50"/>
        <v xml:space="preserve"> </v>
      </c>
      <c r="KT49" s="175">
        <f t="shared" si="100"/>
        <v>0</v>
      </c>
      <c r="KU49" s="176" t="str">
        <f t="shared" si="101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102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51"/>
        <v xml:space="preserve"> </v>
      </c>
      <c r="LP49" s="175">
        <f t="shared" si="104"/>
        <v>0</v>
      </c>
      <c r="LQ49" s="176" t="str">
        <f t="shared" si="105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6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52"/>
        <v xml:space="preserve"> </v>
      </c>
      <c r="ML49" s="175">
        <f t="shared" si="108"/>
        <v>0</v>
      </c>
      <c r="MM49" s="176" t="str">
        <f t="shared" si="109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10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53"/>
        <v xml:space="preserve"> </v>
      </c>
      <c r="NH49" s="175">
        <f t="shared" si="112"/>
        <v>0</v>
      </c>
      <c r="NI49" s="176" t="str">
        <f t="shared" si="113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14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54"/>
        <v xml:space="preserve"> </v>
      </c>
      <c r="OD49" s="175">
        <f t="shared" si="116"/>
        <v>0</v>
      </c>
      <c r="OE49" s="176" t="str">
        <f t="shared" si="117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8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55"/>
        <v xml:space="preserve"> </v>
      </c>
      <c r="OZ49" s="175">
        <f t="shared" si="120"/>
        <v>0</v>
      </c>
      <c r="PA49" s="176" t="str">
        <f t="shared" si="121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22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56"/>
        <v xml:space="preserve"> </v>
      </c>
      <c r="PV49" s="175">
        <f t="shared" si="124"/>
        <v>0</v>
      </c>
      <c r="PW49" s="176" t="str">
        <f t="shared" si="125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6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57"/>
        <v xml:space="preserve"> </v>
      </c>
      <c r="QR49" s="175">
        <f t="shared" si="128"/>
        <v>0</v>
      </c>
      <c r="QS49" s="176" t="str">
        <f t="shared" si="129"/>
        <v xml:space="preserve"> </v>
      </c>
      <c r="QU49" s="172">
        <v>9</v>
      </c>
      <c r="QV49" s="226"/>
      <c r="QW49" s="173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4" t="str">
        <f t="shared" si="42"/>
        <v xml:space="preserve"> </v>
      </c>
      <c r="RC49" s="211" t="str">
        <f>IF(QY49=0," ",VLOOKUP(QY49,PROTOKOL!$A:$E,5,FALSE))</f>
        <v xml:space="preserve"> </v>
      </c>
      <c r="RD49" s="175"/>
      <c r="RE49" s="176" t="str">
        <f t="shared" si="130"/>
        <v xml:space="preserve"> </v>
      </c>
      <c r="RF49" s="216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4" t="str">
        <f t="shared" si="43"/>
        <v xml:space="preserve"> </v>
      </c>
      <c r="RL49" s="175" t="str">
        <f>IF(RH49=0," ",VLOOKUP(RH49,PROTOKOL!$A:$E,5,FALSE))</f>
        <v xml:space="preserve"> </v>
      </c>
      <c r="RM49" s="211" t="str">
        <f t="shared" si="158"/>
        <v xml:space="preserve"> </v>
      </c>
      <c r="RN49" s="175">
        <f t="shared" si="132"/>
        <v>0</v>
      </c>
      <c r="RO49" s="176" t="str">
        <f t="shared" si="133"/>
        <v xml:space="preserve"> </v>
      </c>
      <c r="RQ49" s="172">
        <v>9</v>
      </c>
      <c r="RR49" s="226"/>
      <c r="RS49" s="173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4" t="str">
        <f t="shared" si="44"/>
        <v xml:space="preserve"> </v>
      </c>
      <c r="RY49" s="211" t="str">
        <f>IF(RU49=0," ",VLOOKUP(RU49,PROTOKOL!$A:$E,5,FALSE))</f>
        <v xml:space="preserve"> </v>
      </c>
      <c r="RZ49" s="175"/>
      <c r="SA49" s="176" t="str">
        <f t="shared" si="134"/>
        <v xml:space="preserve"> </v>
      </c>
      <c r="SB49" s="216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4" t="str">
        <f t="shared" si="45"/>
        <v xml:space="preserve"> </v>
      </c>
      <c r="SH49" s="175" t="str">
        <f>IF(SD49=0," ",VLOOKUP(SD49,PROTOKOL!$A:$E,5,FALSE))</f>
        <v xml:space="preserve"> </v>
      </c>
      <c r="SI49" s="211" t="str">
        <f t="shared" si="159"/>
        <v xml:space="preserve"> </v>
      </c>
      <c r="SJ49" s="175">
        <f t="shared" si="136"/>
        <v>0</v>
      </c>
      <c r="SK49" s="176" t="str">
        <f t="shared" si="137"/>
        <v xml:space="preserve"> </v>
      </c>
    </row>
    <row r="50" spans="1:505" ht="13.8">
      <c r="A50" s="172">
        <v>10</v>
      </c>
      <c r="B50" s="224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6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7"/>
        <v xml:space="preserve"> </v>
      </c>
      <c r="T50" s="175">
        <f t="shared" si="48"/>
        <v>0</v>
      </c>
      <c r="U50" s="176" t="str">
        <f t="shared" si="49"/>
        <v xml:space="preserve"> </v>
      </c>
      <c r="W50" s="172">
        <v>10</v>
      </c>
      <c r="X50" s="224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50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38"/>
        <v xml:space="preserve"> </v>
      </c>
      <c r="AP50" s="175">
        <f t="shared" si="52"/>
        <v>0</v>
      </c>
      <c r="AQ50" s="176" t="str">
        <f t="shared" si="53"/>
        <v xml:space="preserve"> </v>
      </c>
      <c r="AS50" s="172">
        <v>10</v>
      </c>
      <c r="AT50" s="224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4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39"/>
        <v xml:space="preserve"> </v>
      </c>
      <c r="BL50" s="175">
        <f t="shared" si="56"/>
        <v>0</v>
      </c>
      <c r="BM50" s="176" t="str">
        <f t="shared" si="57"/>
        <v xml:space="preserve"> </v>
      </c>
      <c r="BO50" s="172">
        <v>10</v>
      </c>
      <c r="BP50" s="224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8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40"/>
        <v xml:space="preserve"> </v>
      </c>
      <c r="CH50" s="175">
        <f t="shared" si="60"/>
        <v>0</v>
      </c>
      <c r="CI50" s="176" t="str">
        <f t="shared" si="61"/>
        <v xml:space="preserve"> </v>
      </c>
      <c r="CK50" s="172">
        <v>10</v>
      </c>
      <c r="CL50" s="224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62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41"/>
        <v xml:space="preserve"> </v>
      </c>
      <c r="DD50" s="175">
        <f t="shared" si="64"/>
        <v>0</v>
      </c>
      <c r="DE50" s="176" t="str">
        <f t="shared" si="65"/>
        <v xml:space="preserve"> </v>
      </c>
      <c r="DG50" s="172">
        <v>10</v>
      </c>
      <c r="DH50" s="224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6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42"/>
        <v xml:space="preserve"> </v>
      </c>
      <c r="DZ50" s="175">
        <f t="shared" si="68"/>
        <v>0</v>
      </c>
      <c r="EA50" s="176" t="str">
        <f t="shared" si="69"/>
        <v xml:space="preserve"> </v>
      </c>
      <c r="EC50" s="172">
        <v>10</v>
      </c>
      <c r="ED50" s="224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70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3"/>
        <v xml:space="preserve"> </v>
      </c>
      <c r="EV50" s="175">
        <f t="shared" si="72"/>
        <v>0</v>
      </c>
      <c r="EW50" s="176" t="str">
        <f t="shared" si="73"/>
        <v xml:space="preserve"> </v>
      </c>
      <c r="EY50" s="172">
        <v>10</v>
      </c>
      <c r="EZ50" s="224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4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44"/>
        <v xml:space="preserve"> </v>
      </c>
      <c r="FR50" s="175">
        <f t="shared" si="76"/>
        <v>0</v>
      </c>
      <c r="FS50" s="176" t="str">
        <f t="shared" si="77"/>
        <v xml:space="preserve"> </v>
      </c>
      <c r="FU50" s="172">
        <v>10</v>
      </c>
      <c r="FV50" s="224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8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45"/>
        <v xml:space="preserve"> </v>
      </c>
      <c r="GN50" s="175">
        <f t="shared" si="80"/>
        <v>0</v>
      </c>
      <c r="GO50" s="176" t="str">
        <f t="shared" si="81"/>
        <v xml:space="preserve"> </v>
      </c>
      <c r="GQ50" s="172">
        <v>10</v>
      </c>
      <c r="GR50" s="224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82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46"/>
        <v xml:space="preserve"> </v>
      </c>
      <c r="HJ50" s="175">
        <f t="shared" si="84"/>
        <v>0</v>
      </c>
      <c r="HK50" s="176" t="str">
        <f t="shared" si="85"/>
        <v xml:space="preserve"> </v>
      </c>
      <c r="HM50" s="172">
        <v>10</v>
      </c>
      <c r="HN50" s="224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6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47"/>
        <v xml:space="preserve"> </v>
      </c>
      <c r="IF50" s="175">
        <f t="shared" si="88"/>
        <v>0</v>
      </c>
      <c r="IG50" s="176" t="str">
        <f t="shared" si="89"/>
        <v xml:space="preserve"> </v>
      </c>
      <c r="II50" s="172">
        <v>10</v>
      </c>
      <c r="IJ50" s="224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90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48"/>
        <v xml:space="preserve"> </v>
      </c>
      <c r="JB50" s="175">
        <f t="shared" si="92"/>
        <v>0</v>
      </c>
      <c r="JC50" s="176" t="str">
        <f t="shared" si="93"/>
        <v xml:space="preserve"> </v>
      </c>
      <c r="JE50" s="172">
        <v>10</v>
      </c>
      <c r="JF50" s="224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4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49"/>
        <v xml:space="preserve"> </v>
      </c>
      <c r="JX50" s="175">
        <f t="shared" si="96"/>
        <v>0</v>
      </c>
      <c r="JY50" s="176" t="str">
        <f t="shared" si="97"/>
        <v xml:space="preserve"> </v>
      </c>
      <c r="KA50" s="172">
        <v>10</v>
      </c>
      <c r="KB50" s="224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98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50"/>
        <v xml:space="preserve"> </v>
      </c>
      <c r="KT50" s="175">
        <f t="shared" si="100"/>
        <v>0</v>
      </c>
      <c r="KU50" s="176" t="str">
        <f t="shared" si="101"/>
        <v xml:space="preserve"> </v>
      </c>
      <c r="KW50" s="172">
        <v>10</v>
      </c>
      <c r="KX50" s="224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102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51"/>
        <v xml:space="preserve"> </v>
      </c>
      <c r="LP50" s="175">
        <f t="shared" si="104"/>
        <v>0</v>
      </c>
      <c r="LQ50" s="176" t="str">
        <f t="shared" si="105"/>
        <v xml:space="preserve"> </v>
      </c>
      <c r="LS50" s="172">
        <v>10</v>
      </c>
      <c r="LT50" s="224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6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52"/>
        <v xml:space="preserve"> </v>
      </c>
      <c r="ML50" s="175">
        <f t="shared" si="108"/>
        <v>0</v>
      </c>
      <c r="MM50" s="176" t="str">
        <f t="shared" si="109"/>
        <v xml:space="preserve"> </v>
      </c>
      <c r="MO50" s="172">
        <v>10</v>
      </c>
      <c r="MP50" s="224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10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53"/>
        <v xml:space="preserve"> </v>
      </c>
      <c r="NH50" s="175">
        <f t="shared" si="112"/>
        <v>0</v>
      </c>
      <c r="NI50" s="176" t="str">
        <f t="shared" si="113"/>
        <v xml:space="preserve"> </v>
      </c>
      <c r="NK50" s="172">
        <v>10</v>
      </c>
      <c r="NL50" s="224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14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54"/>
        <v xml:space="preserve"> </v>
      </c>
      <c r="OD50" s="175">
        <f t="shared" si="116"/>
        <v>0</v>
      </c>
      <c r="OE50" s="176" t="str">
        <f t="shared" si="117"/>
        <v xml:space="preserve"> </v>
      </c>
      <c r="OG50" s="172">
        <v>10</v>
      </c>
      <c r="OH50" s="224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8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55"/>
        <v xml:space="preserve"> </v>
      </c>
      <c r="OZ50" s="175">
        <f t="shared" si="120"/>
        <v>0</v>
      </c>
      <c r="PA50" s="176" t="str">
        <f t="shared" si="121"/>
        <v xml:space="preserve"> </v>
      </c>
      <c r="PC50" s="172">
        <v>10</v>
      </c>
      <c r="PD50" s="224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22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56"/>
        <v xml:space="preserve"> </v>
      </c>
      <c r="PV50" s="175">
        <f t="shared" si="124"/>
        <v>0</v>
      </c>
      <c r="PW50" s="176" t="str">
        <f t="shared" si="125"/>
        <v xml:space="preserve"> </v>
      </c>
      <c r="PY50" s="172">
        <v>10</v>
      </c>
      <c r="PZ50" s="224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6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57"/>
        <v xml:space="preserve"> </v>
      </c>
      <c r="QR50" s="175">
        <f t="shared" si="128"/>
        <v>0</v>
      </c>
      <c r="QS50" s="176" t="str">
        <f t="shared" si="129"/>
        <v xml:space="preserve"> </v>
      </c>
      <c r="QU50" s="172">
        <v>10</v>
      </c>
      <c r="QV50" s="224">
        <v>10</v>
      </c>
      <c r="QW50" s="173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4" t="str">
        <f t="shared" si="42"/>
        <v xml:space="preserve"> </v>
      </c>
      <c r="RC50" s="211" t="str">
        <f>IF(QY50=0," ",VLOOKUP(QY50,PROTOKOL!$A:$E,5,FALSE))</f>
        <v xml:space="preserve"> </v>
      </c>
      <c r="RD50" s="175"/>
      <c r="RE50" s="176" t="str">
        <f t="shared" si="130"/>
        <v xml:space="preserve"> </v>
      </c>
      <c r="RF50" s="216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4" t="str">
        <f t="shared" si="43"/>
        <v xml:space="preserve"> </v>
      </c>
      <c r="RL50" s="175" t="str">
        <f>IF(RH50=0," ",VLOOKUP(RH50,PROTOKOL!$A:$E,5,FALSE))</f>
        <v xml:space="preserve"> </v>
      </c>
      <c r="RM50" s="211" t="str">
        <f t="shared" si="158"/>
        <v xml:space="preserve"> </v>
      </c>
      <c r="RN50" s="175">
        <f t="shared" si="132"/>
        <v>0</v>
      </c>
      <c r="RO50" s="176" t="str">
        <f t="shared" si="133"/>
        <v xml:space="preserve"> </v>
      </c>
      <c r="RQ50" s="172">
        <v>10</v>
      </c>
      <c r="RR50" s="224">
        <v>10</v>
      </c>
      <c r="RS50" s="173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4" t="str">
        <f t="shared" si="44"/>
        <v xml:space="preserve"> </v>
      </c>
      <c r="RY50" s="211" t="str">
        <f>IF(RU50=0," ",VLOOKUP(RU50,PROTOKOL!$A:$E,5,FALSE))</f>
        <v xml:space="preserve"> </v>
      </c>
      <c r="RZ50" s="175"/>
      <c r="SA50" s="176" t="str">
        <f t="shared" si="134"/>
        <v xml:space="preserve"> </v>
      </c>
      <c r="SB50" s="216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4" t="str">
        <f t="shared" si="45"/>
        <v xml:space="preserve"> </v>
      </c>
      <c r="SH50" s="175" t="str">
        <f>IF(SD50=0," ",VLOOKUP(SD50,PROTOKOL!$A:$E,5,FALSE))</f>
        <v xml:space="preserve"> </v>
      </c>
      <c r="SI50" s="211" t="str">
        <f t="shared" si="159"/>
        <v xml:space="preserve"> </v>
      </c>
      <c r="SJ50" s="175">
        <f t="shared" si="136"/>
        <v>0</v>
      </c>
      <c r="SK50" s="176" t="str">
        <f t="shared" si="137"/>
        <v xml:space="preserve"> </v>
      </c>
    </row>
    <row r="51" spans="1:505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6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7"/>
        <v xml:space="preserve"> </v>
      </c>
      <c r="T51" s="175">
        <f t="shared" si="48"/>
        <v>0</v>
      </c>
      <c r="U51" s="176" t="str">
        <f t="shared" si="49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50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38"/>
        <v xml:space="preserve"> </v>
      </c>
      <c r="AP51" s="175">
        <f t="shared" si="52"/>
        <v>0</v>
      </c>
      <c r="AQ51" s="176" t="str">
        <f t="shared" si="53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4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39"/>
        <v xml:space="preserve"> </v>
      </c>
      <c r="BL51" s="175">
        <f t="shared" si="56"/>
        <v>0</v>
      </c>
      <c r="BM51" s="176" t="str">
        <f t="shared" si="57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8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40"/>
        <v xml:space="preserve"> </v>
      </c>
      <c r="CH51" s="175">
        <f t="shared" si="60"/>
        <v>0</v>
      </c>
      <c r="CI51" s="176" t="str">
        <f t="shared" si="61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62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41"/>
        <v xml:space="preserve"> </v>
      </c>
      <c r="DD51" s="175">
        <f t="shared" si="64"/>
        <v>0</v>
      </c>
      <c r="DE51" s="176" t="str">
        <f t="shared" si="65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6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42"/>
        <v xml:space="preserve"> </v>
      </c>
      <c r="DZ51" s="175">
        <f t="shared" si="68"/>
        <v>0</v>
      </c>
      <c r="EA51" s="176" t="str">
        <f t="shared" si="69"/>
        <v xml:space="preserve"> </v>
      </c>
      <c r="EC51" s="172">
        <v>10</v>
      </c>
      <c r="ED51" s="225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70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3"/>
        <v xml:space="preserve"> </v>
      </c>
      <c r="EV51" s="175">
        <f t="shared" si="72"/>
        <v>0</v>
      </c>
      <c r="EW51" s="176" t="str">
        <f t="shared" si="73"/>
        <v xml:space="preserve"> </v>
      </c>
      <c r="EY51" s="172">
        <v>10</v>
      </c>
      <c r="EZ51" s="225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4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44"/>
        <v xml:space="preserve"> </v>
      </c>
      <c r="FR51" s="175">
        <f t="shared" si="76"/>
        <v>0</v>
      </c>
      <c r="FS51" s="176" t="str">
        <f t="shared" si="77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8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45"/>
        <v xml:space="preserve"> </v>
      </c>
      <c r="GN51" s="175">
        <f t="shared" si="80"/>
        <v>0</v>
      </c>
      <c r="GO51" s="176" t="str">
        <f t="shared" si="81"/>
        <v xml:space="preserve"> </v>
      </c>
      <c r="GQ51" s="172">
        <v>10</v>
      </c>
      <c r="GR51" s="225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82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46"/>
        <v xml:space="preserve"> </v>
      </c>
      <c r="HJ51" s="175">
        <f t="shared" si="84"/>
        <v>0</v>
      </c>
      <c r="HK51" s="176" t="str">
        <f t="shared" si="85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6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47"/>
        <v xml:space="preserve"> </v>
      </c>
      <c r="IF51" s="175">
        <f t="shared" si="88"/>
        <v>0</v>
      </c>
      <c r="IG51" s="176" t="str">
        <f t="shared" si="89"/>
        <v xml:space="preserve"> </v>
      </c>
      <c r="II51" s="172">
        <v>10</v>
      </c>
      <c r="IJ51" s="225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90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48"/>
        <v xml:space="preserve"> </v>
      </c>
      <c r="JB51" s="175">
        <f t="shared" si="92"/>
        <v>0</v>
      </c>
      <c r="JC51" s="176" t="str">
        <f t="shared" si="93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4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49"/>
        <v xml:space="preserve"> </v>
      </c>
      <c r="JX51" s="175">
        <f t="shared" si="96"/>
        <v>0</v>
      </c>
      <c r="JY51" s="176" t="str">
        <f t="shared" si="97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98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50"/>
        <v xml:space="preserve"> </v>
      </c>
      <c r="KT51" s="175">
        <f t="shared" si="100"/>
        <v>0</v>
      </c>
      <c r="KU51" s="176" t="str">
        <f t="shared" si="101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102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51"/>
        <v xml:space="preserve"> </v>
      </c>
      <c r="LP51" s="175">
        <f t="shared" si="104"/>
        <v>0</v>
      </c>
      <c r="LQ51" s="176" t="str">
        <f t="shared" si="105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6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52"/>
        <v xml:space="preserve"> </v>
      </c>
      <c r="ML51" s="175">
        <f t="shared" si="108"/>
        <v>0</v>
      </c>
      <c r="MM51" s="176" t="str">
        <f t="shared" si="109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10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53"/>
        <v xml:space="preserve"> </v>
      </c>
      <c r="NH51" s="175">
        <f t="shared" si="112"/>
        <v>0</v>
      </c>
      <c r="NI51" s="176" t="str">
        <f t="shared" si="113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14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54"/>
        <v xml:space="preserve"> </v>
      </c>
      <c r="OD51" s="175">
        <f t="shared" si="116"/>
        <v>0</v>
      </c>
      <c r="OE51" s="176" t="str">
        <f t="shared" si="117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8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55"/>
        <v xml:space="preserve"> </v>
      </c>
      <c r="OZ51" s="175">
        <f t="shared" si="120"/>
        <v>0</v>
      </c>
      <c r="PA51" s="176" t="str">
        <f t="shared" si="121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22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56"/>
        <v xml:space="preserve"> </v>
      </c>
      <c r="PV51" s="175">
        <f t="shared" si="124"/>
        <v>0</v>
      </c>
      <c r="PW51" s="176" t="str">
        <f t="shared" si="125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6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57"/>
        <v xml:space="preserve"> </v>
      </c>
      <c r="QR51" s="175">
        <f t="shared" si="128"/>
        <v>0</v>
      </c>
      <c r="QS51" s="176" t="str">
        <f t="shared" si="129"/>
        <v xml:space="preserve"> </v>
      </c>
      <c r="QU51" s="172">
        <v>10</v>
      </c>
      <c r="QV51" s="225"/>
      <c r="QW51" s="173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4" t="str">
        <f t="shared" si="42"/>
        <v xml:space="preserve"> </v>
      </c>
      <c r="RC51" s="211" t="str">
        <f>IF(QY51=0," ",VLOOKUP(QY51,PROTOKOL!$A:$E,5,FALSE))</f>
        <v xml:space="preserve"> </v>
      </c>
      <c r="RD51" s="175"/>
      <c r="RE51" s="176" t="str">
        <f t="shared" si="130"/>
        <v xml:space="preserve"> </v>
      </c>
      <c r="RF51" s="216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4" t="str">
        <f t="shared" si="43"/>
        <v xml:space="preserve"> </v>
      </c>
      <c r="RL51" s="175" t="str">
        <f>IF(RH51=0," ",VLOOKUP(RH51,PROTOKOL!$A:$E,5,FALSE))</f>
        <v xml:space="preserve"> </v>
      </c>
      <c r="RM51" s="211" t="str">
        <f t="shared" si="158"/>
        <v xml:space="preserve"> </v>
      </c>
      <c r="RN51" s="175">
        <f t="shared" si="132"/>
        <v>0</v>
      </c>
      <c r="RO51" s="176" t="str">
        <f t="shared" si="133"/>
        <v xml:space="preserve"> </v>
      </c>
      <c r="RQ51" s="172">
        <v>10</v>
      </c>
      <c r="RR51" s="225"/>
      <c r="RS51" s="173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4" t="str">
        <f t="shared" si="44"/>
        <v xml:space="preserve"> </v>
      </c>
      <c r="RY51" s="211" t="str">
        <f>IF(RU51=0," ",VLOOKUP(RU51,PROTOKOL!$A:$E,5,FALSE))</f>
        <v xml:space="preserve"> </v>
      </c>
      <c r="RZ51" s="175"/>
      <c r="SA51" s="176" t="str">
        <f t="shared" si="134"/>
        <v xml:space="preserve"> </v>
      </c>
      <c r="SB51" s="216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4" t="str">
        <f t="shared" si="45"/>
        <v xml:space="preserve"> </v>
      </c>
      <c r="SH51" s="175" t="str">
        <f>IF(SD51=0," ",VLOOKUP(SD51,PROTOKOL!$A:$E,5,FALSE))</f>
        <v xml:space="preserve"> </v>
      </c>
      <c r="SI51" s="211" t="str">
        <f t="shared" si="159"/>
        <v xml:space="preserve"> </v>
      </c>
      <c r="SJ51" s="175">
        <f t="shared" si="136"/>
        <v>0</v>
      </c>
      <c r="SK51" s="176" t="str">
        <f t="shared" si="137"/>
        <v xml:space="preserve"> </v>
      </c>
    </row>
    <row r="52" spans="1:505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6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7"/>
        <v xml:space="preserve"> </v>
      </c>
      <c r="T52" s="175">
        <f t="shared" si="48"/>
        <v>0</v>
      </c>
      <c r="U52" s="176" t="str">
        <f t="shared" si="49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50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38"/>
        <v xml:space="preserve"> </v>
      </c>
      <c r="AP52" s="175">
        <f t="shared" si="52"/>
        <v>0</v>
      </c>
      <c r="AQ52" s="176" t="str">
        <f t="shared" si="53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4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39"/>
        <v xml:space="preserve"> </v>
      </c>
      <c r="BL52" s="175">
        <f t="shared" si="56"/>
        <v>0</v>
      </c>
      <c r="BM52" s="176" t="str">
        <f t="shared" si="57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8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40"/>
        <v xml:space="preserve"> </v>
      </c>
      <c r="CH52" s="175">
        <f t="shared" si="60"/>
        <v>0</v>
      </c>
      <c r="CI52" s="176" t="str">
        <f t="shared" si="61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62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41"/>
        <v xml:space="preserve"> </v>
      </c>
      <c r="DD52" s="175">
        <f t="shared" si="64"/>
        <v>0</v>
      </c>
      <c r="DE52" s="176" t="str">
        <f t="shared" si="65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6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42"/>
        <v xml:space="preserve"> </v>
      </c>
      <c r="DZ52" s="175">
        <f t="shared" si="68"/>
        <v>0</v>
      </c>
      <c r="EA52" s="176" t="str">
        <f t="shared" si="69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70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3"/>
        <v xml:space="preserve"> </v>
      </c>
      <c r="EV52" s="175">
        <f t="shared" si="72"/>
        <v>0</v>
      </c>
      <c r="EW52" s="176" t="str">
        <f t="shared" si="73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4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44"/>
        <v xml:space="preserve"> </v>
      </c>
      <c r="FR52" s="175">
        <f t="shared" si="76"/>
        <v>0</v>
      </c>
      <c r="FS52" s="176" t="str">
        <f t="shared" si="77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8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45"/>
        <v xml:space="preserve"> </v>
      </c>
      <c r="GN52" s="175">
        <f t="shared" si="80"/>
        <v>0</v>
      </c>
      <c r="GO52" s="176" t="str">
        <f t="shared" si="81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82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46"/>
        <v xml:space="preserve"> </v>
      </c>
      <c r="HJ52" s="175">
        <f t="shared" si="84"/>
        <v>0</v>
      </c>
      <c r="HK52" s="176" t="str">
        <f t="shared" si="85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6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47"/>
        <v xml:space="preserve"> </v>
      </c>
      <c r="IF52" s="175">
        <f t="shared" si="88"/>
        <v>0</v>
      </c>
      <c r="IG52" s="176" t="str">
        <f t="shared" si="89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90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48"/>
        <v xml:space="preserve"> </v>
      </c>
      <c r="JB52" s="175">
        <f t="shared" si="92"/>
        <v>0</v>
      </c>
      <c r="JC52" s="176" t="str">
        <f t="shared" si="93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4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49"/>
        <v xml:space="preserve"> </v>
      </c>
      <c r="JX52" s="175">
        <f t="shared" si="96"/>
        <v>0</v>
      </c>
      <c r="JY52" s="176" t="str">
        <f t="shared" si="97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98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50"/>
        <v xml:space="preserve"> </v>
      </c>
      <c r="KT52" s="175">
        <f t="shared" si="100"/>
        <v>0</v>
      </c>
      <c r="KU52" s="176" t="str">
        <f t="shared" si="101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102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51"/>
        <v xml:space="preserve"> </v>
      </c>
      <c r="LP52" s="175">
        <f t="shared" si="104"/>
        <v>0</v>
      </c>
      <c r="LQ52" s="176" t="str">
        <f t="shared" si="105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6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52"/>
        <v xml:space="preserve"> </v>
      </c>
      <c r="ML52" s="175">
        <f t="shared" si="108"/>
        <v>0</v>
      </c>
      <c r="MM52" s="176" t="str">
        <f t="shared" si="109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10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53"/>
        <v xml:space="preserve"> </v>
      </c>
      <c r="NH52" s="175">
        <f t="shared" si="112"/>
        <v>0</v>
      </c>
      <c r="NI52" s="176" t="str">
        <f t="shared" si="113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14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54"/>
        <v xml:space="preserve"> </v>
      </c>
      <c r="OD52" s="175">
        <f t="shared" si="116"/>
        <v>0</v>
      </c>
      <c r="OE52" s="176" t="str">
        <f t="shared" si="117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8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55"/>
        <v xml:space="preserve"> </v>
      </c>
      <c r="OZ52" s="175">
        <f t="shared" si="120"/>
        <v>0</v>
      </c>
      <c r="PA52" s="176" t="str">
        <f t="shared" si="121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22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56"/>
        <v xml:space="preserve"> </v>
      </c>
      <c r="PV52" s="175">
        <f t="shared" si="124"/>
        <v>0</v>
      </c>
      <c r="PW52" s="176" t="str">
        <f t="shared" si="125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6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57"/>
        <v xml:space="preserve"> </v>
      </c>
      <c r="QR52" s="175">
        <f t="shared" si="128"/>
        <v>0</v>
      </c>
      <c r="QS52" s="176" t="str">
        <f t="shared" si="129"/>
        <v xml:space="preserve"> </v>
      </c>
      <c r="QU52" s="172">
        <v>10</v>
      </c>
      <c r="QV52" s="226"/>
      <c r="QW52" s="173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4" t="str">
        <f t="shared" si="42"/>
        <v xml:space="preserve"> </v>
      </c>
      <c r="RC52" s="211" t="str">
        <f>IF(QY52=0," ",VLOOKUP(QY52,PROTOKOL!$A:$E,5,FALSE))</f>
        <v xml:space="preserve"> </v>
      </c>
      <c r="RD52" s="175"/>
      <c r="RE52" s="176" t="str">
        <f t="shared" si="130"/>
        <v xml:space="preserve"> </v>
      </c>
      <c r="RF52" s="216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4" t="str">
        <f t="shared" si="43"/>
        <v xml:space="preserve"> </v>
      </c>
      <c r="RL52" s="175" t="str">
        <f>IF(RH52=0," ",VLOOKUP(RH52,PROTOKOL!$A:$E,5,FALSE))</f>
        <v xml:space="preserve"> </v>
      </c>
      <c r="RM52" s="211" t="str">
        <f t="shared" si="158"/>
        <v xml:space="preserve"> </v>
      </c>
      <c r="RN52" s="175">
        <f t="shared" si="132"/>
        <v>0</v>
      </c>
      <c r="RO52" s="176" t="str">
        <f t="shared" si="133"/>
        <v xml:space="preserve"> </v>
      </c>
      <c r="RQ52" s="172">
        <v>10</v>
      </c>
      <c r="RR52" s="226"/>
      <c r="RS52" s="173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4" t="str">
        <f t="shared" si="44"/>
        <v xml:space="preserve"> </v>
      </c>
      <c r="RY52" s="211" t="str">
        <f>IF(RU52=0," ",VLOOKUP(RU52,PROTOKOL!$A:$E,5,FALSE))</f>
        <v xml:space="preserve"> </v>
      </c>
      <c r="RZ52" s="175"/>
      <c r="SA52" s="176" t="str">
        <f t="shared" si="134"/>
        <v xml:space="preserve"> </v>
      </c>
      <c r="SB52" s="216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4" t="str">
        <f t="shared" si="45"/>
        <v xml:space="preserve"> </v>
      </c>
      <c r="SH52" s="175" t="str">
        <f>IF(SD52=0," ",VLOOKUP(SD52,PROTOKOL!$A:$E,5,FALSE))</f>
        <v xml:space="preserve"> </v>
      </c>
      <c r="SI52" s="211" t="str">
        <f t="shared" si="159"/>
        <v xml:space="preserve"> </v>
      </c>
      <c r="SJ52" s="175">
        <f t="shared" si="136"/>
        <v>0</v>
      </c>
      <c r="SK52" s="176" t="str">
        <f t="shared" si="137"/>
        <v xml:space="preserve"> </v>
      </c>
    </row>
    <row r="53" spans="1:505" ht="13.8">
      <c r="A53" s="172">
        <v>11</v>
      </c>
      <c r="B53" s="224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6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7"/>
        <v xml:space="preserve"> </v>
      </c>
      <c r="T53" s="175">
        <f t="shared" si="48"/>
        <v>0</v>
      </c>
      <c r="U53" s="176" t="str">
        <f t="shared" si="49"/>
        <v xml:space="preserve"> </v>
      </c>
      <c r="W53" s="172">
        <v>11</v>
      </c>
      <c r="X53" s="224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50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38"/>
        <v xml:space="preserve"> </v>
      </c>
      <c r="AP53" s="175">
        <f t="shared" si="52"/>
        <v>0</v>
      </c>
      <c r="AQ53" s="176" t="str">
        <f t="shared" si="53"/>
        <v xml:space="preserve"> </v>
      </c>
      <c r="AS53" s="172">
        <v>11</v>
      </c>
      <c r="AT53" s="224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4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39"/>
        <v xml:space="preserve"> </v>
      </c>
      <c r="BL53" s="175">
        <f t="shared" si="56"/>
        <v>0</v>
      </c>
      <c r="BM53" s="176" t="str">
        <f t="shared" si="57"/>
        <v xml:space="preserve"> </v>
      </c>
      <c r="BO53" s="172">
        <v>11</v>
      </c>
      <c r="BP53" s="224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8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40"/>
        <v xml:space="preserve"> </v>
      </c>
      <c r="CH53" s="175">
        <f t="shared" si="60"/>
        <v>0</v>
      </c>
      <c r="CI53" s="176" t="str">
        <f t="shared" si="61"/>
        <v xml:space="preserve"> </v>
      </c>
      <c r="CK53" s="172">
        <v>11</v>
      </c>
      <c r="CL53" s="224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62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41"/>
        <v xml:space="preserve"> </v>
      </c>
      <c r="DD53" s="175">
        <f t="shared" si="64"/>
        <v>0</v>
      </c>
      <c r="DE53" s="176" t="str">
        <f t="shared" si="65"/>
        <v xml:space="preserve"> </v>
      </c>
      <c r="DG53" s="172">
        <v>11</v>
      </c>
      <c r="DH53" s="224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6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42"/>
        <v xml:space="preserve"> </v>
      </c>
      <c r="DZ53" s="175">
        <f t="shared" si="68"/>
        <v>0</v>
      </c>
      <c r="EA53" s="176" t="str">
        <f t="shared" si="69"/>
        <v xml:space="preserve"> </v>
      </c>
      <c r="EC53" s="172">
        <v>11</v>
      </c>
      <c r="ED53" s="224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70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3"/>
        <v xml:space="preserve"> </v>
      </c>
      <c r="EV53" s="175">
        <f t="shared" si="72"/>
        <v>0</v>
      </c>
      <c r="EW53" s="176" t="str">
        <f t="shared" si="73"/>
        <v xml:space="preserve"> </v>
      </c>
      <c r="EY53" s="172">
        <v>11</v>
      </c>
      <c r="EZ53" s="224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4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44"/>
        <v xml:space="preserve"> </v>
      </c>
      <c r="FR53" s="175">
        <f t="shared" si="76"/>
        <v>0</v>
      </c>
      <c r="FS53" s="176" t="str">
        <f t="shared" si="77"/>
        <v xml:space="preserve"> </v>
      </c>
      <c r="FU53" s="172">
        <v>11</v>
      </c>
      <c r="FV53" s="224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8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45"/>
        <v xml:space="preserve"> </v>
      </c>
      <c r="GN53" s="175">
        <f t="shared" si="80"/>
        <v>0</v>
      </c>
      <c r="GO53" s="176" t="str">
        <f t="shared" si="81"/>
        <v xml:space="preserve"> </v>
      </c>
      <c r="GQ53" s="172">
        <v>11</v>
      </c>
      <c r="GR53" s="224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82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46"/>
        <v xml:space="preserve"> </v>
      </c>
      <c r="HJ53" s="175">
        <f t="shared" si="84"/>
        <v>0</v>
      </c>
      <c r="HK53" s="176" t="str">
        <f t="shared" si="85"/>
        <v xml:space="preserve"> </v>
      </c>
      <c r="HM53" s="172">
        <v>11</v>
      </c>
      <c r="HN53" s="224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6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47"/>
        <v xml:space="preserve"> </v>
      </c>
      <c r="IF53" s="175">
        <f t="shared" si="88"/>
        <v>0</v>
      </c>
      <c r="IG53" s="176" t="str">
        <f t="shared" si="89"/>
        <v xml:space="preserve"> </v>
      </c>
      <c r="II53" s="172">
        <v>11</v>
      </c>
      <c r="IJ53" s="224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90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48"/>
        <v xml:space="preserve"> </v>
      </c>
      <c r="JB53" s="175">
        <f t="shared" si="92"/>
        <v>0</v>
      </c>
      <c r="JC53" s="176" t="str">
        <f t="shared" si="93"/>
        <v xml:space="preserve"> </v>
      </c>
      <c r="JE53" s="172">
        <v>11</v>
      </c>
      <c r="JF53" s="224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4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49"/>
        <v xml:space="preserve"> </v>
      </c>
      <c r="JX53" s="175">
        <f t="shared" si="96"/>
        <v>0</v>
      </c>
      <c r="JY53" s="176" t="str">
        <f t="shared" si="97"/>
        <v xml:space="preserve"> </v>
      </c>
      <c r="KA53" s="172">
        <v>11</v>
      </c>
      <c r="KB53" s="224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98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50"/>
        <v xml:space="preserve"> </v>
      </c>
      <c r="KT53" s="175">
        <f t="shared" si="100"/>
        <v>0</v>
      </c>
      <c r="KU53" s="176" t="str">
        <f t="shared" si="101"/>
        <v xml:space="preserve"> </v>
      </c>
      <c r="KW53" s="172">
        <v>11</v>
      </c>
      <c r="KX53" s="224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102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51"/>
        <v xml:space="preserve"> </v>
      </c>
      <c r="LP53" s="175">
        <f t="shared" si="104"/>
        <v>0</v>
      </c>
      <c r="LQ53" s="176" t="str">
        <f t="shared" si="105"/>
        <v xml:space="preserve"> </v>
      </c>
      <c r="LS53" s="172">
        <v>11</v>
      </c>
      <c r="LT53" s="224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6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52"/>
        <v xml:space="preserve"> </v>
      </c>
      <c r="ML53" s="175">
        <f t="shared" si="108"/>
        <v>0</v>
      </c>
      <c r="MM53" s="176" t="str">
        <f t="shared" si="109"/>
        <v xml:space="preserve"> </v>
      </c>
      <c r="MO53" s="172">
        <v>11</v>
      </c>
      <c r="MP53" s="224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10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53"/>
        <v xml:space="preserve"> </v>
      </c>
      <c r="NH53" s="175">
        <f t="shared" si="112"/>
        <v>0</v>
      </c>
      <c r="NI53" s="176" t="str">
        <f t="shared" si="113"/>
        <v xml:space="preserve"> </v>
      </c>
      <c r="NK53" s="172">
        <v>11</v>
      </c>
      <c r="NL53" s="224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14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54"/>
        <v xml:space="preserve"> </v>
      </c>
      <c r="OD53" s="175">
        <f t="shared" si="116"/>
        <v>0</v>
      </c>
      <c r="OE53" s="176" t="str">
        <f t="shared" si="117"/>
        <v xml:space="preserve"> </v>
      </c>
      <c r="OG53" s="172">
        <v>11</v>
      </c>
      <c r="OH53" s="224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8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55"/>
        <v xml:space="preserve"> </v>
      </c>
      <c r="OZ53" s="175">
        <f t="shared" si="120"/>
        <v>0</v>
      </c>
      <c r="PA53" s="176" t="str">
        <f t="shared" si="121"/>
        <v xml:space="preserve"> </v>
      </c>
      <c r="PC53" s="172">
        <v>11</v>
      </c>
      <c r="PD53" s="224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22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56"/>
        <v xml:space="preserve"> </v>
      </c>
      <c r="PV53" s="175">
        <f t="shared" si="124"/>
        <v>0</v>
      </c>
      <c r="PW53" s="176" t="str">
        <f t="shared" si="125"/>
        <v xml:space="preserve"> </v>
      </c>
      <c r="PY53" s="172">
        <v>11</v>
      </c>
      <c r="PZ53" s="224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6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57"/>
        <v xml:space="preserve"> </v>
      </c>
      <c r="QR53" s="175">
        <f t="shared" si="128"/>
        <v>0</v>
      </c>
      <c r="QS53" s="176" t="str">
        <f t="shared" si="129"/>
        <v xml:space="preserve"> </v>
      </c>
      <c r="QU53" s="172">
        <v>11</v>
      </c>
      <c r="QV53" s="224">
        <v>11</v>
      </c>
      <c r="QW53" s="173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4" t="str">
        <f t="shared" si="42"/>
        <v xml:space="preserve"> </v>
      </c>
      <c r="RC53" s="211" t="str">
        <f>IF(QY53=0," ",VLOOKUP(QY53,PROTOKOL!$A:$E,5,FALSE))</f>
        <v xml:space="preserve"> </v>
      </c>
      <c r="RD53" s="175"/>
      <c r="RE53" s="176" t="str">
        <f t="shared" si="130"/>
        <v xml:space="preserve"> </v>
      </c>
      <c r="RF53" s="216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4" t="str">
        <f t="shared" si="43"/>
        <v xml:space="preserve"> </v>
      </c>
      <c r="RL53" s="175" t="str">
        <f>IF(RH53=0," ",VLOOKUP(RH53,PROTOKOL!$A:$E,5,FALSE))</f>
        <v xml:space="preserve"> </v>
      </c>
      <c r="RM53" s="211" t="str">
        <f t="shared" si="158"/>
        <v xml:space="preserve"> </v>
      </c>
      <c r="RN53" s="175">
        <f t="shared" si="132"/>
        <v>0</v>
      </c>
      <c r="RO53" s="176" t="str">
        <f t="shared" si="133"/>
        <v xml:space="preserve"> </v>
      </c>
      <c r="RQ53" s="172">
        <v>11</v>
      </c>
      <c r="RR53" s="224">
        <v>11</v>
      </c>
      <c r="RS53" s="173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4" t="str">
        <f t="shared" si="44"/>
        <v xml:space="preserve"> </v>
      </c>
      <c r="RY53" s="211" t="str">
        <f>IF(RU53=0," ",VLOOKUP(RU53,PROTOKOL!$A:$E,5,FALSE))</f>
        <v xml:space="preserve"> </v>
      </c>
      <c r="RZ53" s="175"/>
      <c r="SA53" s="176" t="str">
        <f t="shared" si="134"/>
        <v xml:space="preserve"> </v>
      </c>
      <c r="SB53" s="216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4" t="str">
        <f t="shared" si="45"/>
        <v xml:space="preserve"> </v>
      </c>
      <c r="SH53" s="175" t="str">
        <f>IF(SD53=0," ",VLOOKUP(SD53,PROTOKOL!$A:$E,5,FALSE))</f>
        <v xml:space="preserve"> </v>
      </c>
      <c r="SI53" s="211" t="str">
        <f t="shared" si="159"/>
        <v xml:space="preserve"> </v>
      </c>
      <c r="SJ53" s="175">
        <f t="shared" si="136"/>
        <v>0</v>
      </c>
      <c r="SK53" s="176" t="str">
        <f t="shared" si="137"/>
        <v xml:space="preserve"> </v>
      </c>
    </row>
    <row r="54" spans="1:505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6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7"/>
        <v xml:space="preserve"> </v>
      </c>
      <c r="T54" s="175">
        <f t="shared" si="48"/>
        <v>0</v>
      </c>
      <c r="U54" s="176" t="str">
        <f t="shared" si="49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50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38"/>
        <v xml:space="preserve"> </v>
      </c>
      <c r="AP54" s="175">
        <f t="shared" si="52"/>
        <v>0</v>
      </c>
      <c r="AQ54" s="176" t="str">
        <f t="shared" si="53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4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39"/>
        <v xml:space="preserve"> </v>
      </c>
      <c r="BL54" s="175">
        <f t="shared" si="56"/>
        <v>0</v>
      </c>
      <c r="BM54" s="176" t="str">
        <f t="shared" si="57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8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40"/>
        <v xml:space="preserve"> </v>
      </c>
      <c r="CH54" s="175">
        <f t="shared" si="60"/>
        <v>0</v>
      </c>
      <c r="CI54" s="176" t="str">
        <f t="shared" si="61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62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41"/>
        <v xml:space="preserve"> </v>
      </c>
      <c r="DD54" s="175">
        <f t="shared" si="64"/>
        <v>0</v>
      </c>
      <c r="DE54" s="176" t="str">
        <f t="shared" si="65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6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42"/>
        <v xml:space="preserve"> </v>
      </c>
      <c r="DZ54" s="175">
        <f t="shared" si="68"/>
        <v>0</v>
      </c>
      <c r="EA54" s="176" t="str">
        <f t="shared" si="69"/>
        <v xml:space="preserve"> </v>
      </c>
      <c r="EC54" s="172">
        <v>11</v>
      </c>
      <c r="ED54" s="225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70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3"/>
        <v xml:space="preserve"> </v>
      </c>
      <c r="EV54" s="175">
        <f t="shared" si="72"/>
        <v>0</v>
      </c>
      <c r="EW54" s="176" t="str">
        <f t="shared" si="73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4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44"/>
        <v xml:space="preserve"> </v>
      </c>
      <c r="FR54" s="175">
        <f t="shared" si="76"/>
        <v>0</v>
      </c>
      <c r="FS54" s="176" t="str">
        <f t="shared" si="77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8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45"/>
        <v xml:space="preserve"> </v>
      </c>
      <c r="GN54" s="175">
        <f t="shared" si="80"/>
        <v>0</v>
      </c>
      <c r="GO54" s="176" t="str">
        <f t="shared" si="81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82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46"/>
        <v xml:space="preserve"> </v>
      </c>
      <c r="HJ54" s="175">
        <f t="shared" si="84"/>
        <v>0</v>
      </c>
      <c r="HK54" s="176" t="str">
        <f t="shared" si="85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6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47"/>
        <v xml:space="preserve"> </v>
      </c>
      <c r="IF54" s="175">
        <f t="shared" si="88"/>
        <v>0</v>
      </c>
      <c r="IG54" s="176" t="str">
        <f t="shared" si="89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90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48"/>
        <v xml:space="preserve"> </v>
      </c>
      <c r="JB54" s="175">
        <f t="shared" si="92"/>
        <v>0</v>
      </c>
      <c r="JC54" s="176" t="str">
        <f t="shared" si="93"/>
        <v xml:space="preserve"> </v>
      </c>
      <c r="JE54" s="172">
        <v>11</v>
      </c>
      <c r="JF54" s="225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4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49"/>
        <v xml:space="preserve"> </v>
      </c>
      <c r="JX54" s="175">
        <f t="shared" si="96"/>
        <v>0</v>
      </c>
      <c r="JY54" s="176" t="str">
        <f t="shared" si="97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98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50"/>
        <v xml:space="preserve"> </v>
      </c>
      <c r="KT54" s="175">
        <f t="shared" si="100"/>
        <v>0</v>
      </c>
      <c r="KU54" s="176" t="str">
        <f t="shared" si="101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102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51"/>
        <v xml:space="preserve"> </v>
      </c>
      <c r="LP54" s="175">
        <f t="shared" si="104"/>
        <v>0</v>
      </c>
      <c r="LQ54" s="176" t="str">
        <f t="shared" si="105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6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52"/>
        <v xml:space="preserve"> </v>
      </c>
      <c r="ML54" s="175">
        <f t="shared" si="108"/>
        <v>0</v>
      </c>
      <c r="MM54" s="176" t="str">
        <f t="shared" si="109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10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53"/>
        <v xml:space="preserve"> </v>
      </c>
      <c r="NH54" s="175">
        <f t="shared" si="112"/>
        <v>0</v>
      </c>
      <c r="NI54" s="176" t="str">
        <f t="shared" si="113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14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54"/>
        <v xml:space="preserve"> </v>
      </c>
      <c r="OD54" s="175">
        <f t="shared" si="116"/>
        <v>0</v>
      </c>
      <c r="OE54" s="176" t="str">
        <f t="shared" si="117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8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55"/>
        <v xml:space="preserve"> </v>
      </c>
      <c r="OZ54" s="175">
        <f t="shared" si="120"/>
        <v>0</v>
      </c>
      <c r="PA54" s="176" t="str">
        <f t="shared" si="121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22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56"/>
        <v xml:space="preserve"> </v>
      </c>
      <c r="PV54" s="175">
        <f t="shared" si="124"/>
        <v>0</v>
      </c>
      <c r="PW54" s="176" t="str">
        <f t="shared" si="125"/>
        <v xml:space="preserve"> </v>
      </c>
      <c r="PY54" s="172">
        <v>11</v>
      </c>
      <c r="PZ54" s="225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6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57"/>
        <v xml:space="preserve"> </v>
      </c>
      <c r="QR54" s="175">
        <f t="shared" si="128"/>
        <v>0</v>
      </c>
      <c r="QS54" s="176" t="str">
        <f t="shared" si="129"/>
        <v xml:space="preserve"> </v>
      </c>
      <c r="QU54" s="172">
        <v>11</v>
      </c>
      <c r="QV54" s="225"/>
      <c r="QW54" s="173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4" t="str">
        <f t="shared" si="42"/>
        <v xml:space="preserve"> </v>
      </c>
      <c r="RC54" s="211" t="str">
        <f>IF(QY54=0," ",VLOOKUP(QY54,PROTOKOL!$A:$E,5,FALSE))</f>
        <v xml:space="preserve"> </v>
      </c>
      <c r="RD54" s="175"/>
      <c r="RE54" s="176" t="str">
        <f t="shared" si="130"/>
        <v xml:space="preserve"> </v>
      </c>
      <c r="RF54" s="216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4" t="str">
        <f t="shared" si="43"/>
        <v xml:space="preserve"> </v>
      </c>
      <c r="RL54" s="175" t="str">
        <f>IF(RH54=0," ",VLOOKUP(RH54,PROTOKOL!$A:$E,5,FALSE))</f>
        <v xml:space="preserve"> </v>
      </c>
      <c r="RM54" s="211" t="str">
        <f t="shared" si="158"/>
        <v xml:space="preserve"> </v>
      </c>
      <c r="RN54" s="175">
        <f t="shared" si="132"/>
        <v>0</v>
      </c>
      <c r="RO54" s="176" t="str">
        <f t="shared" si="133"/>
        <v xml:space="preserve"> </v>
      </c>
      <c r="RQ54" s="172">
        <v>11</v>
      </c>
      <c r="RR54" s="225"/>
      <c r="RS54" s="173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4" t="str">
        <f t="shared" si="44"/>
        <v xml:space="preserve"> </v>
      </c>
      <c r="RY54" s="211" t="str">
        <f>IF(RU54=0," ",VLOOKUP(RU54,PROTOKOL!$A:$E,5,FALSE))</f>
        <v xml:space="preserve"> </v>
      </c>
      <c r="RZ54" s="175"/>
      <c r="SA54" s="176" t="str">
        <f t="shared" si="134"/>
        <v xml:space="preserve"> </v>
      </c>
      <c r="SB54" s="216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4" t="str">
        <f t="shared" si="45"/>
        <v xml:space="preserve"> </v>
      </c>
      <c r="SH54" s="175" t="str">
        <f>IF(SD54=0," ",VLOOKUP(SD54,PROTOKOL!$A:$E,5,FALSE))</f>
        <v xml:space="preserve"> </v>
      </c>
      <c r="SI54" s="211" t="str">
        <f t="shared" si="159"/>
        <v xml:space="preserve"> </v>
      </c>
      <c r="SJ54" s="175">
        <f t="shared" si="136"/>
        <v>0</v>
      </c>
      <c r="SK54" s="176" t="str">
        <f t="shared" si="137"/>
        <v xml:space="preserve"> </v>
      </c>
    </row>
    <row r="55" spans="1:505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6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7"/>
        <v xml:space="preserve"> </v>
      </c>
      <c r="T55" s="175">
        <f t="shared" si="48"/>
        <v>0</v>
      </c>
      <c r="U55" s="176" t="str">
        <f t="shared" si="49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50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38"/>
        <v xml:space="preserve"> </v>
      </c>
      <c r="AP55" s="175">
        <f t="shared" si="52"/>
        <v>0</v>
      </c>
      <c r="AQ55" s="176" t="str">
        <f t="shared" si="53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4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39"/>
        <v xml:space="preserve"> </v>
      </c>
      <c r="BL55" s="175">
        <f t="shared" si="56"/>
        <v>0</v>
      </c>
      <c r="BM55" s="176" t="str">
        <f t="shared" si="57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8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40"/>
        <v xml:space="preserve"> </v>
      </c>
      <c r="CH55" s="175">
        <f t="shared" si="60"/>
        <v>0</v>
      </c>
      <c r="CI55" s="176" t="str">
        <f t="shared" si="61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62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41"/>
        <v xml:space="preserve"> </v>
      </c>
      <c r="DD55" s="175">
        <f t="shared" si="64"/>
        <v>0</v>
      </c>
      <c r="DE55" s="176" t="str">
        <f t="shared" si="65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6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42"/>
        <v xml:space="preserve"> </v>
      </c>
      <c r="DZ55" s="175">
        <f t="shared" si="68"/>
        <v>0</v>
      </c>
      <c r="EA55" s="176" t="str">
        <f t="shared" si="69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70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3"/>
        <v xml:space="preserve"> </v>
      </c>
      <c r="EV55" s="175">
        <f t="shared" si="72"/>
        <v>0</v>
      </c>
      <c r="EW55" s="176" t="str">
        <f t="shared" si="73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4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44"/>
        <v xml:space="preserve"> </v>
      </c>
      <c r="FR55" s="175">
        <f t="shared" si="76"/>
        <v>0</v>
      </c>
      <c r="FS55" s="176" t="str">
        <f t="shared" si="77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8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45"/>
        <v xml:space="preserve"> </v>
      </c>
      <c r="GN55" s="175">
        <f t="shared" si="80"/>
        <v>0</v>
      </c>
      <c r="GO55" s="176" t="str">
        <f t="shared" si="81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82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46"/>
        <v xml:space="preserve"> </v>
      </c>
      <c r="HJ55" s="175">
        <f t="shared" si="84"/>
        <v>0</v>
      </c>
      <c r="HK55" s="176" t="str">
        <f t="shared" si="85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6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47"/>
        <v xml:space="preserve"> </v>
      </c>
      <c r="IF55" s="175">
        <f t="shared" si="88"/>
        <v>0</v>
      </c>
      <c r="IG55" s="176" t="str">
        <f t="shared" si="89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90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48"/>
        <v xml:space="preserve"> </v>
      </c>
      <c r="JB55" s="175">
        <f t="shared" si="92"/>
        <v>0</v>
      </c>
      <c r="JC55" s="176" t="str">
        <f t="shared" si="93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4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49"/>
        <v xml:space="preserve"> </v>
      </c>
      <c r="JX55" s="175">
        <f t="shared" si="96"/>
        <v>0</v>
      </c>
      <c r="JY55" s="176" t="str">
        <f t="shared" si="97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98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50"/>
        <v xml:space="preserve"> </v>
      </c>
      <c r="KT55" s="175">
        <f t="shared" si="100"/>
        <v>0</v>
      </c>
      <c r="KU55" s="176" t="str">
        <f t="shared" si="101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102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51"/>
        <v xml:space="preserve"> </v>
      </c>
      <c r="LP55" s="175">
        <f t="shared" si="104"/>
        <v>0</v>
      </c>
      <c r="LQ55" s="176" t="str">
        <f t="shared" si="105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6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52"/>
        <v xml:space="preserve"> </v>
      </c>
      <c r="ML55" s="175">
        <f t="shared" si="108"/>
        <v>0</v>
      </c>
      <c r="MM55" s="176" t="str">
        <f t="shared" si="109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10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53"/>
        <v xml:space="preserve"> </v>
      </c>
      <c r="NH55" s="175">
        <f t="shared" si="112"/>
        <v>0</v>
      </c>
      <c r="NI55" s="176" t="str">
        <f t="shared" si="113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14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54"/>
        <v xml:space="preserve"> </v>
      </c>
      <c r="OD55" s="175">
        <f t="shared" si="116"/>
        <v>0</v>
      </c>
      <c r="OE55" s="176" t="str">
        <f t="shared" si="117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8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55"/>
        <v xml:space="preserve"> </v>
      </c>
      <c r="OZ55" s="175">
        <f t="shared" si="120"/>
        <v>0</v>
      </c>
      <c r="PA55" s="176" t="str">
        <f t="shared" si="121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22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56"/>
        <v xml:space="preserve"> </v>
      </c>
      <c r="PV55" s="175">
        <f t="shared" si="124"/>
        <v>0</v>
      </c>
      <c r="PW55" s="176" t="str">
        <f t="shared" si="125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6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57"/>
        <v xml:space="preserve"> </v>
      </c>
      <c r="QR55" s="175">
        <f t="shared" si="128"/>
        <v>0</v>
      </c>
      <c r="QS55" s="176" t="str">
        <f t="shared" si="129"/>
        <v xml:space="preserve"> </v>
      </c>
      <c r="QU55" s="172">
        <v>11</v>
      </c>
      <c r="QV55" s="226"/>
      <c r="QW55" s="173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4" t="str">
        <f t="shared" si="42"/>
        <v xml:space="preserve"> </v>
      </c>
      <c r="RC55" s="211" t="str">
        <f>IF(QY55=0," ",VLOOKUP(QY55,PROTOKOL!$A:$E,5,FALSE))</f>
        <v xml:space="preserve"> </v>
      </c>
      <c r="RD55" s="175"/>
      <c r="RE55" s="176" t="str">
        <f t="shared" si="130"/>
        <v xml:space="preserve"> </v>
      </c>
      <c r="RF55" s="216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4" t="str">
        <f t="shared" si="43"/>
        <v xml:space="preserve"> </v>
      </c>
      <c r="RL55" s="175" t="str">
        <f>IF(RH55=0," ",VLOOKUP(RH55,PROTOKOL!$A:$E,5,FALSE))</f>
        <v xml:space="preserve"> </v>
      </c>
      <c r="RM55" s="211" t="str">
        <f t="shared" si="158"/>
        <v xml:space="preserve"> </v>
      </c>
      <c r="RN55" s="175">
        <f t="shared" si="132"/>
        <v>0</v>
      </c>
      <c r="RO55" s="176" t="str">
        <f t="shared" si="133"/>
        <v xml:space="preserve"> </v>
      </c>
      <c r="RQ55" s="172">
        <v>11</v>
      </c>
      <c r="RR55" s="226"/>
      <c r="RS55" s="173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4" t="str">
        <f t="shared" si="44"/>
        <v xml:space="preserve"> </v>
      </c>
      <c r="RY55" s="211" t="str">
        <f>IF(RU55=0," ",VLOOKUP(RU55,PROTOKOL!$A:$E,5,FALSE))</f>
        <v xml:space="preserve"> </v>
      </c>
      <c r="RZ55" s="175"/>
      <c r="SA55" s="176" t="str">
        <f t="shared" si="134"/>
        <v xml:space="preserve"> </v>
      </c>
      <c r="SB55" s="216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4" t="str">
        <f t="shared" si="45"/>
        <v xml:space="preserve"> </v>
      </c>
      <c r="SH55" s="175" t="str">
        <f>IF(SD55=0," ",VLOOKUP(SD55,PROTOKOL!$A:$E,5,FALSE))</f>
        <v xml:space="preserve"> </v>
      </c>
      <c r="SI55" s="211" t="str">
        <f t="shared" si="159"/>
        <v xml:space="preserve"> </v>
      </c>
      <c r="SJ55" s="175">
        <f t="shared" si="136"/>
        <v>0</v>
      </c>
      <c r="SK55" s="176" t="str">
        <f t="shared" si="137"/>
        <v xml:space="preserve"> </v>
      </c>
    </row>
    <row r="56" spans="1:505" ht="13.8">
      <c r="A56" s="172">
        <v>12</v>
      </c>
      <c r="B56" s="224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6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7"/>
        <v xml:space="preserve"> </v>
      </c>
      <c r="T56" s="175">
        <f t="shared" si="48"/>
        <v>0</v>
      </c>
      <c r="U56" s="176" t="str">
        <f t="shared" si="49"/>
        <v xml:space="preserve"> </v>
      </c>
      <c r="W56" s="172">
        <v>12</v>
      </c>
      <c r="X56" s="224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50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38"/>
        <v xml:space="preserve"> </v>
      </c>
      <c r="AP56" s="175">
        <f t="shared" si="52"/>
        <v>0</v>
      </c>
      <c r="AQ56" s="176" t="str">
        <f t="shared" si="53"/>
        <v xml:space="preserve"> </v>
      </c>
      <c r="AS56" s="172">
        <v>12</v>
      </c>
      <c r="AT56" s="224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4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39"/>
        <v xml:space="preserve"> </v>
      </c>
      <c r="BL56" s="175">
        <f t="shared" si="56"/>
        <v>0</v>
      </c>
      <c r="BM56" s="176" t="str">
        <f t="shared" si="57"/>
        <v xml:space="preserve"> </v>
      </c>
      <c r="BO56" s="172">
        <v>12</v>
      </c>
      <c r="BP56" s="224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8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40"/>
        <v xml:space="preserve"> </v>
      </c>
      <c r="CH56" s="175">
        <f t="shared" si="60"/>
        <v>0</v>
      </c>
      <c r="CI56" s="176" t="str">
        <f t="shared" si="61"/>
        <v xml:space="preserve"> </v>
      </c>
      <c r="CK56" s="172">
        <v>12</v>
      </c>
      <c r="CL56" s="224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62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41"/>
        <v xml:space="preserve"> </v>
      </c>
      <c r="DD56" s="175">
        <f t="shared" si="64"/>
        <v>0</v>
      </c>
      <c r="DE56" s="176" t="str">
        <f t="shared" si="65"/>
        <v xml:space="preserve"> </v>
      </c>
      <c r="DG56" s="172">
        <v>12</v>
      </c>
      <c r="DH56" s="224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6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42"/>
        <v xml:space="preserve"> </v>
      </c>
      <c r="DZ56" s="175">
        <f t="shared" si="68"/>
        <v>0</v>
      </c>
      <c r="EA56" s="176" t="str">
        <f t="shared" si="69"/>
        <v xml:space="preserve"> </v>
      </c>
      <c r="EC56" s="172">
        <v>12</v>
      </c>
      <c r="ED56" s="224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70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43"/>
        <v xml:space="preserve"> </v>
      </c>
      <c r="EV56" s="175">
        <f t="shared" si="72"/>
        <v>0</v>
      </c>
      <c r="EW56" s="176" t="str">
        <f t="shared" si="73"/>
        <v xml:space="preserve"> </v>
      </c>
      <c r="EY56" s="172">
        <v>12</v>
      </c>
      <c r="EZ56" s="224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4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44"/>
        <v xml:space="preserve"> </v>
      </c>
      <c r="FR56" s="175">
        <f t="shared" si="76"/>
        <v>0</v>
      </c>
      <c r="FS56" s="176" t="str">
        <f t="shared" si="77"/>
        <v xml:space="preserve"> </v>
      </c>
      <c r="FU56" s="172">
        <v>12</v>
      </c>
      <c r="FV56" s="224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8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45"/>
        <v xml:space="preserve"> </v>
      </c>
      <c r="GN56" s="175">
        <f t="shared" si="80"/>
        <v>0</v>
      </c>
      <c r="GO56" s="176" t="str">
        <f t="shared" si="81"/>
        <v xml:space="preserve"> </v>
      </c>
      <c r="GQ56" s="172">
        <v>12</v>
      </c>
      <c r="GR56" s="224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82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46"/>
        <v xml:space="preserve"> </v>
      </c>
      <c r="HJ56" s="175">
        <f t="shared" si="84"/>
        <v>0</v>
      </c>
      <c r="HK56" s="176" t="str">
        <f t="shared" si="85"/>
        <v xml:space="preserve"> </v>
      </c>
      <c r="HM56" s="172">
        <v>12</v>
      </c>
      <c r="HN56" s="224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6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47"/>
        <v xml:space="preserve"> </v>
      </c>
      <c r="IF56" s="175">
        <f t="shared" si="88"/>
        <v>0</v>
      </c>
      <c r="IG56" s="176" t="str">
        <f t="shared" si="89"/>
        <v xml:space="preserve"> </v>
      </c>
      <c r="II56" s="172">
        <v>12</v>
      </c>
      <c r="IJ56" s="224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90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48"/>
        <v xml:space="preserve"> </v>
      </c>
      <c r="JB56" s="175">
        <f t="shared" si="92"/>
        <v>0</v>
      </c>
      <c r="JC56" s="176" t="str">
        <f t="shared" si="93"/>
        <v xml:space="preserve"> </v>
      </c>
      <c r="JE56" s="172">
        <v>12</v>
      </c>
      <c r="JF56" s="224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4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49"/>
        <v xml:space="preserve"> </v>
      </c>
      <c r="JX56" s="175">
        <f t="shared" si="96"/>
        <v>0</v>
      </c>
      <c r="JY56" s="176" t="str">
        <f t="shared" si="97"/>
        <v xml:space="preserve"> </v>
      </c>
      <c r="KA56" s="172">
        <v>12</v>
      </c>
      <c r="KB56" s="224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98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50"/>
        <v xml:space="preserve"> </v>
      </c>
      <c r="KT56" s="175">
        <f t="shared" si="100"/>
        <v>0</v>
      </c>
      <c r="KU56" s="176" t="str">
        <f t="shared" si="101"/>
        <v xml:space="preserve"> </v>
      </c>
      <c r="KW56" s="172">
        <v>12</v>
      </c>
      <c r="KX56" s="224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102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51"/>
        <v xml:space="preserve"> </v>
      </c>
      <c r="LP56" s="175">
        <f t="shared" si="104"/>
        <v>0</v>
      </c>
      <c r="LQ56" s="176" t="str">
        <f t="shared" si="105"/>
        <v xml:space="preserve"> </v>
      </c>
      <c r="LS56" s="172">
        <v>12</v>
      </c>
      <c r="LT56" s="224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6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52"/>
        <v xml:space="preserve"> </v>
      </c>
      <c r="ML56" s="175">
        <f t="shared" si="108"/>
        <v>0</v>
      </c>
      <c r="MM56" s="176" t="str">
        <f t="shared" si="109"/>
        <v xml:space="preserve"> </v>
      </c>
      <c r="MO56" s="172">
        <v>12</v>
      </c>
      <c r="MP56" s="224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10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53"/>
        <v xml:space="preserve"> </v>
      </c>
      <c r="NH56" s="175">
        <f t="shared" si="112"/>
        <v>0</v>
      </c>
      <c r="NI56" s="176" t="str">
        <f t="shared" si="113"/>
        <v xml:space="preserve"> </v>
      </c>
      <c r="NK56" s="172">
        <v>12</v>
      </c>
      <c r="NL56" s="224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14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54"/>
        <v xml:space="preserve"> </v>
      </c>
      <c r="OD56" s="175">
        <f t="shared" si="116"/>
        <v>0</v>
      </c>
      <c r="OE56" s="176" t="str">
        <f t="shared" si="117"/>
        <v xml:space="preserve"> </v>
      </c>
      <c r="OG56" s="172">
        <v>12</v>
      </c>
      <c r="OH56" s="224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8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55"/>
        <v xml:space="preserve"> </v>
      </c>
      <c r="OZ56" s="175">
        <f t="shared" si="120"/>
        <v>0</v>
      </c>
      <c r="PA56" s="176" t="str">
        <f t="shared" si="121"/>
        <v xml:space="preserve"> </v>
      </c>
      <c r="PC56" s="172">
        <v>12</v>
      </c>
      <c r="PD56" s="224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22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56"/>
        <v xml:space="preserve"> </v>
      </c>
      <c r="PV56" s="175">
        <f t="shared" si="124"/>
        <v>0</v>
      </c>
      <c r="PW56" s="176" t="str">
        <f t="shared" si="125"/>
        <v xml:space="preserve"> </v>
      </c>
      <c r="PY56" s="172">
        <v>12</v>
      </c>
      <c r="PZ56" s="224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6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57"/>
        <v xml:space="preserve"> </v>
      </c>
      <c r="QR56" s="175">
        <f t="shared" si="128"/>
        <v>0</v>
      </c>
      <c r="QS56" s="176" t="str">
        <f t="shared" si="129"/>
        <v xml:space="preserve"> </v>
      </c>
      <c r="QU56" s="172">
        <v>12</v>
      </c>
      <c r="QV56" s="224">
        <v>12</v>
      </c>
      <c r="QW56" s="173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4" t="str">
        <f t="shared" si="42"/>
        <v xml:space="preserve"> </v>
      </c>
      <c r="RC56" s="211" t="str">
        <f>IF(QY56=0," ",VLOOKUP(QY56,PROTOKOL!$A:$E,5,FALSE))</f>
        <v xml:space="preserve"> </v>
      </c>
      <c r="RD56" s="175"/>
      <c r="RE56" s="176" t="str">
        <f t="shared" si="130"/>
        <v xml:space="preserve"> </v>
      </c>
      <c r="RF56" s="216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4" t="str">
        <f t="shared" si="43"/>
        <v xml:space="preserve"> </v>
      </c>
      <c r="RL56" s="175" t="str">
        <f>IF(RH56=0," ",VLOOKUP(RH56,PROTOKOL!$A:$E,5,FALSE))</f>
        <v xml:space="preserve"> </v>
      </c>
      <c r="RM56" s="211" t="str">
        <f t="shared" si="158"/>
        <v xml:space="preserve"> </v>
      </c>
      <c r="RN56" s="175">
        <f t="shared" si="132"/>
        <v>0</v>
      </c>
      <c r="RO56" s="176" t="str">
        <f t="shared" si="133"/>
        <v xml:space="preserve"> </v>
      </c>
      <c r="RQ56" s="172">
        <v>12</v>
      </c>
      <c r="RR56" s="224">
        <v>12</v>
      </c>
      <c r="RS56" s="173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4" t="str">
        <f t="shared" si="44"/>
        <v xml:space="preserve"> </v>
      </c>
      <c r="RY56" s="211" t="str">
        <f>IF(RU56=0," ",VLOOKUP(RU56,PROTOKOL!$A:$E,5,FALSE))</f>
        <v xml:space="preserve"> </v>
      </c>
      <c r="RZ56" s="175"/>
      <c r="SA56" s="176" t="str">
        <f t="shared" si="134"/>
        <v xml:space="preserve"> </v>
      </c>
      <c r="SB56" s="216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4" t="str">
        <f t="shared" si="45"/>
        <v xml:space="preserve"> </v>
      </c>
      <c r="SH56" s="175" t="str">
        <f>IF(SD56=0," ",VLOOKUP(SD56,PROTOKOL!$A:$E,5,FALSE))</f>
        <v xml:space="preserve"> </v>
      </c>
      <c r="SI56" s="211" t="str">
        <f t="shared" si="159"/>
        <v xml:space="preserve"> </v>
      </c>
      <c r="SJ56" s="175">
        <f t="shared" si="136"/>
        <v>0</v>
      </c>
      <c r="SK56" s="176" t="str">
        <f t="shared" si="137"/>
        <v xml:space="preserve"> </v>
      </c>
    </row>
    <row r="57" spans="1:505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6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7"/>
        <v xml:space="preserve"> </v>
      </c>
      <c r="T57" s="175">
        <f t="shared" si="48"/>
        <v>0</v>
      </c>
      <c r="U57" s="176" t="str">
        <f t="shared" si="49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50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38"/>
        <v xml:space="preserve"> </v>
      </c>
      <c r="AP57" s="175">
        <f t="shared" si="52"/>
        <v>0</v>
      </c>
      <c r="AQ57" s="176" t="str">
        <f t="shared" si="53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4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39"/>
        <v xml:space="preserve"> </v>
      </c>
      <c r="BL57" s="175">
        <f t="shared" si="56"/>
        <v>0</v>
      </c>
      <c r="BM57" s="176" t="str">
        <f t="shared" si="57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8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40"/>
        <v xml:space="preserve"> </v>
      </c>
      <c r="CH57" s="175">
        <f t="shared" si="60"/>
        <v>0</v>
      </c>
      <c r="CI57" s="176" t="str">
        <f t="shared" si="61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62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41"/>
        <v xml:space="preserve"> </v>
      </c>
      <c r="DD57" s="175">
        <f t="shared" si="64"/>
        <v>0</v>
      </c>
      <c r="DE57" s="176" t="str">
        <f t="shared" si="65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6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42"/>
        <v xml:space="preserve"> </v>
      </c>
      <c r="DZ57" s="175">
        <f t="shared" si="68"/>
        <v>0</v>
      </c>
      <c r="EA57" s="176" t="str">
        <f t="shared" si="69"/>
        <v xml:space="preserve"> </v>
      </c>
      <c r="EC57" s="172">
        <v>12</v>
      </c>
      <c r="ED57" s="225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70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3"/>
        <v xml:space="preserve"> </v>
      </c>
      <c r="EV57" s="175">
        <f t="shared" si="72"/>
        <v>0</v>
      </c>
      <c r="EW57" s="176" t="str">
        <f t="shared" si="73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4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44"/>
        <v xml:space="preserve"> </v>
      </c>
      <c r="FR57" s="175">
        <f t="shared" si="76"/>
        <v>0</v>
      </c>
      <c r="FS57" s="176" t="str">
        <f t="shared" si="77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8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45"/>
        <v xml:space="preserve"> </v>
      </c>
      <c r="GN57" s="175">
        <f t="shared" si="80"/>
        <v>0</v>
      </c>
      <c r="GO57" s="176" t="str">
        <f t="shared" si="81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82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46"/>
        <v xml:space="preserve"> </v>
      </c>
      <c r="HJ57" s="175">
        <f t="shared" si="84"/>
        <v>0</v>
      </c>
      <c r="HK57" s="176" t="str">
        <f t="shared" si="85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6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47"/>
        <v xml:space="preserve"> </v>
      </c>
      <c r="IF57" s="175">
        <f t="shared" si="88"/>
        <v>0</v>
      </c>
      <c r="IG57" s="176" t="str">
        <f t="shared" si="89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90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48"/>
        <v xml:space="preserve"> </v>
      </c>
      <c r="JB57" s="175">
        <f t="shared" si="92"/>
        <v>0</v>
      </c>
      <c r="JC57" s="176" t="str">
        <f t="shared" si="93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4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49"/>
        <v xml:space="preserve"> </v>
      </c>
      <c r="JX57" s="175">
        <f t="shared" si="96"/>
        <v>0</v>
      </c>
      <c r="JY57" s="176" t="str">
        <f t="shared" si="97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98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50"/>
        <v xml:space="preserve"> </v>
      </c>
      <c r="KT57" s="175">
        <f t="shared" si="100"/>
        <v>0</v>
      </c>
      <c r="KU57" s="176" t="str">
        <f t="shared" si="101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102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51"/>
        <v xml:space="preserve"> </v>
      </c>
      <c r="LP57" s="175">
        <f t="shared" si="104"/>
        <v>0</v>
      </c>
      <c r="LQ57" s="176" t="str">
        <f t="shared" si="105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6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52"/>
        <v xml:space="preserve"> </v>
      </c>
      <c r="ML57" s="175">
        <f t="shared" si="108"/>
        <v>0</v>
      </c>
      <c r="MM57" s="176" t="str">
        <f t="shared" si="109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10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53"/>
        <v xml:space="preserve"> </v>
      </c>
      <c r="NH57" s="175">
        <f t="shared" si="112"/>
        <v>0</v>
      </c>
      <c r="NI57" s="176" t="str">
        <f t="shared" si="113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14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54"/>
        <v xml:space="preserve"> </v>
      </c>
      <c r="OD57" s="175">
        <f t="shared" si="116"/>
        <v>0</v>
      </c>
      <c r="OE57" s="176" t="str">
        <f t="shared" si="117"/>
        <v xml:space="preserve"> </v>
      </c>
      <c r="OG57" s="172">
        <v>12</v>
      </c>
      <c r="OH57" s="225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8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55"/>
        <v xml:space="preserve"> </v>
      </c>
      <c r="OZ57" s="175">
        <f t="shared" si="120"/>
        <v>0</v>
      </c>
      <c r="PA57" s="176" t="str">
        <f t="shared" si="121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22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56"/>
        <v xml:space="preserve"> </v>
      </c>
      <c r="PV57" s="175">
        <f t="shared" si="124"/>
        <v>0</v>
      </c>
      <c r="PW57" s="176" t="str">
        <f t="shared" si="125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6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57"/>
        <v xml:space="preserve"> </v>
      </c>
      <c r="QR57" s="175">
        <f t="shared" si="128"/>
        <v>0</v>
      </c>
      <c r="QS57" s="176" t="str">
        <f t="shared" si="129"/>
        <v xml:space="preserve"> </v>
      </c>
      <c r="QU57" s="172">
        <v>12</v>
      </c>
      <c r="QV57" s="225"/>
      <c r="QW57" s="173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4" t="str">
        <f t="shared" si="42"/>
        <v xml:space="preserve"> </v>
      </c>
      <c r="RC57" s="211" t="str">
        <f>IF(QY57=0," ",VLOOKUP(QY57,PROTOKOL!$A:$E,5,FALSE))</f>
        <v xml:space="preserve"> </v>
      </c>
      <c r="RD57" s="175"/>
      <c r="RE57" s="176" t="str">
        <f t="shared" si="130"/>
        <v xml:space="preserve"> </v>
      </c>
      <c r="RF57" s="216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4" t="str">
        <f t="shared" si="43"/>
        <v xml:space="preserve"> </v>
      </c>
      <c r="RL57" s="175" t="str">
        <f>IF(RH57=0," ",VLOOKUP(RH57,PROTOKOL!$A:$E,5,FALSE))</f>
        <v xml:space="preserve"> </v>
      </c>
      <c r="RM57" s="211" t="str">
        <f t="shared" si="158"/>
        <v xml:space="preserve"> </v>
      </c>
      <c r="RN57" s="175">
        <f t="shared" si="132"/>
        <v>0</v>
      </c>
      <c r="RO57" s="176" t="str">
        <f t="shared" si="133"/>
        <v xml:space="preserve"> </v>
      </c>
      <c r="RQ57" s="172">
        <v>12</v>
      </c>
      <c r="RR57" s="225"/>
      <c r="RS57" s="173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4" t="str">
        <f t="shared" si="44"/>
        <v xml:space="preserve"> </v>
      </c>
      <c r="RY57" s="211" t="str">
        <f>IF(RU57=0," ",VLOOKUP(RU57,PROTOKOL!$A:$E,5,FALSE))</f>
        <v xml:space="preserve"> </v>
      </c>
      <c r="RZ57" s="175"/>
      <c r="SA57" s="176" t="str">
        <f t="shared" si="134"/>
        <v xml:space="preserve"> </v>
      </c>
      <c r="SB57" s="216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4" t="str">
        <f t="shared" si="45"/>
        <v xml:space="preserve"> </v>
      </c>
      <c r="SH57" s="175" t="str">
        <f>IF(SD57=0," ",VLOOKUP(SD57,PROTOKOL!$A:$E,5,FALSE))</f>
        <v xml:space="preserve"> </v>
      </c>
      <c r="SI57" s="211" t="str">
        <f t="shared" si="159"/>
        <v xml:space="preserve"> </v>
      </c>
      <c r="SJ57" s="175">
        <f t="shared" si="136"/>
        <v>0</v>
      </c>
      <c r="SK57" s="176" t="str">
        <f t="shared" si="137"/>
        <v xml:space="preserve"> </v>
      </c>
    </row>
    <row r="58" spans="1:505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6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7"/>
        <v xml:space="preserve"> </v>
      </c>
      <c r="T58" s="175">
        <f t="shared" si="48"/>
        <v>0</v>
      </c>
      <c r="U58" s="176" t="str">
        <f t="shared" si="49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50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38"/>
        <v xml:space="preserve"> </v>
      </c>
      <c r="AP58" s="175">
        <f t="shared" si="52"/>
        <v>0</v>
      </c>
      <c r="AQ58" s="176" t="str">
        <f t="shared" si="53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4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39"/>
        <v xml:space="preserve"> </v>
      </c>
      <c r="BL58" s="175">
        <f t="shared" si="56"/>
        <v>0</v>
      </c>
      <c r="BM58" s="176" t="str">
        <f t="shared" si="57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8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40"/>
        <v xml:space="preserve"> </v>
      </c>
      <c r="CH58" s="175">
        <f t="shared" si="60"/>
        <v>0</v>
      </c>
      <c r="CI58" s="176" t="str">
        <f t="shared" si="61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62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41"/>
        <v xml:space="preserve"> </v>
      </c>
      <c r="DD58" s="175">
        <f t="shared" si="64"/>
        <v>0</v>
      </c>
      <c r="DE58" s="176" t="str">
        <f t="shared" si="65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6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42"/>
        <v xml:space="preserve"> </v>
      </c>
      <c r="DZ58" s="175">
        <f t="shared" si="68"/>
        <v>0</v>
      </c>
      <c r="EA58" s="176" t="str">
        <f t="shared" si="69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70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3"/>
        <v xml:space="preserve"> </v>
      </c>
      <c r="EV58" s="175">
        <f t="shared" si="72"/>
        <v>0</v>
      </c>
      <c r="EW58" s="176" t="str">
        <f t="shared" si="73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4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44"/>
        <v xml:space="preserve"> </v>
      </c>
      <c r="FR58" s="175">
        <f t="shared" si="76"/>
        <v>0</v>
      </c>
      <c r="FS58" s="176" t="str">
        <f t="shared" si="77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8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45"/>
        <v xml:space="preserve"> </v>
      </c>
      <c r="GN58" s="175">
        <f t="shared" si="80"/>
        <v>0</v>
      </c>
      <c r="GO58" s="176" t="str">
        <f t="shared" si="81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82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46"/>
        <v xml:space="preserve"> </v>
      </c>
      <c r="HJ58" s="175">
        <f t="shared" si="84"/>
        <v>0</v>
      </c>
      <c r="HK58" s="176" t="str">
        <f t="shared" si="85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6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47"/>
        <v xml:space="preserve"> </v>
      </c>
      <c r="IF58" s="175">
        <f t="shared" si="88"/>
        <v>0</v>
      </c>
      <c r="IG58" s="176" t="str">
        <f t="shared" si="89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90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48"/>
        <v xml:space="preserve"> </v>
      </c>
      <c r="JB58" s="175">
        <f t="shared" si="92"/>
        <v>0</v>
      </c>
      <c r="JC58" s="176" t="str">
        <f t="shared" si="93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4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49"/>
        <v xml:space="preserve"> </v>
      </c>
      <c r="JX58" s="175">
        <f t="shared" si="96"/>
        <v>0</v>
      </c>
      <c r="JY58" s="176" t="str">
        <f t="shared" si="97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98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50"/>
        <v xml:space="preserve"> </v>
      </c>
      <c r="KT58" s="175">
        <f t="shared" si="100"/>
        <v>0</v>
      </c>
      <c r="KU58" s="176" t="str">
        <f t="shared" si="101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102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51"/>
        <v xml:space="preserve"> </v>
      </c>
      <c r="LP58" s="175">
        <f t="shared" si="104"/>
        <v>0</v>
      </c>
      <c r="LQ58" s="176" t="str">
        <f t="shared" si="105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6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52"/>
        <v xml:space="preserve"> </v>
      </c>
      <c r="ML58" s="175">
        <f t="shared" si="108"/>
        <v>0</v>
      </c>
      <c r="MM58" s="176" t="str">
        <f t="shared" si="109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10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53"/>
        <v xml:space="preserve"> </v>
      </c>
      <c r="NH58" s="175">
        <f t="shared" si="112"/>
        <v>0</v>
      </c>
      <c r="NI58" s="176" t="str">
        <f t="shared" si="113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14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54"/>
        <v xml:space="preserve"> </v>
      </c>
      <c r="OD58" s="175">
        <f t="shared" si="116"/>
        <v>0</v>
      </c>
      <c r="OE58" s="176" t="str">
        <f t="shared" si="117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8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55"/>
        <v xml:space="preserve"> </v>
      </c>
      <c r="OZ58" s="175">
        <f t="shared" si="120"/>
        <v>0</v>
      </c>
      <c r="PA58" s="176" t="str">
        <f t="shared" si="121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22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56"/>
        <v xml:space="preserve"> </v>
      </c>
      <c r="PV58" s="175">
        <f t="shared" si="124"/>
        <v>0</v>
      </c>
      <c r="PW58" s="176" t="str">
        <f t="shared" si="125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6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57"/>
        <v xml:space="preserve"> </v>
      </c>
      <c r="QR58" s="175">
        <f t="shared" si="128"/>
        <v>0</v>
      </c>
      <c r="QS58" s="176" t="str">
        <f t="shared" si="129"/>
        <v xml:space="preserve"> </v>
      </c>
      <c r="QU58" s="172">
        <v>12</v>
      </c>
      <c r="QV58" s="226"/>
      <c r="QW58" s="173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4" t="str">
        <f t="shared" si="42"/>
        <v xml:space="preserve"> </v>
      </c>
      <c r="RC58" s="211" t="str">
        <f>IF(QY58=0," ",VLOOKUP(QY58,PROTOKOL!$A:$E,5,FALSE))</f>
        <v xml:space="preserve"> </v>
      </c>
      <c r="RD58" s="175"/>
      <c r="RE58" s="176" t="str">
        <f t="shared" si="130"/>
        <v xml:space="preserve"> </v>
      </c>
      <c r="RF58" s="216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4" t="str">
        <f t="shared" si="43"/>
        <v xml:space="preserve"> </v>
      </c>
      <c r="RL58" s="175" t="str">
        <f>IF(RH58=0," ",VLOOKUP(RH58,PROTOKOL!$A:$E,5,FALSE))</f>
        <v xml:space="preserve"> </v>
      </c>
      <c r="RM58" s="211" t="str">
        <f t="shared" si="158"/>
        <v xml:space="preserve"> </v>
      </c>
      <c r="RN58" s="175">
        <f t="shared" si="132"/>
        <v>0</v>
      </c>
      <c r="RO58" s="176" t="str">
        <f t="shared" si="133"/>
        <v xml:space="preserve"> </v>
      </c>
      <c r="RQ58" s="172">
        <v>12</v>
      </c>
      <c r="RR58" s="226"/>
      <c r="RS58" s="173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4" t="str">
        <f t="shared" si="44"/>
        <v xml:space="preserve"> </v>
      </c>
      <c r="RY58" s="211" t="str">
        <f>IF(RU58=0," ",VLOOKUP(RU58,PROTOKOL!$A:$E,5,FALSE))</f>
        <v xml:space="preserve"> </v>
      </c>
      <c r="RZ58" s="175"/>
      <c r="SA58" s="176" t="str">
        <f t="shared" si="134"/>
        <v xml:space="preserve"> </v>
      </c>
      <c r="SB58" s="216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4" t="str">
        <f t="shared" si="45"/>
        <v xml:space="preserve"> </v>
      </c>
      <c r="SH58" s="175" t="str">
        <f>IF(SD58=0," ",VLOOKUP(SD58,PROTOKOL!$A:$E,5,FALSE))</f>
        <v xml:space="preserve"> </v>
      </c>
      <c r="SI58" s="211" t="str">
        <f t="shared" si="159"/>
        <v xml:space="preserve"> </v>
      </c>
      <c r="SJ58" s="175">
        <f t="shared" si="136"/>
        <v>0</v>
      </c>
      <c r="SK58" s="176" t="str">
        <f t="shared" si="137"/>
        <v xml:space="preserve"> </v>
      </c>
    </row>
    <row r="59" spans="1:505" ht="13.8">
      <c r="A59" s="172">
        <v>13</v>
      </c>
      <c r="B59" s="224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6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7"/>
        <v xml:space="preserve"> </v>
      </c>
      <c r="T59" s="175">
        <f t="shared" si="48"/>
        <v>0</v>
      </c>
      <c r="U59" s="176" t="str">
        <f t="shared" si="49"/>
        <v xml:space="preserve"> </v>
      </c>
      <c r="W59" s="172">
        <v>13</v>
      </c>
      <c r="X59" s="224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50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38"/>
        <v xml:space="preserve"> </v>
      </c>
      <c r="AP59" s="175">
        <f t="shared" si="52"/>
        <v>0</v>
      </c>
      <c r="AQ59" s="176" t="str">
        <f t="shared" si="53"/>
        <v xml:space="preserve"> </v>
      </c>
      <c r="AS59" s="172">
        <v>13</v>
      </c>
      <c r="AT59" s="224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4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39"/>
        <v xml:space="preserve"> </v>
      </c>
      <c r="BL59" s="175">
        <f t="shared" si="56"/>
        <v>0</v>
      </c>
      <c r="BM59" s="176" t="str">
        <f t="shared" si="57"/>
        <v xml:space="preserve"> </v>
      </c>
      <c r="BO59" s="172">
        <v>13</v>
      </c>
      <c r="BP59" s="224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8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40"/>
        <v xml:space="preserve"> </v>
      </c>
      <c r="CH59" s="175">
        <f t="shared" si="60"/>
        <v>0</v>
      </c>
      <c r="CI59" s="176" t="str">
        <f t="shared" si="61"/>
        <v xml:space="preserve"> </v>
      </c>
      <c r="CK59" s="172">
        <v>13</v>
      </c>
      <c r="CL59" s="224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62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41"/>
        <v xml:space="preserve"> </v>
      </c>
      <c r="DD59" s="175">
        <f t="shared" si="64"/>
        <v>0</v>
      </c>
      <c r="DE59" s="176" t="str">
        <f t="shared" si="65"/>
        <v xml:space="preserve"> </v>
      </c>
      <c r="DG59" s="172">
        <v>13</v>
      </c>
      <c r="DH59" s="224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6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42"/>
        <v xml:space="preserve"> </v>
      </c>
      <c r="DZ59" s="175">
        <f t="shared" si="68"/>
        <v>0</v>
      </c>
      <c r="EA59" s="176" t="str">
        <f t="shared" si="69"/>
        <v xml:space="preserve"> </v>
      </c>
      <c r="EC59" s="172">
        <v>13</v>
      </c>
      <c r="ED59" s="224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70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3"/>
        <v xml:space="preserve"> </v>
      </c>
      <c r="EV59" s="175">
        <f t="shared" si="72"/>
        <v>0</v>
      </c>
      <c r="EW59" s="176" t="str">
        <f t="shared" si="73"/>
        <v xml:space="preserve"> </v>
      </c>
      <c r="EY59" s="172">
        <v>13</v>
      </c>
      <c r="EZ59" s="224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4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44"/>
        <v xml:space="preserve"> </v>
      </c>
      <c r="FR59" s="175">
        <f t="shared" si="76"/>
        <v>0</v>
      </c>
      <c r="FS59" s="176" t="str">
        <f t="shared" si="77"/>
        <v xml:space="preserve"> </v>
      </c>
      <c r="FU59" s="172">
        <v>13</v>
      </c>
      <c r="FV59" s="224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8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45"/>
        <v xml:space="preserve"> </v>
      </c>
      <c r="GN59" s="175">
        <f t="shared" si="80"/>
        <v>0</v>
      </c>
      <c r="GO59" s="176" t="str">
        <f t="shared" si="81"/>
        <v xml:space="preserve"> </v>
      </c>
      <c r="GQ59" s="172">
        <v>13</v>
      </c>
      <c r="GR59" s="224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82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46"/>
        <v xml:space="preserve"> </v>
      </c>
      <c r="HJ59" s="175">
        <f t="shared" si="84"/>
        <v>0</v>
      </c>
      <c r="HK59" s="176" t="str">
        <f t="shared" si="85"/>
        <v xml:space="preserve"> </v>
      </c>
      <c r="HM59" s="172">
        <v>13</v>
      </c>
      <c r="HN59" s="224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6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47"/>
        <v xml:space="preserve"> </v>
      </c>
      <c r="IF59" s="175">
        <f t="shared" si="88"/>
        <v>0</v>
      </c>
      <c r="IG59" s="176" t="str">
        <f t="shared" si="89"/>
        <v xml:space="preserve"> </v>
      </c>
      <c r="II59" s="172">
        <v>13</v>
      </c>
      <c r="IJ59" s="224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90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48"/>
        <v xml:space="preserve"> </v>
      </c>
      <c r="JB59" s="175">
        <f t="shared" si="92"/>
        <v>0</v>
      </c>
      <c r="JC59" s="176" t="str">
        <f t="shared" si="93"/>
        <v xml:space="preserve"> </v>
      </c>
      <c r="JE59" s="172">
        <v>13</v>
      </c>
      <c r="JF59" s="224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4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49"/>
        <v xml:space="preserve"> </v>
      </c>
      <c r="JX59" s="175">
        <f t="shared" si="96"/>
        <v>0</v>
      </c>
      <c r="JY59" s="176" t="str">
        <f t="shared" si="97"/>
        <v xml:space="preserve"> </v>
      </c>
      <c r="KA59" s="172">
        <v>13</v>
      </c>
      <c r="KB59" s="224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98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50"/>
        <v xml:space="preserve"> </v>
      </c>
      <c r="KT59" s="175">
        <f t="shared" si="100"/>
        <v>0</v>
      </c>
      <c r="KU59" s="176" t="str">
        <f t="shared" si="101"/>
        <v xml:space="preserve"> </v>
      </c>
      <c r="KW59" s="172">
        <v>13</v>
      </c>
      <c r="KX59" s="224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102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51"/>
        <v xml:space="preserve"> </v>
      </c>
      <c r="LP59" s="175">
        <f t="shared" si="104"/>
        <v>0</v>
      </c>
      <c r="LQ59" s="176" t="str">
        <f t="shared" si="105"/>
        <v xml:space="preserve"> </v>
      </c>
      <c r="LS59" s="172">
        <v>13</v>
      </c>
      <c r="LT59" s="224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6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52"/>
        <v xml:space="preserve"> </v>
      </c>
      <c r="ML59" s="175">
        <f t="shared" si="108"/>
        <v>0</v>
      </c>
      <c r="MM59" s="176" t="str">
        <f t="shared" si="109"/>
        <v xml:space="preserve"> </v>
      </c>
      <c r="MO59" s="172">
        <v>13</v>
      </c>
      <c r="MP59" s="224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10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53"/>
        <v xml:space="preserve"> </v>
      </c>
      <c r="NH59" s="175">
        <f t="shared" si="112"/>
        <v>0</v>
      </c>
      <c r="NI59" s="176" t="str">
        <f t="shared" si="113"/>
        <v xml:space="preserve"> </v>
      </c>
      <c r="NK59" s="172">
        <v>13</v>
      </c>
      <c r="NL59" s="224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14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54"/>
        <v xml:space="preserve"> </v>
      </c>
      <c r="OD59" s="175">
        <f t="shared" si="116"/>
        <v>0</v>
      </c>
      <c r="OE59" s="176" t="str">
        <f t="shared" si="117"/>
        <v xml:space="preserve"> </v>
      </c>
      <c r="OG59" s="172">
        <v>13</v>
      </c>
      <c r="OH59" s="224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8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55"/>
        <v xml:space="preserve"> </v>
      </c>
      <c r="OZ59" s="175">
        <f t="shared" si="120"/>
        <v>0</v>
      </c>
      <c r="PA59" s="176" t="str">
        <f t="shared" si="121"/>
        <v xml:space="preserve"> </v>
      </c>
      <c r="PC59" s="172">
        <v>13</v>
      </c>
      <c r="PD59" s="224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22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56"/>
        <v xml:space="preserve"> </v>
      </c>
      <c r="PV59" s="175">
        <f t="shared" si="124"/>
        <v>0</v>
      </c>
      <c r="PW59" s="176" t="str">
        <f t="shared" si="125"/>
        <v xml:space="preserve"> </v>
      </c>
      <c r="PY59" s="172">
        <v>13</v>
      </c>
      <c r="PZ59" s="224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6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57"/>
        <v xml:space="preserve"> </v>
      </c>
      <c r="QR59" s="175">
        <f t="shared" si="128"/>
        <v>0</v>
      </c>
      <c r="QS59" s="176" t="str">
        <f t="shared" si="129"/>
        <v xml:space="preserve"> </v>
      </c>
      <c r="QU59" s="172">
        <v>13</v>
      </c>
      <c r="QV59" s="224">
        <v>13</v>
      </c>
      <c r="QW59" s="173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4" t="str">
        <f t="shared" si="42"/>
        <v xml:space="preserve"> </v>
      </c>
      <c r="RC59" s="211" t="str">
        <f>IF(QY59=0," ",VLOOKUP(QY59,PROTOKOL!$A:$E,5,FALSE))</f>
        <v xml:space="preserve"> </v>
      </c>
      <c r="RD59" s="175"/>
      <c r="RE59" s="176" t="str">
        <f t="shared" si="130"/>
        <v xml:space="preserve"> </v>
      </c>
      <c r="RF59" s="216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4" t="str">
        <f t="shared" si="43"/>
        <v xml:space="preserve"> </v>
      </c>
      <c r="RL59" s="175" t="str">
        <f>IF(RH59=0," ",VLOOKUP(RH59,PROTOKOL!$A:$E,5,FALSE))</f>
        <v xml:space="preserve"> </v>
      </c>
      <c r="RM59" s="211" t="str">
        <f t="shared" si="158"/>
        <v xml:space="preserve"> </v>
      </c>
      <c r="RN59" s="175">
        <f t="shared" si="132"/>
        <v>0</v>
      </c>
      <c r="RO59" s="176" t="str">
        <f t="shared" si="133"/>
        <v xml:space="preserve"> </v>
      </c>
      <c r="RQ59" s="172">
        <v>13</v>
      </c>
      <c r="RR59" s="224">
        <v>13</v>
      </c>
      <c r="RS59" s="173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4" t="str">
        <f t="shared" si="44"/>
        <v xml:space="preserve"> </v>
      </c>
      <c r="RY59" s="211" t="str">
        <f>IF(RU59=0," ",VLOOKUP(RU59,PROTOKOL!$A:$E,5,FALSE))</f>
        <v xml:space="preserve"> </v>
      </c>
      <c r="RZ59" s="175"/>
      <c r="SA59" s="176" t="str">
        <f t="shared" si="134"/>
        <v xml:space="preserve"> </v>
      </c>
      <c r="SB59" s="216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4" t="str">
        <f t="shared" si="45"/>
        <v xml:space="preserve"> </v>
      </c>
      <c r="SH59" s="175" t="str">
        <f>IF(SD59=0," ",VLOOKUP(SD59,PROTOKOL!$A:$E,5,FALSE))</f>
        <v xml:space="preserve"> </v>
      </c>
      <c r="SI59" s="211" t="str">
        <f t="shared" si="159"/>
        <v xml:space="preserve"> </v>
      </c>
      <c r="SJ59" s="175">
        <f t="shared" si="136"/>
        <v>0</v>
      </c>
      <c r="SK59" s="176" t="str">
        <f t="shared" si="137"/>
        <v xml:space="preserve"> </v>
      </c>
    </row>
    <row r="60" spans="1:505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6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7"/>
        <v xml:space="preserve"> </v>
      </c>
      <c r="T60" s="175">
        <f t="shared" si="48"/>
        <v>0</v>
      </c>
      <c r="U60" s="176" t="str">
        <f t="shared" si="49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50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38"/>
        <v xml:space="preserve"> </v>
      </c>
      <c r="AP60" s="175">
        <f t="shared" si="52"/>
        <v>0</v>
      </c>
      <c r="AQ60" s="176" t="str">
        <f t="shared" si="53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4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39"/>
        <v xml:space="preserve"> </v>
      </c>
      <c r="BL60" s="175">
        <f t="shared" si="56"/>
        <v>0</v>
      </c>
      <c r="BM60" s="176" t="str">
        <f t="shared" si="57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8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40"/>
        <v xml:space="preserve"> </v>
      </c>
      <c r="CH60" s="175">
        <f t="shared" si="60"/>
        <v>0</v>
      </c>
      <c r="CI60" s="176" t="str">
        <f t="shared" si="61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62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41"/>
        <v xml:space="preserve"> </v>
      </c>
      <c r="DD60" s="175">
        <f t="shared" si="64"/>
        <v>0</v>
      </c>
      <c r="DE60" s="176" t="str">
        <f t="shared" si="65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6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42"/>
        <v xml:space="preserve"> </v>
      </c>
      <c r="DZ60" s="175">
        <f t="shared" si="68"/>
        <v>0</v>
      </c>
      <c r="EA60" s="176" t="str">
        <f t="shared" si="69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70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3"/>
        <v xml:space="preserve"> </v>
      </c>
      <c r="EV60" s="175">
        <f t="shared" si="72"/>
        <v>0</v>
      </c>
      <c r="EW60" s="176" t="str">
        <f t="shared" si="73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4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44"/>
        <v xml:space="preserve"> </v>
      </c>
      <c r="FR60" s="175">
        <f t="shared" si="76"/>
        <v>0</v>
      </c>
      <c r="FS60" s="176" t="str">
        <f t="shared" si="77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8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45"/>
        <v xml:space="preserve"> </v>
      </c>
      <c r="GN60" s="175">
        <f t="shared" si="80"/>
        <v>0</v>
      </c>
      <c r="GO60" s="176" t="str">
        <f t="shared" si="81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82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46"/>
        <v xml:space="preserve"> </v>
      </c>
      <c r="HJ60" s="175">
        <f t="shared" si="84"/>
        <v>0</v>
      </c>
      <c r="HK60" s="176" t="str">
        <f t="shared" si="85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6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47"/>
        <v xml:space="preserve"> </v>
      </c>
      <c r="IF60" s="175">
        <f t="shared" si="88"/>
        <v>0</v>
      </c>
      <c r="IG60" s="176" t="str">
        <f t="shared" si="89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90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48"/>
        <v xml:space="preserve"> </v>
      </c>
      <c r="JB60" s="175">
        <f t="shared" si="92"/>
        <v>0</v>
      </c>
      <c r="JC60" s="176" t="str">
        <f t="shared" si="93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4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49"/>
        <v xml:space="preserve"> </v>
      </c>
      <c r="JX60" s="175">
        <f t="shared" si="96"/>
        <v>0</v>
      </c>
      <c r="JY60" s="176" t="str">
        <f t="shared" si="97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98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50"/>
        <v xml:space="preserve"> </v>
      </c>
      <c r="KT60" s="175">
        <f t="shared" si="100"/>
        <v>0</v>
      </c>
      <c r="KU60" s="176" t="str">
        <f t="shared" si="101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102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51"/>
        <v xml:space="preserve"> </v>
      </c>
      <c r="LP60" s="175">
        <f t="shared" si="104"/>
        <v>0</v>
      </c>
      <c r="LQ60" s="176" t="str">
        <f t="shared" si="105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6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52"/>
        <v xml:space="preserve"> </v>
      </c>
      <c r="ML60" s="175">
        <f t="shared" si="108"/>
        <v>0</v>
      </c>
      <c r="MM60" s="176" t="str">
        <f t="shared" si="109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10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53"/>
        <v xml:space="preserve"> </v>
      </c>
      <c r="NH60" s="175">
        <f t="shared" si="112"/>
        <v>0</v>
      </c>
      <c r="NI60" s="176" t="str">
        <f t="shared" si="113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14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54"/>
        <v xml:space="preserve"> </v>
      </c>
      <c r="OD60" s="175">
        <f t="shared" si="116"/>
        <v>0</v>
      </c>
      <c r="OE60" s="176" t="str">
        <f t="shared" si="117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8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55"/>
        <v xml:space="preserve"> </v>
      </c>
      <c r="OZ60" s="175">
        <f t="shared" si="120"/>
        <v>0</v>
      </c>
      <c r="PA60" s="176" t="str">
        <f t="shared" si="121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22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56"/>
        <v xml:space="preserve"> </v>
      </c>
      <c r="PV60" s="175">
        <f t="shared" si="124"/>
        <v>0</v>
      </c>
      <c r="PW60" s="176" t="str">
        <f t="shared" si="125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6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57"/>
        <v xml:space="preserve"> </v>
      </c>
      <c r="QR60" s="175">
        <f t="shared" si="128"/>
        <v>0</v>
      </c>
      <c r="QS60" s="176" t="str">
        <f t="shared" si="129"/>
        <v xml:space="preserve"> </v>
      </c>
      <c r="QU60" s="172">
        <v>13</v>
      </c>
      <c r="QV60" s="225"/>
      <c r="QW60" s="173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4" t="str">
        <f t="shared" si="42"/>
        <v xml:space="preserve"> </v>
      </c>
      <c r="RC60" s="211" t="str">
        <f>IF(QY60=0," ",VLOOKUP(QY60,PROTOKOL!$A:$E,5,FALSE))</f>
        <v xml:space="preserve"> </v>
      </c>
      <c r="RD60" s="175"/>
      <c r="RE60" s="176" t="str">
        <f t="shared" si="130"/>
        <v xml:space="preserve"> </v>
      </c>
      <c r="RF60" s="216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4" t="str">
        <f t="shared" si="43"/>
        <v xml:space="preserve"> </v>
      </c>
      <c r="RL60" s="175" t="str">
        <f>IF(RH60=0," ",VLOOKUP(RH60,PROTOKOL!$A:$E,5,FALSE))</f>
        <v xml:space="preserve"> </v>
      </c>
      <c r="RM60" s="211" t="str">
        <f t="shared" si="158"/>
        <v xml:space="preserve"> </v>
      </c>
      <c r="RN60" s="175">
        <f t="shared" si="132"/>
        <v>0</v>
      </c>
      <c r="RO60" s="176" t="str">
        <f t="shared" si="133"/>
        <v xml:space="preserve"> </v>
      </c>
      <c r="RQ60" s="172">
        <v>13</v>
      </c>
      <c r="RR60" s="225"/>
      <c r="RS60" s="173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4" t="str">
        <f t="shared" si="44"/>
        <v xml:space="preserve"> </v>
      </c>
      <c r="RY60" s="211" t="str">
        <f>IF(RU60=0," ",VLOOKUP(RU60,PROTOKOL!$A:$E,5,FALSE))</f>
        <v xml:space="preserve"> </v>
      </c>
      <c r="RZ60" s="175"/>
      <c r="SA60" s="176" t="str">
        <f t="shared" si="134"/>
        <v xml:space="preserve"> </v>
      </c>
      <c r="SB60" s="216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4" t="str">
        <f t="shared" si="45"/>
        <v xml:space="preserve"> </v>
      </c>
      <c r="SH60" s="175" t="str">
        <f>IF(SD60=0," ",VLOOKUP(SD60,PROTOKOL!$A:$E,5,FALSE))</f>
        <v xml:space="preserve"> </v>
      </c>
      <c r="SI60" s="211" t="str">
        <f t="shared" si="159"/>
        <v xml:space="preserve"> </v>
      </c>
      <c r="SJ60" s="175">
        <f t="shared" si="136"/>
        <v>0</v>
      </c>
      <c r="SK60" s="176" t="str">
        <f t="shared" si="137"/>
        <v xml:space="preserve"> </v>
      </c>
    </row>
    <row r="61" spans="1:505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6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7"/>
        <v xml:space="preserve"> </v>
      </c>
      <c r="T61" s="175">
        <f t="shared" si="48"/>
        <v>0</v>
      </c>
      <c r="U61" s="176" t="str">
        <f t="shared" si="49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50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38"/>
        <v xml:space="preserve"> </v>
      </c>
      <c r="AP61" s="175">
        <f t="shared" si="52"/>
        <v>0</v>
      </c>
      <c r="AQ61" s="176" t="str">
        <f t="shared" si="53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4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39"/>
        <v xml:space="preserve"> </v>
      </c>
      <c r="BL61" s="175">
        <f t="shared" si="56"/>
        <v>0</v>
      </c>
      <c r="BM61" s="176" t="str">
        <f t="shared" si="57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8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40"/>
        <v xml:space="preserve"> </v>
      </c>
      <c r="CH61" s="175">
        <f t="shared" si="60"/>
        <v>0</v>
      </c>
      <c r="CI61" s="176" t="str">
        <f t="shared" si="61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62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41"/>
        <v xml:space="preserve"> </v>
      </c>
      <c r="DD61" s="175">
        <f t="shared" si="64"/>
        <v>0</v>
      </c>
      <c r="DE61" s="176" t="str">
        <f t="shared" si="65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6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42"/>
        <v xml:space="preserve"> </v>
      </c>
      <c r="DZ61" s="175">
        <f t="shared" si="68"/>
        <v>0</v>
      </c>
      <c r="EA61" s="176" t="str">
        <f t="shared" si="69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70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3"/>
        <v xml:space="preserve"> </v>
      </c>
      <c r="EV61" s="175">
        <f t="shared" si="72"/>
        <v>0</v>
      </c>
      <c r="EW61" s="176" t="str">
        <f t="shared" si="73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4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44"/>
        <v xml:space="preserve"> </v>
      </c>
      <c r="FR61" s="175">
        <f t="shared" si="76"/>
        <v>0</v>
      </c>
      <c r="FS61" s="176" t="str">
        <f t="shared" si="77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8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45"/>
        <v xml:space="preserve"> </v>
      </c>
      <c r="GN61" s="175">
        <f t="shared" si="80"/>
        <v>0</v>
      </c>
      <c r="GO61" s="176" t="str">
        <f t="shared" si="81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82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46"/>
        <v xml:space="preserve"> </v>
      </c>
      <c r="HJ61" s="175">
        <f t="shared" si="84"/>
        <v>0</v>
      </c>
      <c r="HK61" s="176" t="str">
        <f t="shared" si="85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6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47"/>
        <v xml:space="preserve"> </v>
      </c>
      <c r="IF61" s="175">
        <f t="shared" si="88"/>
        <v>0</v>
      </c>
      <c r="IG61" s="176" t="str">
        <f t="shared" si="89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90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48"/>
        <v xml:space="preserve"> </v>
      </c>
      <c r="JB61" s="175">
        <f t="shared" si="92"/>
        <v>0</v>
      </c>
      <c r="JC61" s="176" t="str">
        <f t="shared" si="93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4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49"/>
        <v xml:space="preserve"> </v>
      </c>
      <c r="JX61" s="175">
        <f t="shared" si="96"/>
        <v>0</v>
      </c>
      <c r="JY61" s="176" t="str">
        <f t="shared" si="97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98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50"/>
        <v xml:space="preserve"> </v>
      </c>
      <c r="KT61" s="175">
        <f t="shared" si="100"/>
        <v>0</v>
      </c>
      <c r="KU61" s="176" t="str">
        <f t="shared" si="101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102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51"/>
        <v xml:space="preserve"> </v>
      </c>
      <c r="LP61" s="175">
        <f t="shared" si="104"/>
        <v>0</v>
      </c>
      <c r="LQ61" s="176" t="str">
        <f t="shared" si="105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6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52"/>
        <v xml:space="preserve"> </v>
      </c>
      <c r="ML61" s="175">
        <f t="shared" si="108"/>
        <v>0</v>
      </c>
      <c r="MM61" s="176" t="str">
        <f t="shared" si="109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10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53"/>
        <v xml:space="preserve"> </v>
      </c>
      <c r="NH61" s="175">
        <f t="shared" si="112"/>
        <v>0</v>
      </c>
      <c r="NI61" s="176" t="str">
        <f t="shared" si="113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14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54"/>
        <v xml:space="preserve"> </v>
      </c>
      <c r="OD61" s="175">
        <f t="shared" si="116"/>
        <v>0</v>
      </c>
      <c r="OE61" s="176" t="str">
        <f t="shared" si="117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8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55"/>
        <v xml:space="preserve"> </v>
      </c>
      <c r="OZ61" s="175">
        <f t="shared" si="120"/>
        <v>0</v>
      </c>
      <c r="PA61" s="176" t="str">
        <f t="shared" si="121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22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56"/>
        <v xml:space="preserve"> </v>
      </c>
      <c r="PV61" s="175">
        <f t="shared" si="124"/>
        <v>0</v>
      </c>
      <c r="PW61" s="176" t="str">
        <f t="shared" si="125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6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57"/>
        <v xml:space="preserve"> </v>
      </c>
      <c r="QR61" s="175">
        <f t="shared" si="128"/>
        <v>0</v>
      </c>
      <c r="QS61" s="176" t="str">
        <f t="shared" si="129"/>
        <v xml:space="preserve"> </v>
      </c>
      <c r="QU61" s="172">
        <v>13</v>
      </c>
      <c r="QV61" s="226"/>
      <c r="QW61" s="173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4" t="str">
        <f t="shared" si="42"/>
        <v xml:space="preserve"> </v>
      </c>
      <c r="RC61" s="211" t="str">
        <f>IF(QY61=0," ",VLOOKUP(QY61,PROTOKOL!$A:$E,5,FALSE))</f>
        <v xml:space="preserve"> </v>
      </c>
      <c r="RD61" s="175"/>
      <c r="RE61" s="176" t="str">
        <f t="shared" si="130"/>
        <v xml:space="preserve"> </v>
      </c>
      <c r="RF61" s="216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4" t="str">
        <f t="shared" si="43"/>
        <v xml:space="preserve"> </v>
      </c>
      <c r="RL61" s="175" t="str">
        <f>IF(RH61=0," ",VLOOKUP(RH61,PROTOKOL!$A:$E,5,FALSE))</f>
        <v xml:space="preserve"> </v>
      </c>
      <c r="RM61" s="211" t="str">
        <f t="shared" si="158"/>
        <v xml:space="preserve"> </v>
      </c>
      <c r="RN61" s="175">
        <f t="shared" si="132"/>
        <v>0</v>
      </c>
      <c r="RO61" s="176" t="str">
        <f t="shared" si="133"/>
        <v xml:space="preserve"> </v>
      </c>
      <c r="RQ61" s="172">
        <v>13</v>
      </c>
      <c r="RR61" s="226"/>
      <c r="RS61" s="173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4" t="str">
        <f t="shared" si="44"/>
        <v xml:space="preserve"> </v>
      </c>
      <c r="RY61" s="211" t="str">
        <f>IF(RU61=0," ",VLOOKUP(RU61,PROTOKOL!$A:$E,5,FALSE))</f>
        <v xml:space="preserve"> </v>
      </c>
      <c r="RZ61" s="175"/>
      <c r="SA61" s="176" t="str">
        <f t="shared" si="134"/>
        <v xml:space="preserve"> </v>
      </c>
      <c r="SB61" s="216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4" t="str">
        <f t="shared" si="45"/>
        <v xml:space="preserve"> </v>
      </c>
      <c r="SH61" s="175" t="str">
        <f>IF(SD61=0," ",VLOOKUP(SD61,PROTOKOL!$A:$E,5,FALSE))</f>
        <v xml:space="preserve"> </v>
      </c>
      <c r="SI61" s="211" t="str">
        <f t="shared" si="159"/>
        <v xml:space="preserve"> </v>
      </c>
      <c r="SJ61" s="175">
        <f t="shared" si="136"/>
        <v>0</v>
      </c>
      <c r="SK61" s="176" t="str">
        <f t="shared" si="137"/>
        <v xml:space="preserve"> </v>
      </c>
    </row>
    <row r="62" spans="1:505" ht="13.8">
      <c r="A62" s="172">
        <v>14</v>
      </c>
      <c r="B62" s="224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6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7"/>
        <v xml:space="preserve"> </v>
      </c>
      <c r="T62" s="175">
        <f t="shared" si="48"/>
        <v>0</v>
      </c>
      <c r="U62" s="176" t="str">
        <f t="shared" si="49"/>
        <v xml:space="preserve"> </v>
      </c>
      <c r="W62" s="172">
        <v>14</v>
      </c>
      <c r="X62" s="224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50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38"/>
        <v xml:space="preserve"> </v>
      </c>
      <c r="AP62" s="175">
        <f t="shared" si="52"/>
        <v>0</v>
      </c>
      <c r="AQ62" s="176" t="str">
        <f t="shared" si="53"/>
        <v xml:space="preserve"> </v>
      </c>
      <c r="AS62" s="172">
        <v>14</v>
      </c>
      <c r="AT62" s="224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4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39"/>
        <v xml:space="preserve"> </v>
      </c>
      <c r="BL62" s="175">
        <f t="shared" si="56"/>
        <v>0</v>
      </c>
      <c r="BM62" s="176" t="str">
        <f t="shared" si="57"/>
        <v xml:space="preserve"> </v>
      </c>
      <c r="BO62" s="172">
        <v>14</v>
      </c>
      <c r="BP62" s="224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8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40"/>
        <v xml:space="preserve"> </v>
      </c>
      <c r="CH62" s="175">
        <f t="shared" si="60"/>
        <v>0</v>
      </c>
      <c r="CI62" s="176" t="str">
        <f t="shared" si="61"/>
        <v xml:space="preserve"> </v>
      </c>
      <c r="CK62" s="172">
        <v>14</v>
      </c>
      <c r="CL62" s="224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62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41"/>
        <v xml:space="preserve"> </v>
      </c>
      <c r="DD62" s="175">
        <f t="shared" si="64"/>
        <v>0</v>
      </c>
      <c r="DE62" s="176" t="str">
        <f t="shared" si="65"/>
        <v xml:space="preserve"> </v>
      </c>
      <c r="DG62" s="172">
        <v>14</v>
      </c>
      <c r="DH62" s="224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6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42"/>
        <v xml:space="preserve"> </v>
      </c>
      <c r="DZ62" s="175">
        <f t="shared" si="68"/>
        <v>0</v>
      </c>
      <c r="EA62" s="176" t="str">
        <f t="shared" si="69"/>
        <v xml:space="preserve"> </v>
      </c>
      <c r="EC62" s="172">
        <v>14</v>
      </c>
      <c r="ED62" s="224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70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3"/>
        <v xml:space="preserve"> </v>
      </c>
      <c r="EV62" s="175">
        <f t="shared" si="72"/>
        <v>0</v>
      </c>
      <c r="EW62" s="176" t="str">
        <f t="shared" si="73"/>
        <v xml:space="preserve"> </v>
      </c>
      <c r="EY62" s="172">
        <v>14</v>
      </c>
      <c r="EZ62" s="224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4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44"/>
        <v xml:space="preserve"> </v>
      </c>
      <c r="FR62" s="175">
        <f t="shared" si="76"/>
        <v>0</v>
      </c>
      <c r="FS62" s="176" t="str">
        <f t="shared" si="77"/>
        <v xml:space="preserve"> </v>
      </c>
      <c r="FU62" s="172">
        <v>14</v>
      </c>
      <c r="FV62" s="224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8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45"/>
        <v xml:space="preserve"> </v>
      </c>
      <c r="GN62" s="175">
        <f t="shared" si="80"/>
        <v>0</v>
      </c>
      <c r="GO62" s="176" t="str">
        <f t="shared" si="81"/>
        <v xml:space="preserve"> </v>
      </c>
      <c r="GQ62" s="172">
        <v>14</v>
      </c>
      <c r="GR62" s="224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82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46"/>
        <v xml:space="preserve"> </v>
      </c>
      <c r="HJ62" s="175">
        <f t="shared" si="84"/>
        <v>0</v>
      </c>
      <c r="HK62" s="176" t="str">
        <f t="shared" si="85"/>
        <v xml:space="preserve"> </v>
      </c>
      <c r="HM62" s="172">
        <v>14</v>
      </c>
      <c r="HN62" s="224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6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47"/>
        <v xml:space="preserve"> </v>
      </c>
      <c r="IF62" s="175">
        <f t="shared" si="88"/>
        <v>0</v>
      </c>
      <c r="IG62" s="176" t="str">
        <f t="shared" si="89"/>
        <v xml:space="preserve"> </v>
      </c>
      <c r="II62" s="172">
        <v>14</v>
      </c>
      <c r="IJ62" s="224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90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48"/>
        <v xml:space="preserve"> </v>
      </c>
      <c r="JB62" s="175">
        <f t="shared" si="92"/>
        <v>0</v>
      </c>
      <c r="JC62" s="176" t="str">
        <f t="shared" si="93"/>
        <v xml:space="preserve"> </v>
      </c>
      <c r="JE62" s="172">
        <v>14</v>
      </c>
      <c r="JF62" s="224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4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49"/>
        <v xml:space="preserve"> </v>
      </c>
      <c r="JX62" s="175">
        <f t="shared" si="96"/>
        <v>0</v>
      </c>
      <c r="JY62" s="176" t="str">
        <f t="shared" si="97"/>
        <v xml:space="preserve"> </v>
      </c>
      <c r="KA62" s="172">
        <v>14</v>
      </c>
      <c r="KB62" s="224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98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50"/>
        <v xml:space="preserve"> </v>
      </c>
      <c r="KT62" s="175">
        <f t="shared" si="100"/>
        <v>0</v>
      </c>
      <c r="KU62" s="176" t="str">
        <f t="shared" si="101"/>
        <v xml:space="preserve"> </v>
      </c>
      <c r="KW62" s="172">
        <v>14</v>
      </c>
      <c r="KX62" s="224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102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51"/>
        <v xml:space="preserve"> </v>
      </c>
      <c r="LP62" s="175">
        <f t="shared" si="104"/>
        <v>0</v>
      </c>
      <c r="LQ62" s="176" t="str">
        <f t="shared" si="105"/>
        <v xml:space="preserve"> </v>
      </c>
      <c r="LS62" s="172">
        <v>14</v>
      </c>
      <c r="LT62" s="224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6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52"/>
        <v xml:space="preserve"> </v>
      </c>
      <c r="ML62" s="175">
        <f t="shared" si="108"/>
        <v>0</v>
      </c>
      <c r="MM62" s="176" t="str">
        <f t="shared" si="109"/>
        <v xml:space="preserve"> </v>
      </c>
      <c r="MO62" s="172">
        <v>14</v>
      </c>
      <c r="MP62" s="224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10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53"/>
        <v xml:space="preserve"> </v>
      </c>
      <c r="NH62" s="175">
        <f t="shared" si="112"/>
        <v>0</v>
      </c>
      <c r="NI62" s="176" t="str">
        <f t="shared" si="113"/>
        <v xml:space="preserve"> </v>
      </c>
      <c r="NK62" s="172">
        <v>14</v>
      </c>
      <c r="NL62" s="224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14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54"/>
        <v xml:space="preserve"> </v>
      </c>
      <c r="OD62" s="175">
        <f t="shared" si="116"/>
        <v>0</v>
      </c>
      <c r="OE62" s="176" t="str">
        <f t="shared" si="117"/>
        <v xml:space="preserve"> </v>
      </c>
      <c r="OG62" s="172">
        <v>14</v>
      </c>
      <c r="OH62" s="224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8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55"/>
        <v xml:space="preserve"> </v>
      </c>
      <c r="OZ62" s="175">
        <f t="shared" si="120"/>
        <v>0</v>
      </c>
      <c r="PA62" s="176" t="str">
        <f t="shared" si="121"/>
        <v xml:space="preserve"> </v>
      </c>
      <c r="PC62" s="172">
        <v>14</v>
      </c>
      <c r="PD62" s="224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22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56"/>
        <v xml:space="preserve"> </v>
      </c>
      <c r="PV62" s="175">
        <f t="shared" si="124"/>
        <v>0</v>
      </c>
      <c r="PW62" s="176" t="str">
        <f t="shared" si="125"/>
        <v xml:space="preserve"> </v>
      </c>
      <c r="PY62" s="172">
        <v>14</v>
      </c>
      <c r="PZ62" s="224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6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57"/>
        <v xml:space="preserve"> </v>
      </c>
      <c r="QR62" s="175">
        <f t="shared" si="128"/>
        <v>0</v>
      </c>
      <c r="QS62" s="176" t="str">
        <f t="shared" si="129"/>
        <v xml:space="preserve"> </v>
      </c>
      <c r="QU62" s="172">
        <v>14</v>
      </c>
      <c r="QV62" s="224">
        <v>14</v>
      </c>
      <c r="QW62" s="173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4" t="str">
        <f t="shared" si="42"/>
        <v xml:space="preserve"> </v>
      </c>
      <c r="RC62" s="211" t="str">
        <f>IF(QY62=0," ",VLOOKUP(QY62,PROTOKOL!$A:$E,5,FALSE))</f>
        <v xml:space="preserve"> </v>
      </c>
      <c r="RD62" s="175"/>
      <c r="RE62" s="176" t="str">
        <f t="shared" si="130"/>
        <v xml:space="preserve"> </v>
      </c>
      <c r="RF62" s="216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4" t="str">
        <f t="shared" si="43"/>
        <v xml:space="preserve"> </v>
      </c>
      <c r="RL62" s="175" t="str">
        <f>IF(RH62=0," ",VLOOKUP(RH62,PROTOKOL!$A:$E,5,FALSE))</f>
        <v xml:space="preserve"> </v>
      </c>
      <c r="RM62" s="211" t="str">
        <f t="shared" si="158"/>
        <v xml:space="preserve"> </v>
      </c>
      <c r="RN62" s="175">
        <f t="shared" si="132"/>
        <v>0</v>
      </c>
      <c r="RO62" s="176" t="str">
        <f t="shared" si="133"/>
        <v xml:space="preserve"> </v>
      </c>
      <c r="RQ62" s="172">
        <v>14</v>
      </c>
      <c r="RR62" s="224">
        <v>14</v>
      </c>
      <c r="RS62" s="173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4" t="str">
        <f t="shared" si="44"/>
        <v xml:space="preserve"> </v>
      </c>
      <c r="RY62" s="211" t="str">
        <f>IF(RU62=0," ",VLOOKUP(RU62,PROTOKOL!$A:$E,5,FALSE))</f>
        <v xml:space="preserve"> </v>
      </c>
      <c r="RZ62" s="175"/>
      <c r="SA62" s="176" t="str">
        <f t="shared" si="134"/>
        <v xml:space="preserve"> </v>
      </c>
      <c r="SB62" s="216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4" t="str">
        <f t="shared" si="45"/>
        <v xml:space="preserve"> </v>
      </c>
      <c r="SH62" s="175" t="str">
        <f>IF(SD62=0," ",VLOOKUP(SD62,PROTOKOL!$A:$E,5,FALSE))</f>
        <v xml:space="preserve"> </v>
      </c>
      <c r="SI62" s="211" t="str">
        <f t="shared" si="159"/>
        <v xml:space="preserve"> </v>
      </c>
      <c r="SJ62" s="175">
        <f t="shared" si="136"/>
        <v>0</v>
      </c>
      <c r="SK62" s="176" t="str">
        <f t="shared" si="137"/>
        <v xml:space="preserve"> </v>
      </c>
    </row>
    <row r="63" spans="1:505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6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7"/>
        <v xml:space="preserve"> </v>
      </c>
      <c r="T63" s="175">
        <f t="shared" si="48"/>
        <v>0</v>
      </c>
      <c r="U63" s="176" t="str">
        <f t="shared" si="49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50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38"/>
        <v xml:space="preserve"> </v>
      </c>
      <c r="AP63" s="175">
        <f t="shared" si="52"/>
        <v>0</v>
      </c>
      <c r="AQ63" s="176" t="str">
        <f t="shared" si="53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4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39"/>
        <v xml:space="preserve"> </v>
      </c>
      <c r="BL63" s="175">
        <f t="shared" si="56"/>
        <v>0</v>
      </c>
      <c r="BM63" s="176" t="str">
        <f t="shared" si="57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8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40"/>
        <v xml:space="preserve"> </v>
      </c>
      <c r="CH63" s="175">
        <f t="shared" si="60"/>
        <v>0</v>
      </c>
      <c r="CI63" s="176" t="str">
        <f t="shared" si="61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62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41"/>
        <v xml:space="preserve"> </v>
      </c>
      <c r="DD63" s="175">
        <f t="shared" si="64"/>
        <v>0</v>
      </c>
      <c r="DE63" s="176" t="str">
        <f t="shared" si="65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6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42"/>
        <v xml:space="preserve"> </v>
      </c>
      <c r="DZ63" s="175">
        <f t="shared" si="68"/>
        <v>0</v>
      </c>
      <c r="EA63" s="176" t="str">
        <f t="shared" si="69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70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3"/>
        <v xml:space="preserve"> </v>
      </c>
      <c r="EV63" s="175">
        <f t="shared" si="72"/>
        <v>0</v>
      </c>
      <c r="EW63" s="176" t="str">
        <f t="shared" si="73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4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44"/>
        <v xml:space="preserve"> </v>
      </c>
      <c r="FR63" s="175">
        <f t="shared" si="76"/>
        <v>0</v>
      </c>
      <c r="FS63" s="176" t="str">
        <f t="shared" si="77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8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45"/>
        <v xml:space="preserve"> </v>
      </c>
      <c r="GN63" s="175">
        <f t="shared" si="80"/>
        <v>0</v>
      </c>
      <c r="GO63" s="176" t="str">
        <f t="shared" si="81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82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46"/>
        <v xml:space="preserve"> </v>
      </c>
      <c r="HJ63" s="175">
        <f t="shared" si="84"/>
        <v>0</v>
      </c>
      <c r="HK63" s="176" t="str">
        <f t="shared" si="85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6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47"/>
        <v xml:space="preserve"> </v>
      </c>
      <c r="IF63" s="175">
        <f t="shared" si="88"/>
        <v>0</v>
      </c>
      <c r="IG63" s="176" t="str">
        <f t="shared" si="89"/>
        <v xml:space="preserve"> </v>
      </c>
      <c r="II63" s="172">
        <v>14</v>
      </c>
      <c r="IJ63" s="225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90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48"/>
        <v xml:space="preserve"> </v>
      </c>
      <c r="JB63" s="175">
        <f t="shared" si="92"/>
        <v>0</v>
      </c>
      <c r="JC63" s="176" t="str">
        <f t="shared" si="93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4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49"/>
        <v xml:space="preserve"> </v>
      </c>
      <c r="JX63" s="175">
        <f t="shared" si="96"/>
        <v>0</v>
      </c>
      <c r="JY63" s="176" t="str">
        <f t="shared" si="97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98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50"/>
        <v xml:space="preserve"> </v>
      </c>
      <c r="KT63" s="175">
        <f t="shared" si="100"/>
        <v>0</v>
      </c>
      <c r="KU63" s="176" t="str">
        <f t="shared" si="101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102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51"/>
        <v xml:space="preserve"> </v>
      </c>
      <c r="LP63" s="175">
        <f t="shared" si="104"/>
        <v>0</v>
      </c>
      <c r="LQ63" s="176" t="str">
        <f t="shared" si="105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6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52"/>
        <v xml:space="preserve"> </v>
      </c>
      <c r="ML63" s="175">
        <f t="shared" si="108"/>
        <v>0</v>
      </c>
      <c r="MM63" s="176" t="str">
        <f t="shared" si="109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10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53"/>
        <v xml:space="preserve"> </v>
      </c>
      <c r="NH63" s="175">
        <f t="shared" si="112"/>
        <v>0</v>
      </c>
      <c r="NI63" s="176" t="str">
        <f t="shared" si="113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14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54"/>
        <v xml:space="preserve"> </v>
      </c>
      <c r="OD63" s="175">
        <f t="shared" si="116"/>
        <v>0</v>
      </c>
      <c r="OE63" s="176" t="str">
        <f t="shared" si="117"/>
        <v xml:space="preserve"> </v>
      </c>
      <c r="OG63" s="172">
        <v>14</v>
      </c>
      <c r="OH63" s="225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8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55"/>
        <v xml:space="preserve"> </v>
      </c>
      <c r="OZ63" s="175">
        <f t="shared" si="120"/>
        <v>0</v>
      </c>
      <c r="PA63" s="176" t="str">
        <f t="shared" si="121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22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56"/>
        <v xml:space="preserve"> </v>
      </c>
      <c r="PV63" s="175">
        <f t="shared" si="124"/>
        <v>0</v>
      </c>
      <c r="PW63" s="176" t="str">
        <f t="shared" si="125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6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57"/>
        <v xml:space="preserve"> </v>
      </c>
      <c r="QR63" s="175">
        <f t="shared" si="128"/>
        <v>0</v>
      </c>
      <c r="QS63" s="176" t="str">
        <f t="shared" si="129"/>
        <v xml:space="preserve"> </v>
      </c>
      <c r="QU63" s="172">
        <v>14</v>
      </c>
      <c r="QV63" s="225"/>
      <c r="QW63" s="173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4" t="str">
        <f t="shared" si="42"/>
        <v xml:space="preserve"> </v>
      </c>
      <c r="RC63" s="211" t="str">
        <f>IF(QY63=0," ",VLOOKUP(QY63,PROTOKOL!$A:$E,5,FALSE))</f>
        <v xml:space="preserve"> </v>
      </c>
      <c r="RD63" s="175"/>
      <c r="RE63" s="176" t="str">
        <f t="shared" si="130"/>
        <v xml:space="preserve"> </v>
      </c>
      <c r="RF63" s="216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4" t="str">
        <f t="shared" si="43"/>
        <v xml:space="preserve"> </v>
      </c>
      <c r="RL63" s="175" t="str">
        <f>IF(RH63=0," ",VLOOKUP(RH63,PROTOKOL!$A:$E,5,FALSE))</f>
        <v xml:space="preserve"> </v>
      </c>
      <c r="RM63" s="211" t="str">
        <f t="shared" si="158"/>
        <v xml:space="preserve"> </v>
      </c>
      <c r="RN63" s="175">
        <f t="shared" si="132"/>
        <v>0</v>
      </c>
      <c r="RO63" s="176" t="str">
        <f t="shared" si="133"/>
        <v xml:space="preserve"> </v>
      </c>
      <c r="RQ63" s="172">
        <v>14</v>
      </c>
      <c r="RR63" s="225"/>
      <c r="RS63" s="173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4" t="str">
        <f t="shared" si="44"/>
        <v xml:space="preserve"> </v>
      </c>
      <c r="RY63" s="211" t="str">
        <f>IF(RU63=0," ",VLOOKUP(RU63,PROTOKOL!$A:$E,5,FALSE))</f>
        <v xml:space="preserve"> </v>
      </c>
      <c r="RZ63" s="175"/>
      <c r="SA63" s="176" t="str">
        <f t="shared" si="134"/>
        <v xml:space="preserve"> </v>
      </c>
      <c r="SB63" s="216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4" t="str">
        <f t="shared" si="45"/>
        <v xml:space="preserve"> </v>
      </c>
      <c r="SH63" s="175" t="str">
        <f>IF(SD63=0," ",VLOOKUP(SD63,PROTOKOL!$A:$E,5,FALSE))</f>
        <v xml:space="preserve"> </v>
      </c>
      <c r="SI63" s="211" t="str">
        <f t="shared" si="159"/>
        <v xml:space="preserve"> </v>
      </c>
      <c r="SJ63" s="175">
        <f t="shared" si="136"/>
        <v>0</v>
      </c>
      <c r="SK63" s="176" t="str">
        <f t="shared" si="137"/>
        <v xml:space="preserve"> </v>
      </c>
    </row>
    <row r="64" spans="1:505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6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7"/>
        <v xml:space="preserve"> </v>
      </c>
      <c r="T64" s="175">
        <f t="shared" si="48"/>
        <v>0</v>
      </c>
      <c r="U64" s="176" t="str">
        <f t="shared" si="49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50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38"/>
        <v xml:space="preserve"> </v>
      </c>
      <c r="AP64" s="175">
        <f t="shared" si="52"/>
        <v>0</v>
      </c>
      <c r="AQ64" s="176" t="str">
        <f t="shared" si="53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4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39"/>
        <v xml:space="preserve"> </v>
      </c>
      <c r="BL64" s="175">
        <f t="shared" si="56"/>
        <v>0</v>
      </c>
      <c r="BM64" s="176" t="str">
        <f t="shared" si="57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8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40"/>
        <v xml:space="preserve"> </v>
      </c>
      <c r="CH64" s="175">
        <f t="shared" si="60"/>
        <v>0</v>
      </c>
      <c r="CI64" s="176" t="str">
        <f t="shared" si="61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62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41"/>
        <v xml:space="preserve"> </v>
      </c>
      <c r="DD64" s="175">
        <f t="shared" si="64"/>
        <v>0</v>
      </c>
      <c r="DE64" s="176" t="str">
        <f t="shared" si="65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6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42"/>
        <v xml:space="preserve"> </v>
      </c>
      <c r="DZ64" s="175">
        <f t="shared" si="68"/>
        <v>0</v>
      </c>
      <c r="EA64" s="176" t="str">
        <f t="shared" si="69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70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3"/>
        <v xml:space="preserve"> </v>
      </c>
      <c r="EV64" s="175">
        <f t="shared" si="72"/>
        <v>0</v>
      </c>
      <c r="EW64" s="176" t="str">
        <f t="shared" si="73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4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44"/>
        <v xml:space="preserve"> </v>
      </c>
      <c r="FR64" s="175">
        <f t="shared" si="76"/>
        <v>0</v>
      </c>
      <c r="FS64" s="176" t="str">
        <f t="shared" si="77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8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45"/>
        <v xml:space="preserve"> </v>
      </c>
      <c r="GN64" s="175">
        <f t="shared" si="80"/>
        <v>0</v>
      </c>
      <c r="GO64" s="176" t="str">
        <f t="shared" si="81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82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46"/>
        <v xml:space="preserve"> </v>
      </c>
      <c r="HJ64" s="175">
        <f t="shared" si="84"/>
        <v>0</v>
      </c>
      <c r="HK64" s="176" t="str">
        <f t="shared" si="85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6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47"/>
        <v xml:space="preserve"> </v>
      </c>
      <c r="IF64" s="175">
        <f t="shared" si="88"/>
        <v>0</v>
      </c>
      <c r="IG64" s="176" t="str">
        <f t="shared" si="89"/>
        <v xml:space="preserve"> </v>
      </c>
      <c r="II64" s="172">
        <v>14</v>
      </c>
      <c r="IJ64" s="226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90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48"/>
        <v xml:space="preserve"> </v>
      </c>
      <c r="JB64" s="175">
        <f t="shared" si="92"/>
        <v>0</v>
      </c>
      <c r="JC64" s="176" t="str">
        <f t="shared" si="93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4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49"/>
        <v xml:space="preserve"> </v>
      </c>
      <c r="JX64" s="175">
        <f t="shared" si="96"/>
        <v>0</v>
      </c>
      <c r="JY64" s="176" t="str">
        <f t="shared" si="97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98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50"/>
        <v xml:space="preserve"> </v>
      </c>
      <c r="KT64" s="175">
        <f t="shared" si="100"/>
        <v>0</v>
      </c>
      <c r="KU64" s="176" t="str">
        <f t="shared" si="101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102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51"/>
        <v xml:space="preserve"> </v>
      </c>
      <c r="LP64" s="175">
        <f t="shared" si="104"/>
        <v>0</v>
      </c>
      <c r="LQ64" s="176" t="str">
        <f t="shared" si="105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6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52"/>
        <v xml:space="preserve"> </v>
      </c>
      <c r="ML64" s="175">
        <f t="shared" si="108"/>
        <v>0</v>
      </c>
      <c r="MM64" s="176" t="str">
        <f t="shared" si="109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10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53"/>
        <v xml:space="preserve"> </v>
      </c>
      <c r="NH64" s="175">
        <f t="shared" si="112"/>
        <v>0</v>
      </c>
      <c r="NI64" s="176" t="str">
        <f t="shared" si="113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14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54"/>
        <v xml:space="preserve"> </v>
      </c>
      <c r="OD64" s="175">
        <f t="shared" si="116"/>
        <v>0</v>
      </c>
      <c r="OE64" s="176" t="str">
        <f t="shared" si="117"/>
        <v xml:space="preserve"> </v>
      </c>
      <c r="OG64" s="172">
        <v>14</v>
      </c>
      <c r="OH64" s="226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8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55"/>
        <v xml:space="preserve"> </v>
      </c>
      <c r="OZ64" s="175">
        <f t="shared" si="120"/>
        <v>0</v>
      </c>
      <c r="PA64" s="176" t="str">
        <f t="shared" si="121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22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56"/>
        <v xml:space="preserve"> </v>
      </c>
      <c r="PV64" s="175">
        <f t="shared" si="124"/>
        <v>0</v>
      </c>
      <c r="PW64" s="176" t="str">
        <f t="shared" si="125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6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57"/>
        <v xml:space="preserve"> </v>
      </c>
      <c r="QR64" s="175">
        <f t="shared" si="128"/>
        <v>0</v>
      </c>
      <c r="QS64" s="176" t="str">
        <f t="shared" si="129"/>
        <v xml:space="preserve"> </v>
      </c>
      <c r="QU64" s="172">
        <v>14</v>
      </c>
      <c r="QV64" s="226"/>
      <c r="QW64" s="173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4" t="str">
        <f t="shared" si="42"/>
        <v xml:space="preserve"> </v>
      </c>
      <c r="RC64" s="211" t="str">
        <f>IF(QY64=0," ",VLOOKUP(QY64,PROTOKOL!$A:$E,5,FALSE))</f>
        <v xml:space="preserve"> </v>
      </c>
      <c r="RD64" s="175"/>
      <c r="RE64" s="176" t="str">
        <f t="shared" si="130"/>
        <v xml:space="preserve"> </v>
      </c>
      <c r="RF64" s="216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4" t="str">
        <f t="shared" si="43"/>
        <v xml:space="preserve"> </v>
      </c>
      <c r="RL64" s="175" t="str">
        <f>IF(RH64=0," ",VLOOKUP(RH64,PROTOKOL!$A:$E,5,FALSE))</f>
        <v xml:space="preserve"> </v>
      </c>
      <c r="RM64" s="211" t="str">
        <f t="shared" si="158"/>
        <v xml:space="preserve"> </v>
      </c>
      <c r="RN64" s="175">
        <f t="shared" si="132"/>
        <v>0</v>
      </c>
      <c r="RO64" s="176" t="str">
        <f t="shared" si="133"/>
        <v xml:space="preserve"> </v>
      </c>
      <c r="RQ64" s="172">
        <v>14</v>
      </c>
      <c r="RR64" s="226"/>
      <c r="RS64" s="173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4" t="str">
        <f t="shared" si="44"/>
        <v xml:space="preserve"> </v>
      </c>
      <c r="RY64" s="211" t="str">
        <f>IF(RU64=0," ",VLOOKUP(RU64,PROTOKOL!$A:$E,5,FALSE))</f>
        <v xml:space="preserve"> </v>
      </c>
      <c r="RZ64" s="175"/>
      <c r="SA64" s="176" t="str">
        <f t="shared" si="134"/>
        <v xml:space="preserve"> </v>
      </c>
      <c r="SB64" s="216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4" t="str">
        <f t="shared" si="45"/>
        <v xml:space="preserve"> </v>
      </c>
      <c r="SH64" s="175" t="str">
        <f>IF(SD64=0," ",VLOOKUP(SD64,PROTOKOL!$A:$E,5,FALSE))</f>
        <v xml:space="preserve"> </v>
      </c>
      <c r="SI64" s="211" t="str">
        <f t="shared" si="159"/>
        <v xml:space="preserve"> </v>
      </c>
      <c r="SJ64" s="175">
        <f t="shared" si="136"/>
        <v>0</v>
      </c>
      <c r="SK64" s="176" t="str">
        <f t="shared" si="137"/>
        <v xml:space="preserve"> </v>
      </c>
    </row>
    <row r="65" spans="1:505" ht="13.8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6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7"/>
        <v xml:space="preserve"> </v>
      </c>
      <c r="T65" s="175">
        <f t="shared" si="48"/>
        <v>0</v>
      </c>
      <c r="U65" s="176" t="str">
        <f t="shared" si="49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50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38"/>
        <v xml:space="preserve"> </v>
      </c>
      <c r="AP65" s="175">
        <f t="shared" si="52"/>
        <v>0</v>
      </c>
      <c r="AQ65" s="176" t="str">
        <f t="shared" si="53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4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39"/>
        <v xml:space="preserve"> </v>
      </c>
      <c r="BL65" s="175">
        <f t="shared" si="56"/>
        <v>0</v>
      </c>
      <c r="BM65" s="176" t="str">
        <f t="shared" si="57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8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40"/>
        <v xml:space="preserve"> </v>
      </c>
      <c r="CH65" s="175">
        <f t="shared" si="60"/>
        <v>0</v>
      </c>
      <c r="CI65" s="176" t="str">
        <f t="shared" si="61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62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41"/>
        <v xml:space="preserve"> </v>
      </c>
      <c r="DD65" s="175">
        <f t="shared" si="64"/>
        <v>0</v>
      </c>
      <c r="DE65" s="176" t="str">
        <f t="shared" si="65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6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42"/>
        <v xml:space="preserve"> </v>
      </c>
      <c r="DZ65" s="175">
        <f t="shared" si="68"/>
        <v>0</v>
      </c>
      <c r="EA65" s="176" t="str">
        <f t="shared" si="69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70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3"/>
        <v xml:space="preserve"> </v>
      </c>
      <c r="EV65" s="175">
        <f t="shared" si="72"/>
        <v>0</v>
      </c>
      <c r="EW65" s="176" t="str">
        <f t="shared" si="73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4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44"/>
        <v xml:space="preserve"> </v>
      </c>
      <c r="FR65" s="175">
        <f t="shared" si="76"/>
        <v>0</v>
      </c>
      <c r="FS65" s="176" t="str">
        <f t="shared" si="77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8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45"/>
        <v xml:space="preserve"> </v>
      </c>
      <c r="GN65" s="175">
        <f t="shared" si="80"/>
        <v>0</v>
      </c>
      <c r="GO65" s="176" t="str">
        <f t="shared" si="81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82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46"/>
        <v xml:space="preserve"> </v>
      </c>
      <c r="HJ65" s="175">
        <f t="shared" si="84"/>
        <v>0</v>
      </c>
      <c r="HK65" s="176" t="str">
        <f t="shared" si="85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6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47"/>
        <v xml:space="preserve"> </v>
      </c>
      <c r="IF65" s="175">
        <f t="shared" si="88"/>
        <v>0</v>
      </c>
      <c r="IG65" s="176" t="str">
        <f t="shared" si="89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90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48"/>
        <v xml:space="preserve"> </v>
      </c>
      <c r="JB65" s="175">
        <f t="shared" si="92"/>
        <v>0</v>
      </c>
      <c r="JC65" s="176" t="str">
        <f t="shared" si="93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4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49"/>
        <v xml:space="preserve"> </v>
      </c>
      <c r="JX65" s="175">
        <f t="shared" si="96"/>
        <v>0</v>
      </c>
      <c r="JY65" s="176" t="str">
        <f t="shared" si="97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8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50"/>
        <v xml:space="preserve"> </v>
      </c>
      <c r="KT65" s="175">
        <f t="shared" si="100"/>
        <v>0</v>
      </c>
      <c r="KU65" s="176" t="str">
        <f t="shared" si="101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102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51"/>
        <v xml:space="preserve"> </v>
      </c>
      <c r="LP65" s="175">
        <f t="shared" si="104"/>
        <v>0</v>
      </c>
      <c r="LQ65" s="176" t="str">
        <f t="shared" si="105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6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52"/>
        <v xml:space="preserve"> </v>
      </c>
      <c r="ML65" s="175">
        <f t="shared" si="108"/>
        <v>0</v>
      </c>
      <c r="MM65" s="176" t="str">
        <f t="shared" si="109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10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53"/>
        <v xml:space="preserve"> </v>
      </c>
      <c r="NH65" s="175">
        <f t="shared" si="112"/>
        <v>0</v>
      </c>
      <c r="NI65" s="176" t="str">
        <f t="shared" si="113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4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54"/>
        <v xml:space="preserve"> </v>
      </c>
      <c r="OD65" s="175">
        <f t="shared" si="116"/>
        <v>0</v>
      </c>
      <c r="OE65" s="176" t="str">
        <f t="shared" si="117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8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55"/>
        <v xml:space="preserve"> </v>
      </c>
      <c r="OZ65" s="175">
        <f t="shared" si="120"/>
        <v>0</v>
      </c>
      <c r="PA65" s="176" t="str">
        <f t="shared" si="121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22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56"/>
        <v xml:space="preserve"> </v>
      </c>
      <c r="PV65" s="175">
        <f t="shared" si="124"/>
        <v>0</v>
      </c>
      <c r="PW65" s="176" t="str">
        <f t="shared" si="125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6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57"/>
        <v xml:space="preserve"> </v>
      </c>
      <c r="QR65" s="175">
        <f t="shared" si="128"/>
        <v>0</v>
      </c>
      <c r="QS65" s="176" t="str">
        <f t="shared" si="129"/>
        <v xml:space="preserve"> </v>
      </c>
      <c r="QU65" s="172">
        <v>15</v>
      </c>
      <c r="QV65" s="224">
        <v>15</v>
      </c>
      <c r="QW65" s="173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4" t="str">
        <f t="shared" si="42"/>
        <v xml:space="preserve"> </v>
      </c>
      <c r="RC65" s="211" t="str">
        <f>IF(QY65=0," ",VLOOKUP(QY65,PROTOKOL!$A:$E,5,FALSE))</f>
        <v xml:space="preserve"> </v>
      </c>
      <c r="RD65" s="175"/>
      <c r="RE65" s="176" t="str">
        <f t="shared" si="130"/>
        <v xml:space="preserve"> </v>
      </c>
      <c r="RF65" s="216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4" t="str">
        <f t="shared" si="43"/>
        <v xml:space="preserve"> </v>
      </c>
      <c r="RL65" s="175" t="str">
        <f>IF(RH65=0," ",VLOOKUP(RH65,PROTOKOL!$A:$E,5,FALSE))</f>
        <v xml:space="preserve"> </v>
      </c>
      <c r="RM65" s="211" t="str">
        <f t="shared" si="158"/>
        <v xml:space="preserve"> </v>
      </c>
      <c r="RN65" s="175">
        <f t="shared" si="132"/>
        <v>0</v>
      </c>
      <c r="RO65" s="176" t="str">
        <f t="shared" si="133"/>
        <v xml:space="preserve"> </v>
      </c>
      <c r="RQ65" s="172">
        <v>15</v>
      </c>
      <c r="RR65" s="224">
        <v>15</v>
      </c>
      <c r="RS65" s="173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4" t="str">
        <f t="shared" si="44"/>
        <v xml:space="preserve"> </v>
      </c>
      <c r="RY65" s="211" t="str">
        <f>IF(RU65=0," ",VLOOKUP(RU65,PROTOKOL!$A:$E,5,FALSE))</f>
        <v xml:space="preserve"> </v>
      </c>
      <c r="RZ65" s="175"/>
      <c r="SA65" s="176" t="str">
        <f t="shared" si="134"/>
        <v xml:space="preserve"> </v>
      </c>
      <c r="SB65" s="216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4" t="str">
        <f t="shared" si="45"/>
        <v xml:space="preserve"> </v>
      </c>
      <c r="SH65" s="175" t="str">
        <f>IF(SD65=0," ",VLOOKUP(SD65,PROTOKOL!$A:$E,5,FALSE))</f>
        <v xml:space="preserve"> </v>
      </c>
      <c r="SI65" s="211" t="str">
        <f t="shared" si="159"/>
        <v xml:space="preserve"> </v>
      </c>
      <c r="SJ65" s="175">
        <f t="shared" si="136"/>
        <v>0</v>
      </c>
      <c r="SK65" s="176" t="str">
        <f t="shared" si="137"/>
        <v xml:space="preserve"> </v>
      </c>
    </row>
    <row r="66" spans="1:505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6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7"/>
        <v xml:space="preserve"> </v>
      </c>
      <c r="T66" s="175">
        <f t="shared" si="48"/>
        <v>0</v>
      </c>
      <c r="U66" s="176" t="str">
        <f t="shared" si="49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50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38"/>
        <v xml:space="preserve"> </v>
      </c>
      <c r="AP66" s="175">
        <f t="shared" si="52"/>
        <v>0</v>
      </c>
      <c r="AQ66" s="176" t="str">
        <f t="shared" si="53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4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39"/>
        <v xml:space="preserve"> </v>
      </c>
      <c r="BL66" s="175">
        <f t="shared" si="56"/>
        <v>0</v>
      </c>
      <c r="BM66" s="176" t="str">
        <f t="shared" si="57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8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40"/>
        <v xml:space="preserve"> </v>
      </c>
      <c r="CH66" s="175">
        <f t="shared" si="60"/>
        <v>0</v>
      </c>
      <c r="CI66" s="176" t="str">
        <f t="shared" si="61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62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41"/>
        <v xml:space="preserve"> </v>
      </c>
      <c r="DD66" s="175">
        <f t="shared" si="64"/>
        <v>0</v>
      </c>
      <c r="DE66" s="176" t="str">
        <f t="shared" si="65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6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42"/>
        <v xml:space="preserve"> </v>
      </c>
      <c r="DZ66" s="175">
        <f t="shared" si="68"/>
        <v>0</v>
      </c>
      <c r="EA66" s="176" t="str">
        <f t="shared" si="69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70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3"/>
        <v xml:space="preserve"> </v>
      </c>
      <c r="EV66" s="175">
        <f t="shared" si="72"/>
        <v>0</v>
      </c>
      <c r="EW66" s="176" t="str">
        <f t="shared" si="73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4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44"/>
        <v xml:space="preserve"> </v>
      </c>
      <c r="FR66" s="175">
        <f t="shared" si="76"/>
        <v>0</v>
      </c>
      <c r="FS66" s="176" t="str">
        <f t="shared" si="77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8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45"/>
        <v xml:space="preserve"> </v>
      </c>
      <c r="GN66" s="175">
        <f t="shared" si="80"/>
        <v>0</v>
      </c>
      <c r="GO66" s="176" t="str">
        <f t="shared" si="81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82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46"/>
        <v xml:space="preserve"> </v>
      </c>
      <c r="HJ66" s="175">
        <f t="shared" si="84"/>
        <v>0</v>
      </c>
      <c r="HK66" s="176" t="str">
        <f t="shared" si="85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6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47"/>
        <v xml:space="preserve"> </v>
      </c>
      <c r="IF66" s="175">
        <f t="shared" si="88"/>
        <v>0</v>
      </c>
      <c r="IG66" s="176" t="str">
        <f t="shared" si="89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90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48"/>
        <v xml:space="preserve"> </v>
      </c>
      <c r="JB66" s="175">
        <f t="shared" si="92"/>
        <v>0</v>
      </c>
      <c r="JC66" s="176" t="str">
        <f t="shared" si="93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4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49"/>
        <v xml:space="preserve"> </v>
      </c>
      <c r="JX66" s="175">
        <f t="shared" si="96"/>
        <v>0</v>
      </c>
      <c r="JY66" s="176" t="str">
        <f t="shared" si="97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8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50"/>
        <v xml:space="preserve"> </v>
      </c>
      <c r="KT66" s="175">
        <f t="shared" si="100"/>
        <v>0</v>
      </c>
      <c r="KU66" s="176" t="str">
        <f t="shared" si="101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102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51"/>
        <v xml:space="preserve"> </v>
      </c>
      <c r="LP66" s="175">
        <f t="shared" si="104"/>
        <v>0</v>
      </c>
      <c r="LQ66" s="176" t="str">
        <f t="shared" si="105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6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52"/>
        <v xml:space="preserve"> </v>
      </c>
      <c r="ML66" s="175">
        <f t="shared" si="108"/>
        <v>0</v>
      </c>
      <c r="MM66" s="176" t="str">
        <f t="shared" si="109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10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53"/>
        <v xml:space="preserve"> </v>
      </c>
      <c r="NH66" s="175">
        <f t="shared" si="112"/>
        <v>0</v>
      </c>
      <c r="NI66" s="176" t="str">
        <f t="shared" si="113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4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54"/>
        <v xml:space="preserve"> </v>
      </c>
      <c r="OD66" s="175">
        <f t="shared" si="116"/>
        <v>0</v>
      </c>
      <c r="OE66" s="176" t="str">
        <f t="shared" si="117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8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55"/>
        <v xml:space="preserve"> </v>
      </c>
      <c r="OZ66" s="175">
        <f t="shared" si="120"/>
        <v>0</v>
      </c>
      <c r="PA66" s="176" t="str">
        <f t="shared" si="121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22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56"/>
        <v xml:space="preserve"> </v>
      </c>
      <c r="PV66" s="175">
        <f t="shared" si="124"/>
        <v>0</v>
      </c>
      <c r="PW66" s="176" t="str">
        <f t="shared" si="125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6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57"/>
        <v xml:space="preserve"> </v>
      </c>
      <c r="QR66" s="175">
        <f t="shared" si="128"/>
        <v>0</v>
      </c>
      <c r="QS66" s="176" t="str">
        <f t="shared" si="129"/>
        <v xml:space="preserve"> </v>
      </c>
      <c r="QU66" s="172">
        <v>15</v>
      </c>
      <c r="QV66" s="225"/>
      <c r="QW66" s="173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4" t="str">
        <f t="shared" si="42"/>
        <v xml:space="preserve"> </v>
      </c>
      <c r="RC66" s="211" t="str">
        <f>IF(QY66=0," ",VLOOKUP(QY66,PROTOKOL!$A:$E,5,FALSE))</f>
        <v xml:space="preserve"> </v>
      </c>
      <c r="RD66" s="175"/>
      <c r="RE66" s="176" t="str">
        <f t="shared" si="130"/>
        <v xml:space="preserve"> </v>
      </c>
      <c r="RF66" s="216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4" t="str">
        <f t="shared" si="43"/>
        <v xml:space="preserve"> </v>
      </c>
      <c r="RL66" s="175" t="str">
        <f>IF(RH66=0," ",VLOOKUP(RH66,PROTOKOL!$A:$E,5,FALSE))</f>
        <v xml:space="preserve"> </v>
      </c>
      <c r="RM66" s="211" t="str">
        <f t="shared" si="158"/>
        <v xml:space="preserve"> </v>
      </c>
      <c r="RN66" s="175">
        <f t="shared" si="132"/>
        <v>0</v>
      </c>
      <c r="RO66" s="176" t="str">
        <f t="shared" si="133"/>
        <v xml:space="preserve"> </v>
      </c>
      <c r="RQ66" s="172">
        <v>15</v>
      </c>
      <c r="RR66" s="225"/>
      <c r="RS66" s="173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4" t="str">
        <f t="shared" si="44"/>
        <v xml:space="preserve"> </v>
      </c>
      <c r="RY66" s="211" t="str">
        <f>IF(RU66=0," ",VLOOKUP(RU66,PROTOKOL!$A:$E,5,FALSE))</f>
        <v xml:space="preserve"> </v>
      </c>
      <c r="RZ66" s="175"/>
      <c r="SA66" s="176" t="str">
        <f t="shared" si="134"/>
        <v xml:space="preserve"> </v>
      </c>
      <c r="SB66" s="216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4" t="str">
        <f t="shared" si="45"/>
        <v xml:space="preserve"> </v>
      </c>
      <c r="SH66" s="175" t="str">
        <f>IF(SD66=0," ",VLOOKUP(SD66,PROTOKOL!$A:$E,5,FALSE))</f>
        <v xml:space="preserve"> </v>
      </c>
      <c r="SI66" s="211" t="str">
        <f t="shared" si="159"/>
        <v xml:space="preserve"> </v>
      </c>
      <c r="SJ66" s="175">
        <f t="shared" si="136"/>
        <v>0</v>
      </c>
      <c r="SK66" s="176" t="str">
        <f t="shared" si="137"/>
        <v xml:space="preserve"> </v>
      </c>
    </row>
    <row r="67" spans="1:505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6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7"/>
        <v xml:space="preserve"> </v>
      </c>
      <c r="T67" s="175">
        <f t="shared" si="48"/>
        <v>0</v>
      </c>
      <c r="U67" s="176" t="str">
        <f t="shared" si="49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50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38"/>
        <v xml:space="preserve"> </v>
      </c>
      <c r="AP67" s="175">
        <f t="shared" si="52"/>
        <v>0</v>
      </c>
      <c r="AQ67" s="176" t="str">
        <f t="shared" si="53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4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39"/>
        <v xml:space="preserve"> </v>
      </c>
      <c r="BL67" s="175">
        <f t="shared" si="56"/>
        <v>0</v>
      </c>
      <c r="BM67" s="176" t="str">
        <f t="shared" si="57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8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40"/>
        <v xml:space="preserve"> </v>
      </c>
      <c r="CH67" s="175">
        <f t="shared" si="60"/>
        <v>0</v>
      </c>
      <c r="CI67" s="176" t="str">
        <f t="shared" si="61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62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41"/>
        <v xml:space="preserve"> </v>
      </c>
      <c r="DD67" s="175">
        <f t="shared" si="64"/>
        <v>0</v>
      </c>
      <c r="DE67" s="176" t="str">
        <f t="shared" si="65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6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42"/>
        <v xml:space="preserve"> </v>
      </c>
      <c r="DZ67" s="175">
        <f t="shared" si="68"/>
        <v>0</v>
      </c>
      <c r="EA67" s="176" t="str">
        <f t="shared" si="69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70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3"/>
        <v xml:space="preserve"> </v>
      </c>
      <c r="EV67" s="175">
        <f t="shared" si="72"/>
        <v>0</v>
      </c>
      <c r="EW67" s="176" t="str">
        <f t="shared" si="73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4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44"/>
        <v xml:space="preserve"> </v>
      </c>
      <c r="FR67" s="175">
        <f t="shared" si="76"/>
        <v>0</v>
      </c>
      <c r="FS67" s="176" t="str">
        <f t="shared" si="77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8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45"/>
        <v xml:space="preserve"> </v>
      </c>
      <c r="GN67" s="175">
        <f t="shared" si="80"/>
        <v>0</v>
      </c>
      <c r="GO67" s="176" t="str">
        <f t="shared" si="81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82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46"/>
        <v xml:space="preserve"> </v>
      </c>
      <c r="HJ67" s="175">
        <f t="shared" si="84"/>
        <v>0</v>
      </c>
      <c r="HK67" s="176" t="str">
        <f t="shared" si="85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6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47"/>
        <v xml:space="preserve"> </v>
      </c>
      <c r="IF67" s="175">
        <f t="shared" si="88"/>
        <v>0</v>
      </c>
      <c r="IG67" s="176" t="str">
        <f t="shared" si="89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90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48"/>
        <v xml:space="preserve"> </v>
      </c>
      <c r="JB67" s="175">
        <f t="shared" si="92"/>
        <v>0</v>
      </c>
      <c r="JC67" s="176" t="str">
        <f t="shared" si="93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4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49"/>
        <v xml:space="preserve"> </v>
      </c>
      <c r="JX67" s="175">
        <f t="shared" si="96"/>
        <v>0</v>
      </c>
      <c r="JY67" s="176" t="str">
        <f t="shared" si="97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8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50"/>
        <v xml:space="preserve"> </v>
      </c>
      <c r="KT67" s="175">
        <f t="shared" si="100"/>
        <v>0</v>
      </c>
      <c r="KU67" s="176" t="str">
        <f t="shared" si="101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102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51"/>
        <v xml:space="preserve"> </v>
      </c>
      <c r="LP67" s="175">
        <f t="shared" si="104"/>
        <v>0</v>
      </c>
      <c r="LQ67" s="176" t="str">
        <f t="shared" si="105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6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52"/>
        <v xml:space="preserve"> </v>
      </c>
      <c r="ML67" s="175">
        <f t="shared" si="108"/>
        <v>0</v>
      </c>
      <c r="MM67" s="176" t="str">
        <f t="shared" si="109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10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53"/>
        <v xml:space="preserve"> </v>
      </c>
      <c r="NH67" s="175">
        <f t="shared" si="112"/>
        <v>0</v>
      </c>
      <c r="NI67" s="176" t="str">
        <f t="shared" si="113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4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54"/>
        <v xml:space="preserve"> </v>
      </c>
      <c r="OD67" s="175">
        <f t="shared" si="116"/>
        <v>0</v>
      </c>
      <c r="OE67" s="176" t="str">
        <f t="shared" si="117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8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55"/>
        <v xml:space="preserve"> </v>
      </c>
      <c r="OZ67" s="175">
        <f t="shared" si="120"/>
        <v>0</v>
      </c>
      <c r="PA67" s="176" t="str">
        <f t="shared" si="121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22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56"/>
        <v xml:space="preserve"> </v>
      </c>
      <c r="PV67" s="175">
        <f t="shared" si="124"/>
        <v>0</v>
      </c>
      <c r="PW67" s="176" t="str">
        <f t="shared" si="125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6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57"/>
        <v xml:space="preserve"> </v>
      </c>
      <c r="QR67" s="175">
        <f t="shared" si="128"/>
        <v>0</v>
      </c>
      <c r="QS67" s="176" t="str">
        <f t="shared" si="129"/>
        <v xml:space="preserve"> </v>
      </c>
      <c r="QU67" s="172">
        <v>15</v>
      </c>
      <c r="QV67" s="226"/>
      <c r="QW67" s="173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4" t="str">
        <f t="shared" si="42"/>
        <v xml:space="preserve"> </v>
      </c>
      <c r="RC67" s="211" t="str">
        <f>IF(QY67=0," ",VLOOKUP(QY67,PROTOKOL!$A:$E,5,FALSE))</f>
        <v xml:space="preserve"> </v>
      </c>
      <c r="RD67" s="175"/>
      <c r="RE67" s="176" t="str">
        <f t="shared" si="130"/>
        <v xml:space="preserve"> </v>
      </c>
      <c r="RF67" s="216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4" t="str">
        <f t="shared" si="43"/>
        <v xml:space="preserve"> </v>
      </c>
      <c r="RL67" s="175" t="str">
        <f>IF(RH67=0," ",VLOOKUP(RH67,PROTOKOL!$A:$E,5,FALSE))</f>
        <v xml:space="preserve"> </v>
      </c>
      <c r="RM67" s="211" t="str">
        <f t="shared" si="158"/>
        <v xml:space="preserve"> </v>
      </c>
      <c r="RN67" s="175">
        <f t="shared" si="132"/>
        <v>0</v>
      </c>
      <c r="RO67" s="176" t="str">
        <f t="shared" si="133"/>
        <v xml:space="preserve"> </v>
      </c>
      <c r="RQ67" s="172">
        <v>15</v>
      </c>
      <c r="RR67" s="226"/>
      <c r="RS67" s="173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4" t="str">
        <f t="shared" si="44"/>
        <v xml:space="preserve"> </v>
      </c>
      <c r="RY67" s="211" t="str">
        <f>IF(RU67=0," ",VLOOKUP(RU67,PROTOKOL!$A:$E,5,FALSE))</f>
        <v xml:space="preserve"> </v>
      </c>
      <c r="RZ67" s="175"/>
      <c r="SA67" s="176" t="str">
        <f t="shared" si="134"/>
        <v xml:space="preserve"> </v>
      </c>
      <c r="SB67" s="216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4" t="str">
        <f t="shared" si="45"/>
        <v xml:space="preserve"> </v>
      </c>
      <c r="SH67" s="175" t="str">
        <f>IF(SD67=0," ",VLOOKUP(SD67,PROTOKOL!$A:$E,5,FALSE))</f>
        <v xml:space="preserve"> </v>
      </c>
      <c r="SI67" s="211" t="str">
        <f t="shared" si="159"/>
        <v xml:space="preserve"> </v>
      </c>
      <c r="SJ67" s="175">
        <f t="shared" si="136"/>
        <v>0</v>
      </c>
      <c r="SK67" s="176" t="str">
        <f t="shared" si="137"/>
        <v xml:space="preserve"> </v>
      </c>
    </row>
    <row r="68" spans="1:505" ht="13.8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6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7"/>
        <v xml:space="preserve"> </v>
      </c>
      <c r="T68" s="175">
        <f t="shared" si="48"/>
        <v>0</v>
      </c>
      <c r="U68" s="176" t="str">
        <f t="shared" si="49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50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38"/>
        <v xml:space="preserve"> </v>
      </c>
      <c r="AP68" s="175">
        <f t="shared" si="52"/>
        <v>0</v>
      </c>
      <c r="AQ68" s="176" t="str">
        <f t="shared" si="53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4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39"/>
        <v xml:space="preserve"> </v>
      </c>
      <c r="BL68" s="175">
        <f t="shared" si="56"/>
        <v>0</v>
      </c>
      <c r="BM68" s="176" t="str">
        <f t="shared" si="57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8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40"/>
        <v xml:space="preserve"> </v>
      </c>
      <c r="CH68" s="175">
        <f t="shared" si="60"/>
        <v>0</v>
      </c>
      <c r="CI68" s="176" t="str">
        <f t="shared" si="61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62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41"/>
        <v xml:space="preserve"> </v>
      </c>
      <c r="DD68" s="175">
        <f t="shared" si="64"/>
        <v>0</v>
      </c>
      <c r="DE68" s="176" t="str">
        <f t="shared" si="65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6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42"/>
        <v xml:space="preserve"> </v>
      </c>
      <c r="DZ68" s="175">
        <f t="shared" si="68"/>
        <v>0</v>
      </c>
      <c r="EA68" s="176" t="str">
        <f t="shared" si="69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70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3"/>
        <v xml:space="preserve"> </v>
      </c>
      <c r="EV68" s="175">
        <f t="shared" si="72"/>
        <v>0</v>
      </c>
      <c r="EW68" s="176" t="str">
        <f t="shared" si="73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4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44"/>
        <v xml:space="preserve"> </v>
      </c>
      <c r="FR68" s="175">
        <f t="shared" si="76"/>
        <v>0</v>
      </c>
      <c r="FS68" s="176" t="str">
        <f t="shared" si="77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8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45"/>
        <v xml:space="preserve"> </v>
      </c>
      <c r="GN68" s="175">
        <f t="shared" si="80"/>
        <v>0</v>
      </c>
      <c r="GO68" s="176" t="str">
        <f t="shared" si="81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82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46"/>
        <v xml:space="preserve"> </v>
      </c>
      <c r="HJ68" s="175">
        <f t="shared" si="84"/>
        <v>0</v>
      </c>
      <c r="HK68" s="176" t="str">
        <f t="shared" si="85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6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47"/>
        <v xml:space="preserve"> </v>
      </c>
      <c r="IF68" s="175">
        <f t="shared" si="88"/>
        <v>0</v>
      </c>
      <c r="IG68" s="176" t="str">
        <f t="shared" si="89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90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48"/>
        <v xml:space="preserve"> </v>
      </c>
      <c r="JB68" s="175">
        <f t="shared" si="92"/>
        <v>0</v>
      </c>
      <c r="JC68" s="176" t="str">
        <f t="shared" si="93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4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49"/>
        <v xml:space="preserve"> </v>
      </c>
      <c r="JX68" s="175">
        <f t="shared" si="96"/>
        <v>0</v>
      </c>
      <c r="JY68" s="176" t="str">
        <f t="shared" si="97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8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50"/>
        <v xml:space="preserve"> </v>
      </c>
      <c r="KT68" s="175">
        <f t="shared" si="100"/>
        <v>0</v>
      </c>
      <c r="KU68" s="176" t="str">
        <f t="shared" si="101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102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51"/>
        <v xml:space="preserve"> </v>
      </c>
      <c r="LP68" s="175">
        <f t="shared" si="104"/>
        <v>0</v>
      </c>
      <c r="LQ68" s="176" t="str">
        <f t="shared" si="105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6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52"/>
        <v xml:space="preserve"> </v>
      </c>
      <c r="ML68" s="175">
        <f t="shared" si="108"/>
        <v>0</v>
      </c>
      <c r="MM68" s="176" t="str">
        <f t="shared" si="109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10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53"/>
        <v xml:space="preserve"> </v>
      </c>
      <c r="NH68" s="175">
        <f t="shared" si="112"/>
        <v>0</v>
      </c>
      <c r="NI68" s="176" t="str">
        <f t="shared" si="113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4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54"/>
        <v xml:space="preserve"> </v>
      </c>
      <c r="OD68" s="175">
        <f t="shared" si="116"/>
        <v>0</v>
      </c>
      <c r="OE68" s="176" t="str">
        <f t="shared" si="117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8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55"/>
        <v xml:space="preserve"> </v>
      </c>
      <c r="OZ68" s="175">
        <f t="shared" si="120"/>
        <v>0</v>
      </c>
      <c r="PA68" s="176" t="str">
        <f t="shared" si="121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22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56"/>
        <v xml:space="preserve"> </v>
      </c>
      <c r="PV68" s="175">
        <f t="shared" si="124"/>
        <v>0</v>
      </c>
      <c r="PW68" s="176" t="str">
        <f t="shared" si="125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6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57"/>
        <v xml:space="preserve"> </v>
      </c>
      <c r="QR68" s="175">
        <f t="shared" si="128"/>
        <v>0</v>
      </c>
      <c r="QS68" s="176" t="str">
        <f t="shared" si="129"/>
        <v xml:space="preserve"> </v>
      </c>
      <c r="QU68" s="172">
        <v>16</v>
      </c>
      <c r="QV68" s="224">
        <v>16</v>
      </c>
      <c r="QW68" s="173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4" t="str">
        <f t="shared" si="42"/>
        <v xml:space="preserve"> </v>
      </c>
      <c r="RC68" s="211" t="str">
        <f>IF(QY68=0," ",VLOOKUP(QY68,PROTOKOL!$A:$E,5,FALSE))</f>
        <v xml:space="preserve"> </v>
      </c>
      <c r="RD68" s="175"/>
      <c r="RE68" s="176" t="str">
        <f t="shared" si="130"/>
        <v xml:space="preserve"> </v>
      </c>
      <c r="RF68" s="216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4" t="str">
        <f t="shared" si="43"/>
        <v xml:space="preserve"> </v>
      </c>
      <c r="RL68" s="175" t="str">
        <f>IF(RH68=0," ",VLOOKUP(RH68,PROTOKOL!$A:$E,5,FALSE))</f>
        <v xml:space="preserve"> </v>
      </c>
      <c r="RM68" s="211" t="str">
        <f t="shared" si="158"/>
        <v xml:space="preserve"> </v>
      </c>
      <c r="RN68" s="175">
        <f t="shared" si="132"/>
        <v>0</v>
      </c>
      <c r="RO68" s="176" t="str">
        <f t="shared" si="133"/>
        <v xml:space="preserve"> </v>
      </c>
      <c r="RQ68" s="172">
        <v>16</v>
      </c>
      <c r="RR68" s="224">
        <v>16</v>
      </c>
      <c r="RS68" s="173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4" t="str">
        <f t="shared" si="44"/>
        <v xml:space="preserve"> </v>
      </c>
      <c r="RY68" s="211" t="str">
        <f>IF(RU68=0," ",VLOOKUP(RU68,PROTOKOL!$A:$E,5,FALSE))</f>
        <v xml:space="preserve"> </v>
      </c>
      <c r="RZ68" s="175"/>
      <c r="SA68" s="176" t="str">
        <f t="shared" si="134"/>
        <v xml:space="preserve"> </v>
      </c>
      <c r="SB68" s="216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4" t="str">
        <f t="shared" si="45"/>
        <v xml:space="preserve"> </v>
      </c>
      <c r="SH68" s="175" t="str">
        <f>IF(SD68=0," ",VLOOKUP(SD68,PROTOKOL!$A:$E,5,FALSE))</f>
        <v xml:space="preserve"> </v>
      </c>
      <c r="SI68" s="211" t="str">
        <f t="shared" si="159"/>
        <v xml:space="preserve"> </v>
      </c>
      <c r="SJ68" s="175">
        <f t="shared" si="136"/>
        <v>0</v>
      </c>
      <c r="SK68" s="176" t="str">
        <f t="shared" si="137"/>
        <v xml:space="preserve"> </v>
      </c>
    </row>
    <row r="69" spans="1:505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6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7"/>
        <v xml:space="preserve"> </v>
      </c>
      <c r="T69" s="175">
        <f t="shared" si="48"/>
        <v>0</v>
      </c>
      <c r="U69" s="176" t="str">
        <f t="shared" si="49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50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38"/>
        <v xml:space="preserve"> </v>
      </c>
      <c r="AP69" s="175">
        <f t="shared" si="52"/>
        <v>0</v>
      </c>
      <c r="AQ69" s="176" t="str">
        <f t="shared" si="53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4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39"/>
        <v xml:space="preserve"> </v>
      </c>
      <c r="BL69" s="175">
        <f t="shared" si="56"/>
        <v>0</v>
      </c>
      <c r="BM69" s="176" t="str">
        <f t="shared" si="57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8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40"/>
        <v xml:space="preserve"> </v>
      </c>
      <c r="CH69" s="175">
        <f t="shared" si="60"/>
        <v>0</v>
      </c>
      <c r="CI69" s="176" t="str">
        <f t="shared" si="61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62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41"/>
        <v xml:space="preserve"> </v>
      </c>
      <c r="DD69" s="175">
        <f t="shared" si="64"/>
        <v>0</v>
      </c>
      <c r="DE69" s="176" t="str">
        <f t="shared" si="65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6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42"/>
        <v xml:space="preserve"> </v>
      </c>
      <c r="DZ69" s="175">
        <f t="shared" si="68"/>
        <v>0</v>
      </c>
      <c r="EA69" s="176" t="str">
        <f t="shared" si="69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70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3"/>
        <v xml:space="preserve"> </v>
      </c>
      <c r="EV69" s="175">
        <f t="shared" si="72"/>
        <v>0</v>
      </c>
      <c r="EW69" s="176" t="str">
        <f t="shared" si="73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4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44"/>
        <v xml:space="preserve"> </v>
      </c>
      <c r="FR69" s="175">
        <f t="shared" si="76"/>
        <v>0</v>
      </c>
      <c r="FS69" s="176" t="str">
        <f t="shared" si="77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8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45"/>
        <v xml:space="preserve"> </v>
      </c>
      <c r="GN69" s="175">
        <f t="shared" si="80"/>
        <v>0</v>
      </c>
      <c r="GO69" s="176" t="str">
        <f t="shared" si="81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82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46"/>
        <v xml:space="preserve"> </v>
      </c>
      <c r="HJ69" s="175">
        <f t="shared" si="84"/>
        <v>0</v>
      </c>
      <c r="HK69" s="176" t="str">
        <f t="shared" si="85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6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47"/>
        <v xml:space="preserve"> </v>
      </c>
      <c r="IF69" s="175">
        <f t="shared" si="88"/>
        <v>0</v>
      </c>
      <c r="IG69" s="176" t="str">
        <f t="shared" si="89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90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48"/>
        <v xml:space="preserve"> </v>
      </c>
      <c r="JB69" s="175">
        <f t="shared" si="92"/>
        <v>0</v>
      </c>
      <c r="JC69" s="176" t="str">
        <f t="shared" si="93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4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49"/>
        <v xml:space="preserve"> </v>
      </c>
      <c r="JX69" s="175">
        <f t="shared" si="96"/>
        <v>0</v>
      </c>
      <c r="JY69" s="176" t="str">
        <f t="shared" si="97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8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50"/>
        <v xml:space="preserve"> </v>
      </c>
      <c r="KT69" s="175">
        <f t="shared" si="100"/>
        <v>0</v>
      </c>
      <c r="KU69" s="176" t="str">
        <f t="shared" si="101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102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51"/>
        <v xml:space="preserve"> </v>
      </c>
      <c r="LP69" s="175">
        <f t="shared" si="104"/>
        <v>0</v>
      </c>
      <c r="LQ69" s="176" t="str">
        <f t="shared" si="105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6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52"/>
        <v xml:space="preserve"> </v>
      </c>
      <c r="ML69" s="175">
        <f t="shared" si="108"/>
        <v>0</v>
      </c>
      <c r="MM69" s="176" t="str">
        <f t="shared" si="109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10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53"/>
        <v xml:space="preserve"> </v>
      </c>
      <c r="NH69" s="175">
        <f t="shared" si="112"/>
        <v>0</v>
      </c>
      <c r="NI69" s="176" t="str">
        <f t="shared" si="113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4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54"/>
        <v xml:space="preserve"> </v>
      </c>
      <c r="OD69" s="175">
        <f t="shared" si="116"/>
        <v>0</v>
      </c>
      <c r="OE69" s="176" t="str">
        <f t="shared" si="117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8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55"/>
        <v xml:space="preserve"> </v>
      </c>
      <c r="OZ69" s="175">
        <f t="shared" si="120"/>
        <v>0</v>
      </c>
      <c r="PA69" s="176" t="str">
        <f t="shared" si="121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22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56"/>
        <v xml:space="preserve"> </v>
      </c>
      <c r="PV69" s="175">
        <f t="shared" si="124"/>
        <v>0</v>
      </c>
      <c r="PW69" s="176" t="str">
        <f t="shared" si="125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6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57"/>
        <v xml:space="preserve"> </v>
      </c>
      <c r="QR69" s="175">
        <f t="shared" si="128"/>
        <v>0</v>
      </c>
      <c r="QS69" s="176" t="str">
        <f t="shared" si="129"/>
        <v xml:space="preserve"> </v>
      </c>
      <c r="QU69" s="172">
        <v>16</v>
      </c>
      <c r="QV69" s="225"/>
      <c r="QW69" s="173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4" t="str">
        <f t="shared" si="42"/>
        <v xml:space="preserve"> </v>
      </c>
      <c r="RC69" s="211" t="str">
        <f>IF(QY69=0," ",VLOOKUP(QY69,PROTOKOL!$A:$E,5,FALSE))</f>
        <v xml:space="preserve"> </v>
      </c>
      <c r="RD69" s="175"/>
      <c r="RE69" s="176" t="str">
        <f t="shared" si="130"/>
        <v xml:space="preserve"> </v>
      </c>
      <c r="RF69" s="216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4" t="str">
        <f t="shared" si="43"/>
        <v xml:space="preserve"> </v>
      </c>
      <c r="RL69" s="175" t="str">
        <f>IF(RH69=0," ",VLOOKUP(RH69,PROTOKOL!$A:$E,5,FALSE))</f>
        <v xml:space="preserve"> </v>
      </c>
      <c r="RM69" s="211" t="str">
        <f t="shared" si="158"/>
        <v xml:space="preserve"> </v>
      </c>
      <c r="RN69" s="175">
        <f t="shared" si="132"/>
        <v>0</v>
      </c>
      <c r="RO69" s="176" t="str">
        <f t="shared" si="133"/>
        <v xml:space="preserve"> </v>
      </c>
      <c r="RQ69" s="172">
        <v>16</v>
      </c>
      <c r="RR69" s="225"/>
      <c r="RS69" s="173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4" t="str">
        <f t="shared" si="44"/>
        <v xml:space="preserve"> </v>
      </c>
      <c r="RY69" s="211" t="str">
        <f>IF(RU69=0," ",VLOOKUP(RU69,PROTOKOL!$A:$E,5,FALSE))</f>
        <v xml:space="preserve"> </v>
      </c>
      <c r="RZ69" s="175"/>
      <c r="SA69" s="176" t="str">
        <f t="shared" si="134"/>
        <v xml:space="preserve"> </v>
      </c>
      <c r="SB69" s="216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4" t="str">
        <f t="shared" si="45"/>
        <v xml:space="preserve"> </v>
      </c>
      <c r="SH69" s="175" t="str">
        <f>IF(SD69=0," ",VLOOKUP(SD69,PROTOKOL!$A:$E,5,FALSE))</f>
        <v xml:space="preserve"> </v>
      </c>
      <c r="SI69" s="211" t="str">
        <f t="shared" si="159"/>
        <v xml:space="preserve"> </v>
      </c>
      <c r="SJ69" s="175">
        <f t="shared" si="136"/>
        <v>0</v>
      </c>
      <c r="SK69" s="176" t="str">
        <f t="shared" si="137"/>
        <v xml:space="preserve"> </v>
      </c>
    </row>
    <row r="70" spans="1:505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6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7"/>
        <v xml:space="preserve"> </v>
      </c>
      <c r="T70" s="175">
        <f t="shared" si="48"/>
        <v>0</v>
      </c>
      <c r="U70" s="176" t="str">
        <f t="shared" si="49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50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38"/>
        <v xml:space="preserve"> </v>
      </c>
      <c r="AP70" s="175">
        <f t="shared" si="52"/>
        <v>0</v>
      </c>
      <c r="AQ70" s="176" t="str">
        <f t="shared" si="53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4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39"/>
        <v xml:space="preserve"> </v>
      </c>
      <c r="BL70" s="175">
        <f t="shared" si="56"/>
        <v>0</v>
      </c>
      <c r="BM70" s="176" t="str">
        <f t="shared" si="57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8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40"/>
        <v xml:space="preserve"> </v>
      </c>
      <c r="CH70" s="175">
        <f t="shared" si="60"/>
        <v>0</v>
      </c>
      <c r="CI70" s="176" t="str">
        <f t="shared" si="61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62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41"/>
        <v xml:space="preserve"> </v>
      </c>
      <c r="DD70" s="175">
        <f t="shared" si="64"/>
        <v>0</v>
      </c>
      <c r="DE70" s="176" t="str">
        <f t="shared" si="65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6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42"/>
        <v xml:space="preserve"> </v>
      </c>
      <c r="DZ70" s="175">
        <f t="shared" si="68"/>
        <v>0</v>
      </c>
      <c r="EA70" s="176" t="str">
        <f t="shared" si="69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70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3"/>
        <v xml:space="preserve"> </v>
      </c>
      <c r="EV70" s="175">
        <f t="shared" si="72"/>
        <v>0</v>
      </c>
      <c r="EW70" s="176" t="str">
        <f t="shared" si="73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4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44"/>
        <v xml:space="preserve"> </v>
      </c>
      <c r="FR70" s="175">
        <f t="shared" si="76"/>
        <v>0</v>
      </c>
      <c r="FS70" s="176" t="str">
        <f t="shared" si="77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8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45"/>
        <v xml:space="preserve"> </v>
      </c>
      <c r="GN70" s="175">
        <f t="shared" si="80"/>
        <v>0</v>
      </c>
      <c r="GO70" s="176" t="str">
        <f t="shared" si="81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82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46"/>
        <v xml:space="preserve"> </v>
      </c>
      <c r="HJ70" s="175">
        <f t="shared" si="84"/>
        <v>0</v>
      </c>
      <c r="HK70" s="176" t="str">
        <f t="shared" si="85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6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47"/>
        <v xml:space="preserve"> </v>
      </c>
      <c r="IF70" s="175">
        <f t="shared" si="88"/>
        <v>0</v>
      </c>
      <c r="IG70" s="176" t="str">
        <f t="shared" si="89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90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48"/>
        <v xml:space="preserve"> </v>
      </c>
      <c r="JB70" s="175">
        <f t="shared" si="92"/>
        <v>0</v>
      </c>
      <c r="JC70" s="176" t="str">
        <f t="shared" si="93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4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49"/>
        <v xml:space="preserve"> </v>
      </c>
      <c r="JX70" s="175">
        <f t="shared" si="96"/>
        <v>0</v>
      </c>
      <c r="JY70" s="176" t="str">
        <f t="shared" si="97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8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50"/>
        <v xml:space="preserve"> </v>
      </c>
      <c r="KT70" s="175">
        <f t="shared" si="100"/>
        <v>0</v>
      </c>
      <c r="KU70" s="176" t="str">
        <f t="shared" si="101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102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51"/>
        <v xml:space="preserve"> </v>
      </c>
      <c r="LP70" s="175">
        <f t="shared" si="104"/>
        <v>0</v>
      </c>
      <c r="LQ70" s="176" t="str">
        <f t="shared" si="105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6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52"/>
        <v xml:space="preserve"> </v>
      </c>
      <c r="ML70" s="175">
        <f t="shared" si="108"/>
        <v>0</v>
      </c>
      <c r="MM70" s="176" t="str">
        <f t="shared" si="109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10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53"/>
        <v xml:space="preserve"> </v>
      </c>
      <c r="NH70" s="175">
        <f t="shared" si="112"/>
        <v>0</v>
      </c>
      <c r="NI70" s="176" t="str">
        <f t="shared" si="113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4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54"/>
        <v xml:space="preserve"> </v>
      </c>
      <c r="OD70" s="175">
        <f t="shared" si="116"/>
        <v>0</v>
      </c>
      <c r="OE70" s="176" t="str">
        <f t="shared" si="117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8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55"/>
        <v xml:space="preserve"> </v>
      </c>
      <c r="OZ70" s="175">
        <f t="shared" si="120"/>
        <v>0</v>
      </c>
      <c r="PA70" s="176" t="str">
        <f t="shared" si="121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22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56"/>
        <v xml:space="preserve"> </v>
      </c>
      <c r="PV70" s="175">
        <f t="shared" si="124"/>
        <v>0</v>
      </c>
      <c r="PW70" s="176" t="str">
        <f t="shared" si="125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6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57"/>
        <v xml:space="preserve"> </v>
      </c>
      <c r="QR70" s="175">
        <f t="shared" si="128"/>
        <v>0</v>
      </c>
      <c r="QS70" s="176" t="str">
        <f t="shared" si="129"/>
        <v xml:space="preserve"> </v>
      </c>
      <c r="QU70" s="172">
        <v>16</v>
      </c>
      <c r="QV70" s="226"/>
      <c r="QW70" s="173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4" t="str">
        <f t="shared" si="42"/>
        <v xml:space="preserve"> </v>
      </c>
      <c r="RC70" s="211" t="str">
        <f>IF(QY70=0," ",VLOOKUP(QY70,PROTOKOL!$A:$E,5,FALSE))</f>
        <v xml:space="preserve"> </v>
      </c>
      <c r="RD70" s="175"/>
      <c r="RE70" s="176" t="str">
        <f t="shared" si="130"/>
        <v xml:space="preserve"> </v>
      </c>
      <c r="RF70" s="216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4" t="str">
        <f t="shared" si="43"/>
        <v xml:space="preserve"> </v>
      </c>
      <c r="RL70" s="175" t="str">
        <f>IF(RH70=0," ",VLOOKUP(RH70,PROTOKOL!$A:$E,5,FALSE))</f>
        <v xml:space="preserve"> </v>
      </c>
      <c r="RM70" s="211" t="str">
        <f t="shared" si="158"/>
        <v xml:space="preserve"> </v>
      </c>
      <c r="RN70" s="175">
        <f t="shared" si="132"/>
        <v>0</v>
      </c>
      <c r="RO70" s="176" t="str">
        <f t="shared" si="133"/>
        <v xml:space="preserve"> </v>
      </c>
      <c r="RQ70" s="172">
        <v>16</v>
      </c>
      <c r="RR70" s="226"/>
      <c r="RS70" s="173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4" t="str">
        <f t="shared" si="44"/>
        <v xml:space="preserve"> </v>
      </c>
      <c r="RY70" s="211" t="str">
        <f>IF(RU70=0," ",VLOOKUP(RU70,PROTOKOL!$A:$E,5,FALSE))</f>
        <v xml:space="preserve"> </v>
      </c>
      <c r="RZ70" s="175"/>
      <c r="SA70" s="176" t="str">
        <f t="shared" si="134"/>
        <v xml:space="preserve"> </v>
      </c>
      <c r="SB70" s="216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4" t="str">
        <f t="shared" si="45"/>
        <v xml:space="preserve"> </v>
      </c>
      <c r="SH70" s="175" t="str">
        <f>IF(SD70=0," ",VLOOKUP(SD70,PROTOKOL!$A:$E,5,FALSE))</f>
        <v xml:space="preserve"> </v>
      </c>
      <c r="SI70" s="211" t="str">
        <f t="shared" si="159"/>
        <v xml:space="preserve"> </v>
      </c>
      <c r="SJ70" s="175">
        <f t="shared" si="136"/>
        <v>0</v>
      </c>
      <c r="SK70" s="176" t="str">
        <f t="shared" si="137"/>
        <v xml:space="preserve"> </v>
      </c>
    </row>
    <row r="71" spans="1:505" ht="13.8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6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7"/>
        <v xml:space="preserve"> </v>
      </c>
      <c r="T71" s="175">
        <f t="shared" si="48"/>
        <v>0</v>
      </c>
      <c r="U71" s="176" t="str">
        <f t="shared" si="49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50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38"/>
        <v xml:space="preserve"> </v>
      </c>
      <c r="AP71" s="175">
        <f t="shared" si="52"/>
        <v>0</v>
      </c>
      <c r="AQ71" s="176" t="str">
        <f t="shared" si="53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4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39"/>
        <v xml:space="preserve"> </v>
      </c>
      <c r="BL71" s="175">
        <f t="shared" si="56"/>
        <v>0</v>
      </c>
      <c r="BM71" s="176" t="str">
        <f t="shared" si="57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8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40"/>
        <v xml:space="preserve"> </v>
      </c>
      <c r="CH71" s="175">
        <f t="shared" si="60"/>
        <v>0</v>
      </c>
      <c r="CI71" s="176" t="str">
        <f t="shared" si="61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62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41"/>
        <v xml:space="preserve"> </v>
      </c>
      <c r="DD71" s="175">
        <f t="shared" si="64"/>
        <v>0</v>
      </c>
      <c r="DE71" s="176" t="str">
        <f t="shared" si="65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6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42"/>
        <v xml:space="preserve"> </v>
      </c>
      <c r="DZ71" s="175">
        <f t="shared" si="68"/>
        <v>0</v>
      </c>
      <c r="EA71" s="176" t="str">
        <f t="shared" si="69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70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43"/>
        <v xml:space="preserve"> </v>
      </c>
      <c r="EV71" s="175">
        <f t="shared" si="72"/>
        <v>0</v>
      </c>
      <c r="EW71" s="176" t="str">
        <f t="shared" si="73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4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44"/>
        <v xml:space="preserve"> </v>
      </c>
      <c r="FR71" s="175">
        <f t="shared" si="76"/>
        <v>0</v>
      </c>
      <c r="FS71" s="176" t="str">
        <f t="shared" si="77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8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45"/>
        <v xml:space="preserve"> </v>
      </c>
      <c r="GN71" s="175">
        <f t="shared" si="80"/>
        <v>0</v>
      </c>
      <c r="GO71" s="176" t="str">
        <f t="shared" si="81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82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46"/>
        <v xml:space="preserve"> </v>
      </c>
      <c r="HJ71" s="175">
        <f t="shared" si="84"/>
        <v>0</v>
      </c>
      <c r="HK71" s="176" t="str">
        <f t="shared" si="85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6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47"/>
        <v xml:space="preserve"> </v>
      </c>
      <c r="IF71" s="175">
        <f t="shared" si="88"/>
        <v>0</v>
      </c>
      <c r="IG71" s="176" t="str">
        <f t="shared" si="89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90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48"/>
        <v xml:space="preserve"> </v>
      </c>
      <c r="JB71" s="175">
        <f t="shared" si="92"/>
        <v>0</v>
      </c>
      <c r="JC71" s="176" t="str">
        <f t="shared" si="93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4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49"/>
        <v xml:space="preserve"> </v>
      </c>
      <c r="JX71" s="175">
        <f t="shared" si="96"/>
        <v>0</v>
      </c>
      <c r="JY71" s="176" t="str">
        <f t="shared" si="97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8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50"/>
        <v xml:space="preserve"> </v>
      </c>
      <c r="KT71" s="175">
        <f t="shared" si="100"/>
        <v>0</v>
      </c>
      <c r="KU71" s="176" t="str">
        <f t="shared" si="101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102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51"/>
        <v xml:space="preserve"> </v>
      </c>
      <c r="LP71" s="175">
        <f t="shared" si="104"/>
        <v>0</v>
      </c>
      <c r="LQ71" s="176" t="str">
        <f t="shared" si="105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6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52"/>
        <v xml:space="preserve"> </v>
      </c>
      <c r="ML71" s="175">
        <f t="shared" si="108"/>
        <v>0</v>
      </c>
      <c r="MM71" s="176" t="str">
        <f t="shared" si="109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10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53"/>
        <v xml:space="preserve"> </v>
      </c>
      <c r="NH71" s="175">
        <f t="shared" si="112"/>
        <v>0</v>
      </c>
      <c r="NI71" s="176" t="str">
        <f t="shared" si="113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4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54"/>
        <v xml:space="preserve"> </v>
      </c>
      <c r="OD71" s="175">
        <f t="shared" si="116"/>
        <v>0</v>
      </c>
      <c r="OE71" s="176" t="str">
        <f t="shared" si="117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8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55"/>
        <v xml:space="preserve"> </v>
      </c>
      <c r="OZ71" s="175">
        <f t="shared" si="120"/>
        <v>0</v>
      </c>
      <c r="PA71" s="176" t="str">
        <f t="shared" si="121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22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56"/>
        <v xml:space="preserve"> </v>
      </c>
      <c r="PV71" s="175">
        <f t="shared" si="124"/>
        <v>0</v>
      </c>
      <c r="PW71" s="176" t="str">
        <f t="shared" si="125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6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57"/>
        <v xml:space="preserve"> </v>
      </c>
      <c r="QR71" s="175">
        <f t="shared" si="128"/>
        <v>0</v>
      </c>
      <c r="QS71" s="176" t="str">
        <f t="shared" si="129"/>
        <v xml:space="preserve"> </v>
      </c>
      <c r="QU71" s="172">
        <v>17</v>
      </c>
      <c r="QV71" s="224">
        <v>17</v>
      </c>
      <c r="QW71" s="173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4" t="str">
        <f t="shared" si="42"/>
        <v xml:space="preserve"> </v>
      </c>
      <c r="RC71" s="211" t="str">
        <f>IF(QY71=0," ",VLOOKUP(QY71,PROTOKOL!$A:$E,5,FALSE))</f>
        <v xml:space="preserve"> </v>
      </c>
      <c r="RD71" s="175"/>
      <c r="RE71" s="176" t="str">
        <f t="shared" si="130"/>
        <v xml:space="preserve"> </v>
      </c>
      <c r="RF71" s="216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4" t="str">
        <f t="shared" si="43"/>
        <v xml:space="preserve"> </v>
      </c>
      <c r="RL71" s="175" t="str">
        <f>IF(RH71=0," ",VLOOKUP(RH71,PROTOKOL!$A:$E,5,FALSE))</f>
        <v xml:space="preserve"> </v>
      </c>
      <c r="RM71" s="211" t="str">
        <f t="shared" si="158"/>
        <v xml:space="preserve"> </v>
      </c>
      <c r="RN71" s="175">
        <f t="shared" si="132"/>
        <v>0</v>
      </c>
      <c r="RO71" s="176" t="str">
        <f t="shared" si="133"/>
        <v xml:space="preserve"> </v>
      </c>
      <c r="RQ71" s="172">
        <v>17</v>
      </c>
      <c r="RR71" s="224">
        <v>17</v>
      </c>
      <c r="RS71" s="173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4" t="str">
        <f t="shared" si="44"/>
        <v xml:space="preserve"> </v>
      </c>
      <c r="RY71" s="211" t="str">
        <f>IF(RU71=0," ",VLOOKUP(RU71,PROTOKOL!$A:$E,5,FALSE))</f>
        <v xml:space="preserve"> </v>
      </c>
      <c r="RZ71" s="175"/>
      <c r="SA71" s="176" t="str">
        <f t="shared" si="134"/>
        <v xml:space="preserve"> </v>
      </c>
      <c r="SB71" s="216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4" t="str">
        <f t="shared" si="45"/>
        <v xml:space="preserve"> </v>
      </c>
      <c r="SH71" s="175" t="str">
        <f>IF(SD71=0," ",VLOOKUP(SD71,PROTOKOL!$A:$E,5,FALSE))</f>
        <v xml:space="preserve"> </v>
      </c>
      <c r="SI71" s="211" t="str">
        <f t="shared" si="159"/>
        <v xml:space="preserve"> </v>
      </c>
      <c r="SJ71" s="175">
        <f t="shared" si="136"/>
        <v>0</v>
      </c>
      <c r="SK71" s="176" t="str">
        <f t="shared" si="137"/>
        <v xml:space="preserve"> </v>
      </c>
    </row>
    <row r="72" spans="1:505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60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6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61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7"/>
        <v xml:space="preserve"> </v>
      </c>
      <c r="T72" s="175">
        <f t="shared" si="48"/>
        <v>0</v>
      </c>
      <c r="U72" s="176" t="str">
        <f t="shared" si="49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62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50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63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38"/>
        <v xml:space="preserve"> </v>
      </c>
      <c r="AP72" s="175">
        <f t="shared" si="52"/>
        <v>0</v>
      </c>
      <c r="AQ72" s="176" t="str">
        <f t="shared" si="53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64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4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65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39"/>
        <v xml:space="preserve"> </v>
      </c>
      <c r="BL72" s="175">
        <f t="shared" si="56"/>
        <v>0</v>
      </c>
      <c r="BM72" s="176" t="str">
        <f t="shared" si="57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66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8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67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40"/>
        <v xml:space="preserve"> </v>
      </c>
      <c r="CH72" s="175">
        <f t="shared" si="60"/>
        <v>0</v>
      </c>
      <c r="CI72" s="176" t="str">
        <f t="shared" si="61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68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62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69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41"/>
        <v xml:space="preserve"> </v>
      </c>
      <c r="DD72" s="175">
        <f t="shared" si="64"/>
        <v>0</v>
      </c>
      <c r="DE72" s="176" t="str">
        <f t="shared" si="65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70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6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71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42"/>
        <v xml:space="preserve"> </v>
      </c>
      <c r="DZ72" s="175">
        <f t="shared" si="68"/>
        <v>0</v>
      </c>
      <c r="EA72" s="176" t="str">
        <f t="shared" si="69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72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70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73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3"/>
        <v xml:space="preserve"> </v>
      </c>
      <c r="EV72" s="175">
        <f t="shared" si="72"/>
        <v>0</v>
      </c>
      <c r="EW72" s="176" t="str">
        <f t="shared" si="73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74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4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75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44"/>
        <v xml:space="preserve"> </v>
      </c>
      <c r="FR72" s="175">
        <f t="shared" si="76"/>
        <v>0</v>
      </c>
      <c r="FS72" s="176" t="str">
        <f t="shared" si="77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76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8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77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45"/>
        <v xml:space="preserve"> </v>
      </c>
      <c r="GN72" s="175">
        <f t="shared" si="80"/>
        <v>0</v>
      </c>
      <c r="GO72" s="176" t="str">
        <f t="shared" si="81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78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82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79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46"/>
        <v xml:space="preserve"> </v>
      </c>
      <c r="HJ72" s="175">
        <f t="shared" si="84"/>
        <v>0</v>
      </c>
      <c r="HK72" s="176" t="str">
        <f t="shared" si="85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80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6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81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47"/>
        <v xml:space="preserve"> </v>
      </c>
      <c r="IF72" s="175">
        <f t="shared" si="88"/>
        <v>0</v>
      </c>
      <c r="IG72" s="176" t="str">
        <f t="shared" si="89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82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90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83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48"/>
        <v xml:space="preserve"> </v>
      </c>
      <c r="JB72" s="175">
        <f t="shared" si="92"/>
        <v>0</v>
      </c>
      <c r="JC72" s="176" t="str">
        <f t="shared" si="93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84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4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85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49"/>
        <v xml:space="preserve"> </v>
      </c>
      <c r="JX72" s="175">
        <f t="shared" si="96"/>
        <v>0</v>
      </c>
      <c r="JY72" s="176" t="str">
        <f t="shared" si="97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86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8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87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50"/>
        <v xml:space="preserve"> </v>
      </c>
      <c r="KT72" s="175">
        <f t="shared" si="100"/>
        <v>0</v>
      </c>
      <c r="KU72" s="176" t="str">
        <f t="shared" si="101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88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102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89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51"/>
        <v xml:space="preserve"> </v>
      </c>
      <c r="LP72" s="175">
        <f t="shared" si="104"/>
        <v>0</v>
      </c>
      <c r="LQ72" s="176" t="str">
        <f t="shared" si="105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90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6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91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52"/>
        <v xml:space="preserve"> </v>
      </c>
      <c r="ML72" s="175">
        <f t="shared" si="108"/>
        <v>0</v>
      </c>
      <c r="MM72" s="176" t="str">
        <f t="shared" si="109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92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10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93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53"/>
        <v xml:space="preserve"> </v>
      </c>
      <c r="NH72" s="175">
        <f t="shared" si="112"/>
        <v>0</v>
      </c>
      <c r="NI72" s="176" t="str">
        <f t="shared" si="113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94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4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95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54"/>
        <v xml:space="preserve"> </v>
      </c>
      <c r="OD72" s="175">
        <f t="shared" si="116"/>
        <v>0</v>
      </c>
      <c r="OE72" s="176" t="str">
        <f t="shared" si="117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96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8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97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55"/>
        <v xml:space="preserve"> </v>
      </c>
      <c r="OZ72" s="175">
        <f t="shared" si="120"/>
        <v>0</v>
      </c>
      <c r="PA72" s="176" t="str">
        <f t="shared" si="121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98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22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99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56"/>
        <v xml:space="preserve"> </v>
      </c>
      <c r="PV72" s="175">
        <f t="shared" si="124"/>
        <v>0</v>
      </c>
      <c r="PW72" s="176" t="str">
        <f t="shared" si="125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200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6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201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57"/>
        <v xml:space="preserve"> </v>
      </c>
      <c r="QR72" s="175">
        <f t="shared" si="128"/>
        <v>0</v>
      </c>
      <c r="QS72" s="176" t="str">
        <f t="shared" si="129"/>
        <v xml:space="preserve"> </v>
      </c>
      <c r="QU72" s="172">
        <v>17</v>
      </c>
      <c r="QV72" s="225"/>
      <c r="QW72" s="173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4" t="str">
        <f t="shared" ref="RB72:RB100" si="202">IF(QX72=0," ",QX72-RA72)</f>
        <v xml:space="preserve"> </v>
      </c>
      <c r="RC72" s="211" t="str">
        <f>IF(QY72=0," ",VLOOKUP(QY72,PROTOKOL!$A:$E,5,FALSE))</f>
        <v xml:space="preserve"> </v>
      </c>
      <c r="RD72" s="175"/>
      <c r="RE72" s="176" t="str">
        <f t="shared" si="130"/>
        <v xml:space="preserve"> </v>
      </c>
      <c r="RF72" s="216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4" t="str">
        <f t="shared" ref="RK72:RK100" si="203">IF(RG72=0," ",RG72-RJ72)</f>
        <v xml:space="preserve"> </v>
      </c>
      <c r="RL72" s="175" t="str">
        <f>IF(RH72=0," ",VLOOKUP(RH72,PROTOKOL!$A:$E,5,FALSE))</f>
        <v xml:space="preserve"> </v>
      </c>
      <c r="RM72" s="211" t="str">
        <f t="shared" si="158"/>
        <v xml:space="preserve"> </v>
      </c>
      <c r="RN72" s="175">
        <f t="shared" si="132"/>
        <v>0</v>
      </c>
      <c r="RO72" s="176" t="str">
        <f t="shared" si="133"/>
        <v xml:space="preserve"> </v>
      </c>
      <c r="RQ72" s="172">
        <v>17</v>
      </c>
      <c r="RR72" s="225"/>
      <c r="RS72" s="173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4" t="str">
        <f t="shared" ref="RX72:RX100" si="204">IF(RT72=0," ",RT72-RW72)</f>
        <v xml:space="preserve"> </v>
      </c>
      <c r="RY72" s="211" t="str">
        <f>IF(RU72=0," ",VLOOKUP(RU72,PROTOKOL!$A:$E,5,FALSE))</f>
        <v xml:space="preserve"> </v>
      </c>
      <c r="RZ72" s="175"/>
      <c r="SA72" s="176" t="str">
        <f t="shared" si="134"/>
        <v xml:space="preserve"> </v>
      </c>
      <c r="SB72" s="216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4" t="str">
        <f t="shared" ref="SG72:SG100" si="205">IF(SC72=0," ",SC72-SF72)</f>
        <v xml:space="preserve"> </v>
      </c>
      <c r="SH72" s="175" t="str">
        <f>IF(SD72=0," ",VLOOKUP(SD72,PROTOKOL!$A:$E,5,FALSE))</f>
        <v xml:space="preserve"> </v>
      </c>
      <c r="SI72" s="211" t="str">
        <f t="shared" si="159"/>
        <v xml:space="preserve"> </v>
      </c>
      <c r="SJ72" s="175">
        <f t="shared" si="136"/>
        <v>0</v>
      </c>
      <c r="SK72" s="176" t="str">
        <f t="shared" si="137"/>
        <v xml:space="preserve"> </v>
      </c>
    </row>
    <row r="73" spans="1:505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60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206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61"/>
        <v xml:space="preserve"> </v>
      </c>
      <c r="R73" s="175" t="str">
        <f>IF(N73=0," ",VLOOKUP(N73,PROTOKOL!$A:$E,5,FALSE))</f>
        <v xml:space="preserve"> </v>
      </c>
      <c r="S73" s="211" t="str">
        <f t="shared" ref="S73:S100" si="207">IF(N73=0," ",(Q73*R73))</f>
        <v xml:space="preserve"> </v>
      </c>
      <c r="T73" s="175">
        <f t="shared" ref="T73:T101" si="208">O73*2</f>
        <v>0</v>
      </c>
      <c r="U73" s="176" t="str">
        <f t="shared" ref="U73:U100" si="209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62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210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63"/>
        <v xml:space="preserve"> </v>
      </c>
      <c r="AN73" s="175" t="str">
        <f>IF(AJ73=0," ",VLOOKUP(AJ73,PROTOKOL!$A:$E,5,FALSE))</f>
        <v xml:space="preserve"> </v>
      </c>
      <c r="AO73" s="211" t="str">
        <f t="shared" si="138"/>
        <v xml:space="preserve"> </v>
      </c>
      <c r="AP73" s="175">
        <f t="shared" ref="AP73:AP101" si="211">AK73*2</f>
        <v>0</v>
      </c>
      <c r="AQ73" s="176" t="str">
        <f t="shared" ref="AQ73:AQ100" si="212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64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213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65"/>
        <v xml:space="preserve"> </v>
      </c>
      <c r="BJ73" s="175" t="str">
        <f>IF(BF73=0," ",VLOOKUP(BF73,PROTOKOL!$A:$E,5,FALSE))</f>
        <v xml:space="preserve"> </v>
      </c>
      <c r="BK73" s="211" t="str">
        <f t="shared" si="139"/>
        <v xml:space="preserve"> </v>
      </c>
      <c r="BL73" s="175">
        <f t="shared" ref="BL73:BL101" si="214">BG73*2</f>
        <v>0</v>
      </c>
      <c r="BM73" s="176" t="str">
        <f t="shared" ref="BM73:BM100" si="215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66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216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67"/>
        <v xml:space="preserve"> </v>
      </c>
      <c r="CF73" s="175" t="str">
        <f>IF(CB73=0," ",VLOOKUP(CB73,PROTOKOL!$A:$E,5,FALSE))</f>
        <v xml:space="preserve"> </v>
      </c>
      <c r="CG73" s="211" t="str">
        <f t="shared" si="140"/>
        <v xml:space="preserve"> </v>
      </c>
      <c r="CH73" s="175">
        <f t="shared" ref="CH73:CH101" si="217">CC73*2</f>
        <v>0</v>
      </c>
      <c r="CI73" s="176" t="str">
        <f t="shared" ref="CI73:CI100" si="218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68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19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69"/>
        <v xml:space="preserve"> </v>
      </c>
      <c r="DB73" s="175" t="str">
        <f>IF(CX73=0," ",VLOOKUP(CX73,PROTOKOL!$A:$E,5,FALSE))</f>
        <v xml:space="preserve"> </v>
      </c>
      <c r="DC73" s="211" t="str">
        <f t="shared" si="141"/>
        <v xml:space="preserve"> </v>
      </c>
      <c r="DD73" s="175">
        <f t="shared" ref="DD73:DD101" si="220">CY73*2</f>
        <v>0</v>
      </c>
      <c r="DE73" s="176" t="str">
        <f t="shared" ref="DE73:DE100" si="221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70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22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71"/>
        <v xml:space="preserve"> </v>
      </c>
      <c r="DX73" s="175" t="str">
        <f>IF(DT73=0," ",VLOOKUP(DT73,PROTOKOL!$A:$E,5,FALSE))</f>
        <v xml:space="preserve"> </v>
      </c>
      <c r="DY73" s="211" t="str">
        <f t="shared" si="142"/>
        <v xml:space="preserve"> </v>
      </c>
      <c r="DZ73" s="175">
        <f t="shared" ref="DZ73:DZ101" si="223">DU73*2</f>
        <v>0</v>
      </c>
      <c r="EA73" s="176" t="str">
        <f t="shared" ref="EA73:EA100" si="224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72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25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73"/>
        <v xml:space="preserve"> </v>
      </c>
      <c r="ET73" s="175" t="str">
        <f>IF(EP73=0," ",VLOOKUP(EP73,PROTOKOL!$A:$E,5,FALSE))</f>
        <v xml:space="preserve"> </v>
      </c>
      <c r="EU73" s="211" t="str">
        <f t="shared" si="143"/>
        <v xml:space="preserve"> </v>
      </c>
      <c r="EV73" s="175">
        <f t="shared" ref="EV73:EV101" si="226">EQ73*2</f>
        <v>0</v>
      </c>
      <c r="EW73" s="176" t="str">
        <f t="shared" ref="EW73:EW100" si="227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74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28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75"/>
        <v xml:space="preserve"> </v>
      </c>
      <c r="FP73" s="175" t="str">
        <f>IF(FL73=0," ",VLOOKUP(FL73,PROTOKOL!$A:$E,5,FALSE))</f>
        <v xml:space="preserve"> </v>
      </c>
      <c r="FQ73" s="211" t="str">
        <f t="shared" si="144"/>
        <v xml:space="preserve"> </v>
      </c>
      <c r="FR73" s="175">
        <f t="shared" ref="FR73:FR101" si="229">FM73*2</f>
        <v>0</v>
      </c>
      <c r="FS73" s="176" t="str">
        <f t="shared" ref="FS73:FS100" si="230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76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31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77"/>
        <v xml:space="preserve"> </v>
      </c>
      <c r="GL73" s="175" t="str">
        <f>IF(GH73=0," ",VLOOKUP(GH73,PROTOKOL!$A:$E,5,FALSE))</f>
        <v xml:space="preserve"> </v>
      </c>
      <c r="GM73" s="211" t="str">
        <f t="shared" si="145"/>
        <v xml:space="preserve"> </v>
      </c>
      <c r="GN73" s="175">
        <f t="shared" ref="GN73:GN101" si="232">GI73*2</f>
        <v>0</v>
      </c>
      <c r="GO73" s="176" t="str">
        <f t="shared" ref="GO73:GO100" si="233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78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34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79"/>
        <v xml:space="preserve"> </v>
      </c>
      <c r="HH73" s="175" t="str">
        <f>IF(HD73=0," ",VLOOKUP(HD73,PROTOKOL!$A:$E,5,FALSE))</f>
        <v xml:space="preserve"> </v>
      </c>
      <c r="HI73" s="211" t="str">
        <f t="shared" si="146"/>
        <v xml:space="preserve"> </v>
      </c>
      <c r="HJ73" s="175">
        <f t="shared" ref="HJ73:HJ101" si="235">HE73*2</f>
        <v>0</v>
      </c>
      <c r="HK73" s="176" t="str">
        <f t="shared" ref="HK73:HK100" si="236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80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37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81"/>
        <v xml:space="preserve"> </v>
      </c>
      <c r="ID73" s="175" t="str">
        <f>IF(HZ73=0," ",VLOOKUP(HZ73,PROTOKOL!$A:$E,5,FALSE))</f>
        <v xml:space="preserve"> </v>
      </c>
      <c r="IE73" s="211" t="str">
        <f t="shared" si="147"/>
        <v xml:space="preserve"> </v>
      </c>
      <c r="IF73" s="175">
        <f t="shared" ref="IF73:IF101" si="238">IA73*2</f>
        <v>0</v>
      </c>
      <c r="IG73" s="176" t="str">
        <f t="shared" ref="IG73:IG100" si="239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82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40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83"/>
        <v xml:space="preserve"> </v>
      </c>
      <c r="IZ73" s="175" t="str">
        <f>IF(IV73=0," ",VLOOKUP(IV73,PROTOKOL!$A:$E,5,FALSE))</f>
        <v xml:space="preserve"> </v>
      </c>
      <c r="JA73" s="211" t="str">
        <f t="shared" si="148"/>
        <v xml:space="preserve"> </v>
      </c>
      <c r="JB73" s="175">
        <f t="shared" ref="JB73:JB101" si="241">IW73*2</f>
        <v>0</v>
      </c>
      <c r="JC73" s="176" t="str">
        <f t="shared" ref="JC73:JC100" si="24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84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4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85"/>
        <v xml:space="preserve"> </v>
      </c>
      <c r="JV73" s="175" t="str">
        <f>IF(JR73=0," ",VLOOKUP(JR73,PROTOKOL!$A:$E,5,FALSE))</f>
        <v xml:space="preserve"> </v>
      </c>
      <c r="JW73" s="211" t="str">
        <f t="shared" si="149"/>
        <v xml:space="preserve"> </v>
      </c>
      <c r="JX73" s="175">
        <f t="shared" ref="JX73:JX101" si="244">JS73*2</f>
        <v>0</v>
      </c>
      <c r="JY73" s="176" t="str">
        <f t="shared" ref="JY73:JY100" si="24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86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4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87"/>
        <v xml:space="preserve"> </v>
      </c>
      <c r="KR73" s="175" t="str">
        <f>IF(KN73=0," ",VLOOKUP(KN73,PROTOKOL!$A:$E,5,FALSE))</f>
        <v xml:space="preserve"> </v>
      </c>
      <c r="KS73" s="211" t="str">
        <f t="shared" si="150"/>
        <v xml:space="preserve"> </v>
      </c>
      <c r="KT73" s="175">
        <f t="shared" ref="KT73:KT101" si="247">KO73*2</f>
        <v>0</v>
      </c>
      <c r="KU73" s="176" t="str">
        <f t="shared" ref="KU73:KU100" si="24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88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4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89"/>
        <v xml:space="preserve"> </v>
      </c>
      <c r="LN73" s="175" t="str">
        <f>IF(LJ73=0," ",VLOOKUP(LJ73,PROTOKOL!$A:$E,5,FALSE))</f>
        <v xml:space="preserve"> </v>
      </c>
      <c r="LO73" s="211" t="str">
        <f t="shared" si="151"/>
        <v xml:space="preserve"> </v>
      </c>
      <c r="LP73" s="175">
        <f t="shared" ref="LP73:LP101" si="250">LK73*2</f>
        <v>0</v>
      </c>
      <c r="LQ73" s="176" t="str">
        <f t="shared" ref="LQ73:LQ100" si="25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90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5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91"/>
        <v xml:space="preserve"> </v>
      </c>
      <c r="MJ73" s="175" t="str">
        <f>IF(MF73=0," ",VLOOKUP(MF73,PROTOKOL!$A:$E,5,FALSE))</f>
        <v xml:space="preserve"> </v>
      </c>
      <c r="MK73" s="211" t="str">
        <f t="shared" si="152"/>
        <v xml:space="preserve"> </v>
      </c>
      <c r="ML73" s="175">
        <f t="shared" ref="ML73:ML101" si="253">MG73*2</f>
        <v>0</v>
      </c>
      <c r="MM73" s="176" t="str">
        <f t="shared" ref="MM73:MM100" si="25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92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5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93"/>
        <v xml:space="preserve"> </v>
      </c>
      <c r="NF73" s="175" t="str">
        <f>IF(NB73=0," ",VLOOKUP(NB73,PROTOKOL!$A:$E,5,FALSE))</f>
        <v xml:space="preserve"> </v>
      </c>
      <c r="NG73" s="211" t="str">
        <f t="shared" si="153"/>
        <v xml:space="preserve"> </v>
      </c>
      <c r="NH73" s="175">
        <f t="shared" ref="NH73:NH101" si="256">NC73*2</f>
        <v>0</v>
      </c>
      <c r="NI73" s="176" t="str">
        <f t="shared" ref="NI73:NI100" si="25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94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5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95"/>
        <v xml:space="preserve"> </v>
      </c>
      <c r="OB73" s="175" t="str">
        <f>IF(NX73=0," ",VLOOKUP(NX73,PROTOKOL!$A:$E,5,FALSE))</f>
        <v xml:space="preserve"> </v>
      </c>
      <c r="OC73" s="211" t="str">
        <f t="shared" si="154"/>
        <v xml:space="preserve"> </v>
      </c>
      <c r="OD73" s="175">
        <f t="shared" ref="OD73:OD101" si="259">NY73*2</f>
        <v>0</v>
      </c>
      <c r="OE73" s="176" t="str">
        <f t="shared" ref="OE73:OE100" si="26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96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6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97"/>
        <v xml:space="preserve"> </v>
      </c>
      <c r="OX73" s="175" t="str">
        <f>IF(OT73=0," ",VLOOKUP(OT73,PROTOKOL!$A:$E,5,FALSE))</f>
        <v xml:space="preserve"> </v>
      </c>
      <c r="OY73" s="211" t="str">
        <f t="shared" si="155"/>
        <v xml:space="preserve"> </v>
      </c>
      <c r="OZ73" s="175">
        <f t="shared" ref="OZ73:OZ101" si="262">OU73*2</f>
        <v>0</v>
      </c>
      <c r="PA73" s="176" t="str">
        <f t="shared" ref="PA73:PA100" si="26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98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6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99"/>
        <v xml:space="preserve"> </v>
      </c>
      <c r="PT73" s="175" t="str">
        <f>IF(PP73=0," ",VLOOKUP(PP73,PROTOKOL!$A:$E,5,FALSE))</f>
        <v xml:space="preserve"> </v>
      </c>
      <c r="PU73" s="211" t="str">
        <f t="shared" si="156"/>
        <v xml:space="preserve"> </v>
      </c>
      <c r="PV73" s="175">
        <f t="shared" ref="PV73:PV101" si="265">PQ73*2</f>
        <v>0</v>
      </c>
      <c r="PW73" s="176" t="str">
        <f t="shared" ref="PW73:PW100" si="26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200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6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201"/>
        <v xml:space="preserve"> </v>
      </c>
      <c r="QP73" s="175" t="str">
        <f>IF(QL73=0," ",VLOOKUP(QL73,PROTOKOL!$A:$E,5,FALSE))</f>
        <v xml:space="preserve"> </v>
      </c>
      <c r="QQ73" s="211" t="str">
        <f t="shared" si="157"/>
        <v xml:space="preserve"> </v>
      </c>
      <c r="QR73" s="175">
        <f t="shared" ref="QR73:QR101" si="268">QM73*2</f>
        <v>0</v>
      </c>
      <c r="QS73" s="176" t="str">
        <f t="shared" ref="QS73:QS100" si="269">IF(QR73=0," ",QQ73/QM73*QR73)</f>
        <v xml:space="preserve"> </v>
      </c>
      <c r="QU73" s="172">
        <v>17</v>
      </c>
      <c r="QV73" s="226"/>
      <c r="QW73" s="173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4" t="str">
        <f t="shared" si="202"/>
        <v xml:space="preserve"> </v>
      </c>
      <c r="RC73" s="211" t="str">
        <f>IF(QY73=0," ",VLOOKUP(QY73,PROTOKOL!$A:$E,5,FALSE))</f>
        <v xml:space="preserve"> </v>
      </c>
      <c r="RD73" s="175"/>
      <c r="RE73" s="176" t="str">
        <f t="shared" ref="RE73:RE100" si="270">IF(QY73=0," ",(RC73*RB73))</f>
        <v xml:space="preserve"> </v>
      </c>
      <c r="RF73" s="216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4" t="str">
        <f t="shared" si="203"/>
        <v xml:space="preserve"> </v>
      </c>
      <c r="RL73" s="175" t="str">
        <f>IF(RH73=0," ",VLOOKUP(RH73,PROTOKOL!$A:$E,5,FALSE))</f>
        <v xml:space="preserve"> </v>
      </c>
      <c r="RM73" s="211" t="str">
        <f t="shared" si="158"/>
        <v xml:space="preserve"> </v>
      </c>
      <c r="RN73" s="175">
        <f t="shared" ref="RN73:RN101" si="271">RI73*2</f>
        <v>0</v>
      </c>
      <c r="RO73" s="176" t="str">
        <f t="shared" ref="RO73:RO100" si="272">IF(RN73=0," ",RM73/RI73*RN73)</f>
        <v xml:space="preserve"> </v>
      </c>
      <c r="RQ73" s="172">
        <v>17</v>
      </c>
      <c r="RR73" s="226"/>
      <c r="RS73" s="173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4" t="str">
        <f t="shared" si="204"/>
        <v xml:space="preserve"> </v>
      </c>
      <c r="RY73" s="211" t="str">
        <f>IF(RU73=0," ",VLOOKUP(RU73,PROTOKOL!$A:$E,5,FALSE))</f>
        <v xml:space="preserve"> </v>
      </c>
      <c r="RZ73" s="175"/>
      <c r="SA73" s="176" t="str">
        <f t="shared" ref="SA73:SA100" si="273">IF(RU73=0," ",(RY73*RX73))</f>
        <v xml:space="preserve"> </v>
      </c>
      <c r="SB73" s="216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4" t="str">
        <f t="shared" si="205"/>
        <v xml:space="preserve"> </v>
      </c>
      <c r="SH73" s="175" t="str">
        <f>IF(SD73=0," ",VLOOKUP(SD73,PROTOKOL!$A:$E,5,FALSE))</f>
        <v xml:space="preserve"> </v>
      </c>
      <c r="SI73" s="211" t="str">
        <f t="shared" si="159"/>
        <v xml:space="preserve"> </v>
      </c>
      <c r="SJ73" s="175">
        <f t="shared" ref="SJ73:SJ101" si="274">SE73*2</f>
        <v>0</v>
      </c>
      <c r="SK73" s="176" t="str">
        <f t="shared" ref="SK73:SK100" si="275">IF(SJ73=0," ",SI73/SE73*SJ73)</f>
        <v xml:space="preserve"> </v>
      </c>
    </row>
    <row r="74" spans="1:505" ht="13.8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60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206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61"/>
        <v xml:space="preserve"> </v>
      </c>
      <c r="R74" s="175" t="str">
        <f>IF(N74=0," ",VLOOKUP(N74,PROTOKOL!$A:$E,5,FALSE))</f>
        <v xml:space="preserve"> </v>
      </c>
      <c r="S74" s="211" t="str">
        <f t="shared" si="207"/>
        <v xml:space="preserve"> </v>
      </c>
      <c r="T74" s="175">
        <f t="shared" si="208"/>
        <v>0</v>
      </c>
      <c r="U74" s="176" t="str">
        <f t="shared" si="209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62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210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63"/>
        <v xml:space="preserve"> </v>
      </c>
      <c r="AN74" s="175" t="str">
        <f>IF(AJ74=0," ",VLOOKUP(AJ74,PROTOKOL!$A:$E,5,FALSE))</f>
        <v xml:space="preserve"> </v>
      </c>
      <c r="AO74" s="211" t="str">
        <f t="shared" si="138"/>
        <v xml:space="preserve"> </v>
      </c>
      <c r="AP74" s="175">
        <f t="shared" si="211"/>
        <v>0</v>
      </c>
      <c r="AQ74" s="176" t="str">
        <f t="shared" si="212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64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213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65"/>
        <v xml:space="preserve"> </v>
      </c>
      <c r="BJ74" s="175" t="str">
        <f>IF(BF74=0," ",VLOOKUP(BF74,PROTOKOL!$A:$E,5,FALSE))</f>
        <v xml:space="preserve"> </v>
      </c>
      <c r="BK74" s="211" t="str">
        <f t="shared" si="139"/>
        <v xml:space="preserve"> </v>
      </c>
      <c r="BL74" s="175">
        <f t="shared" si="214"/>
        <v>0</v>
      </c>
      <c r="BM74" s="176" t="str">
        <f t="shared" si="215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66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216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67"/>
        <v xml:space="preserve"> </v>
      </c>
      <c r="CF74" s="175" t="str">
        <f>IF(CB74=0," ",VLOOKUP(CB74,PROTOKOL!$A:$E,5,FALSE))</f>
        <v xml:space="preserve"> </v>
      </c>
      <c r="CG74" s="211" t="str">
        <f t="shared" si="140"/>
        <v xml:space="preserve"> </v>
      </c>
      <c r="CH74" s="175">
        <f t="shared" si="217"/>
        <v>0</v>
      </c>
      <c r="CI74" s="176" t="str">
        <f t="shared" si="218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68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19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69"/>
        <v xml:space="preserve"> </v>
      </c>
      <c r="DB74" s="175" t="str">
        <f>IF(CX74=0," ",VLOOKUP(CX74,PROTOKOL!$A:$E,5,FALSE))</f>
        <v xml:space="preserve"> </v>
      </c>
      <c r="DC74" s="211" t="str">
        <f t="shared" si="141"/>
        <v xml:space="preserve"> </v>
      </c>
      <c r="DD74" s="175">
        <f t="shared" si="220"/>
        <v>0</v>
      </c>
      <c r="DE74" s="176" t="str">
        <f t="shared" si="221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70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22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71"/>
        <v xml:space="preserve"> </v>
      </c>
      <c r="DX74" s="175" t="str">
        <f>IF(DT74=0," ",VLOOKUP(DT74,PROTOKOL!$A:$E,5,FALSE))</f>
        <v xml:space="preserve"> </v>
      </c>
      <c r="DY74" s="211" t="str">
        <f t="shared" si="142"/>
        <v xml:space="preserve"> </v>
      </c>
      <c r="DZ74" s="175">
        <f t="shared" si="223"/>
        <v>0</v>
      </c>
      <c r="EA74" s="176" t="str">
        <f t="shared" si="224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72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25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73"/>
        <v xml:space="preserve"> </v>
      </c>
      <c r="ET74" s="175" t="str">
        <f>IF(EP74=0," ",VLOOKUP(EP74,PROTOKOL!$A:$E,5,FALSE))</f>
        <v xml:space="preserve"> </v>
      </c>
      <c r="EU74" s="211" t="str">
        <f t="shared" si="143"/>
        <v xml:space="preserve"> </v>
      </c>
      <c r="EV74" s="175">
        <f t="shared" si="226"/>
        <v>0</v>
      </c>
      <c r="EW74" s="176" t="str">
        <f t="shared" si="227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74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28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75"/>
        <v xml:space="preserve"> </v>
      </c>
      <c r="FP74" s="175" t="str">
        <f>IF(FL74=0," ",VLOOKUP(FL74,PROTOKOL!$A:$E,5,FALSE))</f>
        <v xml:space="preserve"> </v>
      </c>
      <c r="FQ74" s="211" t="str">
        <f t="shared" si="144"/>
        <v xml:space="preserve"> </v>
      </c>
      <c r="FR74" s="175">
        <f t="shared" si="229"/>
        <v>0</v>
      </c>
      <c r="FS74" s="176" t="str">
        <f t="shared" si="230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76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31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77"/>
        <v xml:space="preserve"> </v>
      </c>
      <c r="GL74" s="175" t="str">
        <f>IF(GH74=0," ",VLOOKUP(GH74,PROTOKOL!$A:$E,5,FALSE))</f>
        <v xml:space="preserve"> </v>
      </c>
      <c r="GM74" s="211" t="str">
        <f t="shared" si="145"/>
        <v xml:space="preserve"> </v>
      </c>
      <c r="GN74" s="175">
        <f t="shared" si="232"/>
        <v>0</v>
      </c>
      <c r="GO74" s="176" t="str">
        <f t="shared" si="233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78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34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79"/>
        <v xml:space="preserve"> </v>
      </c>
      <c r="HH74" s="175" t="str">
        <f>IF(HD74=0," ",VLOOKUP(HD74,PROTOKOL!$A:$E,5,FALSE))</f>
        <v xml:space="preserve"> </v>
      </c>
      <c r="HI74" s="211" t="str">
        <f t="shared" si="146"/>
        <v xml:space="preserve"> </v>
      </c>
      <c r="HJ74" s="175">
        <f t="shared" si="235"/>
        <v>0</v>
      </c>
      <c r="HK74" s="176" t="str">
        <f t="shared" si="236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80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37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81"/>
        <v xml:space="preserve"> </v>
      </c>
      <c r="ID74" s="175" t="str">
        <f>IF(HZ74=0," ",VLOOKUP(HZ74,PROTOKOL!$A:$E,5,FALSE))</f>
        <v xml:space="preserve"> </v>
      </c>
      <c r="IE74" s="211" t="str">
        <f t="shared" si="147"/>
        <v xml:space="preserve"> </v>
      </c>
      <c r="IF74" s="175">
        <f t="shared" si="238"/>
        <v>0</v>
      </c>
      <c r="IG74" s="176" t="str">
        <f t="shared" si="239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82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40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83"/>
        <v xml:space="preserve"> </v>
      </c>
      <c r="IZ74" s="175" t="str">
        <f>IF(IV74=0," ",VLOOKUP(IV74,PROTOKOL!$A:$E,5,FALSE))</f>
        <v xml:space="preserve"> </v>
      </c>
      <c r="JA74" s="211" t="str">
        <f t="shared" si="148"/>
        <v xml:space="preserve"> </v>
      </c>
      <c r="JB74" s="175">
        <f t="shared" si="241"/>
        <v>0</v>
      </c>
      <c r="JC74" s="176" t="str">
        <f t="shared" si="242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84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43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85"/>
        <v xml:space="preserve"> </v>
      </c>
      <c r="JV74" s="175" t="str">
        <f>IF(JR74=0," ",VLOOKUP(JR74,PROTOKOL!$A:$E,5,FALSE))</f>
        <v xml:space="preserve"> </v>
      </c>
      <c r="JW74" s="211" t="str">
        <f t="shared" si="149"/>
        <v xml:space="preserve"> </v>
      </c>
      <c r="JX74" s="175">
        <f t="shared" si="244"/>
        <v>0</v>
      </c>
      <c r="JY74" s="176" t="str">
        <f t="shared" si="245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86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4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87"/>
        <v xml:space="preserve"> </v>
      </c>
      <c r="KR74" s="175" t="str">
        <f>IF(KN74=0," ",VLOOKUP(KN74,PROTOKOL!$A:$E,5,FALSE))</f>
        <v xml:space="preserve"> </v>
      </c>
      <c r="KS74" s="211" t="str">
        <f t="shared" si="150"/>
        <v xml:space="preserve"> </v>
      </c>
      <c r="KT74" s="175">
        <f t="shared" si="247"/>
        <v>0</v>
      </c>
      <c r="KU74" s="176" t="str">
        <f t="shared" si="248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88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49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89"/>
        <v xml:space="preserve"> </v>
      </c>
      <c r="LN74" s="175" t="str">
        <f>IF(LJ74=0," ",VLOOKUP(LJ74,PROTOKOL!$A:$E,5,FALSE))</f>
        <v xml:space="preserve"> </v>
      </c>
      <c r="LO74" s="211" t="str">
        <f t="shared" si="151"/>
        <v xml:space="preserve"> </v>
      </c>
      <c r="LP74" s="175">
        <f t="shared" si="250"/>
        <v>0</v>
      </c>
      <c r="LQ74" s="176" t="str">
        <f t="shared" si="251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90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52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91"/>
        <v xml:space="preserve"> </v>
      </c>
      <c r="MJ74" s="175" t="str">
        <f>IF(MF74=0," ",VLOOKUP(MF74,PROTOKOL!$A:$E,5,FALSE))</f>
        <v xml:space="preserve"> </v>
      </c>
      <c r="MK74" s="211" t="str">
        <f t="shared" si="152"/>
        <v xml:space="preserve"> </v>
      </c>
      <c r="ML74" s="175">
        <f t="shared" si="253"/>
        <v>0</v>
      </c>
      <c r="MM74" s="176" t="str">
        <f t="shared" si="254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92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5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93"/>
        <v xml:space="preserve"> </v>
      </c>
      <c r="NF74" s="175" t="str">
        <f>IF(NB74=0," ",VLOOKUP(NB74,PROTOKOL!$A:$E,5,FALSE))</f>
        <v xml:space="preserve"> </v>
      </c>
      <c r="NG74" s="211" t="str">
        <f t="shared" si="153"/>
        <v xml:space="preserve"> </v>
      </c>
      <c r="NH74" s="175">
        <f t="shared" si="256"/>
        <v>0</v>
      </c>
      <c r="NI74" s="176" t="str">
        <f t="shared" si="257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94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58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95"/>
        <v xml:space="preserve"> </v>
      </c>
      <c r="OB74" s="175" t="str">
        <f>IF(NX74=0," ",VLOOKUP(NX74,PROTOKOL!$A:$E,5,FALSE))</f>
        <v xml:space="preserve"> </v>
      </c>
      <c r="OC74" s="211" t="str">
        <f t="shared" si="154"/>
        <v xml:space="preserve"> </v>
      </c>
      <c r="OD74" s="175">
        <f t="shared" si="259"/>
        <v>0</v>
      </c>
      <c r="OE74" s="176" t="str">
        <f t="shared" si="260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96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61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97"/>
        <v xml:space="preserve"> </v>
      </c>
      <c r="OX74" s="175" t="str">
        <f>IF(OT74=0," ",VLOOKUP(OT74,PROTOKOL!$A:$E,5,FALSE))</f>
        <v xml:space="preserve"> </v>
      </c>
      <c r="OY74" s="211" t="str">
        <f t="shared" si="155"/>
        <v xml:space="preserve"> </v>
      </c>
      <c r="OZ74" s="175">
        <f t="shared" si="262"/>
        <v>0</v>
      </c>
      <c r="PA74" s="176" t="str">
        <f t="shared" si="263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98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64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99"/>
        <v xml:space="preserve"> </v>
      </c>
      <c r="PT74" s="175" t="str">
        <f>IF(PP74=0," ",VLOOKUP(PP74,PROTOKOL!$A:$E,5,FALSE))</f>
        <v xml:space="preserve"> </v>
      </c>
      <c r="PU74" s="211" t="str">
        <f t="shared" si="156"/>
        <v xml:space="preserve"> </v>
      </c>
      <c r="PV74" s="175">
        <f t="shared" si="265"/>
        <v>0</v>
      </c>
      <c r="PW74" s="176" t="str">
        <f t="shared" si="266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200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67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201"/>
        <v xml:space="preserve"> </v>
      </c>
      <c r="QP74" s="175" t="str">
        <f>IF(QL74=0," ",VLOOKUP(QL74,PROTOKOL!$A:$E,5,FALSE))</f>
        <v xml:space="preserve"> </v>
      </c>
      <c r="QQ74" s="211" t="str">
        <f t="shared" si="157"/>
        <v xml:space="preserve"> </v>
      </c>
      <c r="QR74" s="175">
        <f t="shared" si="268"/>
        <v>0</v>
      </c>
      <c r="QS74" s="176" t="str">
        <f t="shared" si="269"/>
        <v xml:space="preserve"> </v>
      </c>
      <c r="QU74" s="172">
        <v>18</v>
      </c>
      <c r="QV74" s="224">
        <v>18</v>
      </c>
      <c r="QW74" s="173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4" t="str">
        <f t="shared" si="202"/>
        <v xml:space="preserve"> </v>
      </c>
      <c r="RC74" s="211" t="str">
        <f>IF(QY74=0," ",VLOOKUP(QY74,PROTOKOL!$A:$E,5,FALSE))</f>
        <v xml:space="preserve"> </v>
      </c>
      <c r="RD74" s="175"/>
      <c r="RE74" s="176" t="str">
        <f t="shared" si="270"/>
        <v xml:space="preserve"> </v>
      </c>
      <c r="RF74" s="216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4" t="str">
        <f t="shared" si="203"/>
        <v xml:space="preserve"> </v>
      </c>
      <c r="RL74" s="175" t="str">
        <f>IF(RH74=0," ",VLOOKUP(RH74,PROTOKOL!$A:$E,5,FALSE))</f>
        <v xml:space="preserve"> </v>
      </c>
      <c r="RM74" s="211" t="str">
        <f t="shared" si="158"/>
        <v xml:space="preserve"> </v>
      </c>
      <c r="RN74" s="175">
        <f t="shared" si="271"/>
        <v>0</v>
      </c>
      <c r="RO74" s="176" t="str">
        <f t="shared" si="272"/>
        <v xml:space="preserve"> </v>
      </c>
      <c r="RQ74" s="172">
        <v>18</v>
      </c>
      <c r="RR74" s="224">
        <v>18</v>
      </c>
      <c r="RS74" s="173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4" t="str">
        <f t="shared" si="204"/>
        <v xml:space="preserve"> </v>
      </c>
      <c r="RY74" s="211" t="str">
        <f>IF(RU74=0," ",VLOOKUP(RU74,PROTOKOL!$A:$E,5,FALSE))</f>
        <v xml:space="preserve"> </v>
      </c>
      <c r="RZ74" s="175"/>
      <c r="SA74" s="176" t="str">
        <f t="shared" si="273"/>
        <v xml:space="preserve"> </v>
      </c>
      <c r="SB74" s="216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4" t="str">
        <f t="shared" si="205"/>
        <v xml:space="preserve"> </v>
      </c>
      <c r="SH74" s="175" t="str">
        <f>IF(SD74=0," ",VLOOKUP(SD74,PROTOKOL!$A:$E,5,FALSE))</f>
        <v xml:space="preserve"> </v>
      </c>
      <c r="SI74" s="211" t="str">
        <f t="shared" si="159"/>
        <v xml:space="preserve"> </v>
      </c>
      <c r="SJ74" s="175">
        <f t="shared" si="274"/>
        <v>0</v>
      </c>
      <c r="SK74" s="176" t="str">
        <f t="shared" si="275"/>
        <v xml:space="preserve"> </v>
      </c>
    </row>
    <row r="75" spans="1:505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60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206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61"/>
        <v xml:space="preserve"> </v>
      </c>
      <c r="R75" s="175" t="str">
        <f>IF(N75=0," ",VLOOKUP(N75,PROTOKOL!$A:$E,5,FALSE))</f>
        <v xml:space="preserve"> </v>
      </c>
      <c r="S75" s="211" t="str">
        <f t="shared" si="207"/>
        <v xml:space="preserve"> </v>
      </c>
      <c r="T75" s="175">
        <f t="shared" si="208"/>
        <v>0</v>
      </c>
      <c r="U75" s="176" t="str">
        <f t="shared" si="209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62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210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63"/>
        <v xml:space="preserve"> </v>
      </c>
      <c r="AN75" s="175" t="str">
        <f>IF(AJ75=0," ",VLOOKUP(AJ75,PROTOKOL!$A:$E,5,FALSE))</f>
        <v xml:space="preserve"> </v>
      </c>
      <c r="AO75" s="211" t="str">
        <f t="shared" si="138"/>
        <v xml:space="preserve"> </v>
      </c>
      <c r="AP75" s="175">
        <f t="shared" si="211"/>
        <v>0</v>
      </c>
      <c r="AQ75" s="176" t="str">
        <f t="shared" si="212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64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213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65"/>
        <v xml:space="preserve"> </v>
      </c>
      <c r="BJ75" s="175" t="str">
        <f>IF(BF75=0," ",VLOOKUP(BF75,PROTOKOL!$A:$E,5,FALSE))</f>
        <v xml:space="preserve"> </v>
      </c>
      <c r="BK75" s="211" t="str">
        <f t="shared" si="139"/>
        <v xml:space="preserve"> </v>
      </c>
      <c r="BL75" s="175">
        <f t="shared" si="214"/>
        <v>0</v>
      </c>
      <c r="BM75" s="176" t="str">
        <f t="shared" si="215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66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216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67"/>
        <v xml:space="preserve"> </v>
      </c>
      <c r="CF75" s="175" t="str">
        <f>IF(CB75=0," ",VLOOKUP(CB75,PROTOKOL!$A:$E,5,FALSE))</f>
        <v xml:space="preserve"> </v>
      </c>
      <c r="CG75" s="211" t="str">
        <f t="shared" si="140"/>
        <v xml:space="preserve"> </v>
      </c>
      <c r="CH75" s="175">
        <f t="shared" si="217"/>
        <v>0</v>
      </c>
      <c r="CI75" s="176" t="str">
        <f t="shared" si="218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68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19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69"/>
        <v xml:space="preserve"> </v>
      </c>
      <c r="DB75" s="175" t="str">
        <f>IF(CX75=0," ",VLOOKUP(CX75,PROTOKOL!$A:$E,5,FALSE))</f>
        <v xml:space="preserve"> </v>
      </c>
      <c r="DC75" s="211" t="str">
        <f t="shared" si="141"/>
        <v xml:space="preserve"> </v>
      </c>
      <c r="DD75" s="175">
        <f t="shared" si="220"/>
        <v>0</v>
      </c>
      <c r="DE75" s="176" t="str">
        <f t="shared" si="221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70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22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71"/>
        <v xml:space="preserve"> </v>
      </c>
      <c r="DX75" s="175" t="str">
        <f>IF(DT75=0," ",VLOOKUP(DT75,PROTOKOL!$A:$E,5,FALSE))</f>
        <v xml:space="preserve"> </v>
      </c>
      <c r="DY75" s="211" t="str">
        <f t="shared" si="142"/>
        <v xml:space="preserve"> </v>
      </c>
      <c r="DZ75" s="175">
        <f t="shared" si="223"/>
        <v>0</v>
      </c>
      <c r="EA75" s="176" t="str">
        <f t="shared" si="224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72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25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73"/>
        <v xml:space="preserve"> </v>
      </c>
      <c r="ET75" s="175" t="str">
        <f>IF(EP75=0," ",VLOOKUP(EP75,PROTOKOL!$A:$E,5,FALSE))</f>
        <v xml:space="preserve"> </v>
      </c>
      <c r="EU75" s="211" t="str">
        <f t="shared" si="143"/>
        <v xml:space="preserve"> </v>
      </c>
      <c r="EV75" s="175">
        <f t="shared" si="226"/>
        <v>0</v>
      </c>
      <c r="EW75" s="176" t="str">
        <f t="shared" si="227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74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28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75"/>
        <v xml:space="preserve"> </v>
      </c>
      <c r="FP75" s="175" t="str">
        <f>IF(FL75=0," ",VLOOKUP(FL75,PROTOKOL!$A:$E,5,FALSE))</f>
        <v xml:space="preserve"> </v>
      </c>
      <c r="FQ75" s="211" t="str">
        <f t="shared" si="144"/>
        <v xml:space="preserve"> </v>
      </c>
      <c r="FR75" s="175">
        <f t="shared" si="229"/>
        <v>0</v>
      </c>
      <c r="FS75" s="176" t="str">
        <f t="shared" si="230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76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31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77"/>
        <v xml:space="preserve"> </v>
      </c>
      <c r="GL75" s="175" t="str">
        <f>IF(GH75=0," ",VLOOKUP(GH75,PROTOKOL!$A:$E,5,FALSE))</f>
        <v xml:space="preserve"> </v>
      </c>
      <c r="GM75" s="211" t="str">
        <f t="shared" si="145"/>
        <v xml:space="preserve"> </v>
      </c>
      <c r="GN75" s="175">
        <f t="shared" si="232"/>
        <v>0</v>
      </c>
      <c r="GO75" s="176" t="str">
        <f t="shared" si="233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78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34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79"/>
        <v xml:space="preserve"> </v>
      </c>
      <c r="HH75" s="175" t="str">
        <f>IF(HD75=0," ",VLOOKUP(HD75,PROTOKOL!$A:$E,5,FALSE))</f>
        <v xml:space="preserve"> </v>
      </c>
      <c r="HI75" s="211" t="str">
        <f t="shared" si="146"/>
        <v xml:space="preserve"> </v>
      </c>
      <c r="HJ75" s="175">
        <f t="shared" si="235"/>
        <v>0</v>
      </c>
      <c r="HK75" s="176" t="str">
        <f t="shared" si="236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80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37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81"/>
        <v xml:space="preserve"> </v>
      </c>
      <c r="ID75" s="175" t="str">
        <f>IF(HZ75=0," ",VLOOKUP(HZ75,PROTOKOL!$A:$E,5,FALSE))</f>
        <v xml:space="preserve"> </v>
      </c>
      <c r="IE75" s="211" t="str">
        <f t="shared" si="147"/>
        <v xml:space="preserve"> </v>
      </c>
      <c r="IF75" s="175">
        <f t="shared" si="238"/>
        <v>0</v>
      </c>
      <c r="IG75" s="176" t="str">
        <f t="shared" si="239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82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40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83"/>
        <v xml:space="preserve"> </v>
      </c>
      <c r="IZ75" s="175" t="str">
        <f>IF(IV75=0," ",VLOOKUP(IV75,PROTOKOL!$A:$E,5,FALSE))</f>
        <v xml:space="preserve"> </v>
      </c>
      <c r="JA75" s="211" t="str">
        <f t="shared" si="148"/>
        <v xml:space="preserve"> </v>
      </c>
      <c r="JB75" s="175">
        <f t="shared" si="241"/>
        <v>0</v>
      </c>
      <c r="JC75" s="176" t="str">
        <f t="shared" si="24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84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4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85"/>
        <v xml:space="preserve"> </v>
      </c>
      <c r="JV75" s="175" t="str">
        <f>IF(JR75=0," ",VLOOKUP(JR75,PROTOKOL!$A:$E,5,FALSE))</f>
        <v xml:space="preserve"> </v>
      </c>
      <c r="JW75" s="211" t="str">
        <f t="shared" si="149"/>
        <v xml:space="preserve"> </v>
      </c>
      <c r="JX75" s="175">
        <f t="shared" si="244"/>
        <v>0</v>
      </c>
      <c r="JY75" s="176" t="str">
        <f t="shared" si="24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86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4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87"/>
        <v xml:space="preserve"> </v>
      </c>
      <c r="KR75" s="175" t="str">
        <f>IF(KN75=0," ",VLOOKUP(KN75,PROTOKOL!$A:$E,5,FALSE))</f>
        <v xml:space="preserve"> </v>
      </c>
      <c r="KS75" s="211" t="str">
        <f t="shared" si="150"/>
        <v xml:space="preserve"> </v>
      </c>
      <c r="KT75" s="175">
        <f t="shared" si="247"/>
        <v>0</v>
      </c>
      <c r="KU75" s="176" t="str">
        <f t="shared" si="248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88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49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89"/>
        <v xml:space="preserve"> </v>
      </c>
      <c r="LN75" s="175" t="str">
        <f>IF(LJ75=0," ",VLOOKUP(LJ75,PROTOKOL!$A:$E,5,FALSE))</f>
        <v xml:space="preserve"> </v>
      </c>
      <c r="LO75" s="211" t="str">
        <f t="shared" si="151"/>
        <v xml:space="preserve"> </v>
      </c>
      <c r="LP75" s="175">
        <f t="shared" si="250"/>
        <v>0</v>
      </c>
      <c r="LQ75" s="176" t="str">
        <f t="shared" si="25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90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5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91"/>
        <v xml:space="preserve"> </v>
      </c>
      <c r="MJ75" s="175" t="str">
        <f>IF(MF75=0," ",VLOOKUP(MF75,PROTOKOL!$A:$E,5,FALSE))</f>
        <v xml:space="preserve"> </v>
      </c>
      <c r="MK75" s="211" t="str">
        <f t="shared" si="152"/>
        <v xml:space="preserve"> </v>
      </c>
      <c r="ML75" s="175">
        <f t="shared" si="253"/>
        <v>0</v>
      </c>
      <c r="MM75" s="176" t="str">
        <f t="shared" si="25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92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5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93"/>
        <v xml:space="preserve"> </v>
      </c>
      <c r="NF75" s="175" t="str">
        <f>IF(NB75=0," ",VLOOKUP(NB75,PROTOKOL!$A:$E,5,FALSE))</f>
        <v xml:space="preserve"> </v>
      </c>
      <c r="NG75" s="211" t="str">
        <f t="shared" si="153"/>
        <v xml:space="preserve"> </v>
      </c>
      <c r="NH75" s="175">
        <f t="shared" si="256"/>
        <v>0</v>
      </c>
      <c r="NI75" s="176" t="str">
        <f t="shared" si="257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94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58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95"/>
        <v xml:space="preserve"> </v>
      </c>
      <c r="OB75" s="175" t="str">
        <f>IF(NX75=0," ",VLOOKUP(NX75,PROTOKOL!$A:$E,5,FALSE))</f>
        <v xml:space="preserve"> </v>
      </c>
      <c r="OC75" s="211" t="str">
        <f t="shared" si="154"/>
        <v xml:space="preserve"> </v>
      </c>
      <c r="OD75" s="175">
        <f t="shared" si="259"/>
        <v>0</v>
      </c>
      <c r="OE75" s="176" t="str">
        <f t="shared" si="260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96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61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97"/>
        <v xml:space="preserve"> </v>
      </c>
      <c r="OX75" s="175" t="str">
        <f>IF(OT75=0," ",VLOOKUP(OT75,PROTOKOL!$A:$E,5,FALSE))</f>
        <v xml:space="preserve"> </v>
      </c>
      <c r="OY75" s="211" t="str">
        <f t="shared" si="155"/>
        <v xml:space="preserve"> </v>
      </c>
      <c r="OZ75" s="175">
        <f t="shared" si="262"/>
        <v>0</v>
      </c>
      <c r="PA75" s="176" t="str">
        <f t="shared" si="263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98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64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99"/>
        <v xml:space="preserve"> </v>
      </c>
      <c r="PT75" s="175" t="str">
        <f>IF(PP75=0," ",VLOOKUP(PP75,PROTOKOL!$A:$E,5,FALSE))</f>
        <v xml:space="preserve"> </v>
      </c>
      <c r="PU75" s="211" t="str">
        <f t="shared" si="156"/>
        <v xml:space="preserve"> </v>
      </c>
      <c r="PV75" s="175">
        <f t="shared" si="265"/>
        <v>0</v>
      </c>
      <c r="PW75" s="176" t="str">
        <f t="shared" si="26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200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6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201"/>
        <v xml:space="preserve"> </v>
      </c>
      <c r="QP75" s="175" t="str">
        <f>IF(QL75=0," ",VLOOKUP(QL75,PROTOKOL!$A:$E,5,FALSE))</f>
        <v xml:space="preserve"> </v>
      </c>
      <c r="QQ75" s="211" t="str">
        <f t="shared" si="157"/>
        <v xml:space="preserve"> </v>
      </c>
      <c r="QR75" s="175">
        <f t="shared" si="268"/>
        <v>0</v>
      </c>
      <c r="QS75" s="176" t="str">
        <f t="shared" si="269"/>
        <v xml:space="preserve"> </v>
      </c>
      <c r="QU75" s="172">
        <v>18</v>
      </c>
      <c r="QV75" s="225"/>
      <c r="QW75" s="173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4" t="str">
        <f t="shared" si="202"/>
        <v xml:space="preserve"> </v>
      </c>
      <c r="RC75" s="211" t="str">
        <f>IF(QY75=0," ",VLOOKUP(QY75,PROTOKOL!$A:$E,5,FALSE))</f>
        <v xml:space="preserve"> </v>
      </c>
      <c r="RD75" s="175"/>
      <c r="RE75" s="176" t="str">
        <f t="shared" si="270"/>
        <v xml:space="preserve"> </v>
      </c>
      <c r="RF75" s="216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4" t="str">
        <f t="shared" si="203"/>
        <v xml:space="preserve"> </v>
      </c>
      <c r="RL75" s="175" t="str">
        <f>IF(RH75=0," ",VLOOKUP(RH75,PROTOKOL!$A:$E,5,FALSE))</f>
        <v xml:space="preserve"> </v>
      </c>
      <c r="RM75" s="211" t="str">
        <f t="shared" si="158"/>
        <v xml:space="preserve"> </v>
      </c>
      <c r="RN75" s="175">
        <f t="shared" si="271"/>
        <v>0</v>
      </c>
      <c r="RO75" s="176" t="str">
        <f t="shared" si="272"/>
        <v xml:space="preserve"> </v>
      </c>
      <c r="RQ75" s="172">
        <v>18</v>
      </c>
      <c r="RR75" s="225"/>
      <c r="RS75" s="173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4" t="str">
        <f t="shared" si="204"/>
        <v xml:space="preserve"> </v>
      </c>
      <c r="RY75" s="211" t="str">
        <f>IF(RU75=0," ",VLOOKUP(RU75,PROTOKOL!$A:$E,5,FALSE))</f>
        <v xml:space="preserve"> </v>
      </c>
      <c r="RZ75" s="175"/>
      <c r="SA75" s="176" t="str">
        <f t="shared" si="273"/>
        <v xml:space="preserve"> </v>
      </c>
      <c r="SB75" s="216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4" t="str">
        <f t="shared" si="205"/>
        <v xml:space="preserve"> </v>
      </c>
      <c r="SH75" s="175" t="str">
        <f>IF(SD75=0," ",VLOOKUP(SD75,PROTOKOL!$A:$E,5,FALSE))</f>
        <v xml:space="preserve"> </v>
      </c>
      <c r="SI75" s="211" t="str">
        <f t="shared" si="159"/>
        <v xml:space="preserve"> </v>
      </c>
      <c r="SJ75" s="175">
        <f t="shared" si="274"/>
        <v>0</v>
      </c>
      <c r="SK75" s="176" t="str">
        <f t="shared" si="275"/>
        <v xml:space="preserve"> </v>
      </c>
    </row>
    <row r="76" spans="1:505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60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206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61"/>
        <v xml:space="preserve"> </v>
      </c>
      <c r="R76" s="175" t="str">
        <f>IF(N76=0," ",VLOOKUP(N76,PROTOKOL!$A:$E,5,FALSE))</f>
        <v xml:space="preserve"> </v>
      </c>
      <c r="S76" s="211" t="str">
        <f t="shared" si="207"/>
        <v xml:space="preserve"> </v>
      </c>
      <c r="T76" s="175">
        <f t="shared" si="208"/>
        <v>0</v>
      </c>
      <c r="U76" s="176" t="str">
        <f t="shared" si="209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62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210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63"/>
        <v xml:space="preserve"> </v>
      </c>
      <c r="AN76" s="175" t="str">
        <f>IF(AJ76=0," ",VLOOKUP(AJ76,PROTOKOL!$A:$E,5,FALSE))</f>
        <v xml:space="preserve"> </v>
      </c>
      <c r="AO76" s="211" t="str">
        <f t="shared" si="138"/>
        <v xml:space="preserve"> </v>
      </c>
      <c r="AP76" s="175">
        <f t="shared" si="211"/>
        <v>0</v>
      </c>
      <c r="AQ76" s="176" t="str">
        <f t="shared" si="212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64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213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65"/>
        <v xml:space="preserve"> </v>
      </c>
      <c r="BJ76" s="175" t="str">
        <f>IF(BF76=0," ",VLOOKUP(BF76,PROTOKOL!$A:$E,5,FALSE))</f>
        <v xml:space="preserve"> </v>
      </c>
      <c r="BK76" s="211" t="str">
        <f t="shared" si="139"/>
        <v xml:space="preserve"> </v>
      </c>
      <c r="BL76" s="175">
        <f t="shared" si="214"/>
        <v>0</v>
      </c>
      <c r="BM76" s="176" t="str">
        <f t="shared" si="215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66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216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67"/>
        <v xml:space="preserve"> </v>
      </c>
      <c r="CF76" s="175" t="str">
        <f>IF(CB76=0," ",VLOOKUP(CB76,PROTOKOL!$A:$E,5,FALSE))</f>
        <v xml:space="preserve"> </v>
      </c>
      <c r="CG76" s="211" t="str">
        <f t="shared" si="140"/>
        <v xml:space="preserve"> </v>
      </c>
      <c r="CH76" s="175">
        <f t="shared" si="217"/>
        <v>0</v>
      </c>
      <c r="CI76" s="176" t="str">
        <f t="shared" si="218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68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19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69"/>
        <v xml:space="preserve"> </v>
      </c>
      <c r="DB76" s="175" t="str">
        <f>IF(CX76=0," ",VLOOKUP(CX76,PROTOKOL!$A:$E,5,FALSE))</f>
        <v xml:space="preserve"> </v>
      </c>
      <c r="DC76" s="211" t="str">
        <f t="shared" si="141"/>
        <v xml:space="preserve"> </v>
      </c>
      <c r="DD76" s="175">
        <f t="shared" si="220"/>
        <v>0</v>
      </c>
      <c r="DE76" s="176" t="str">
        <f t="shared" si="221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70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22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71"/>
        <v xml:space="preserve"> </v>
      </c>
      <c r="DX76" s="175" t="str">
        <f>IF(DT76=0," ",VLOOKUP(DT76,PROTOKOL!$A:$E,5,FALSE))</f>
        <v xml:space="preserve"> </v>
      </c>
      <c r="DY76" s="211" t="str">
        <f t="shared" si="142"/>
        <v xml:space="preserve"> </v>
      </c>
      <c r="DZ76" s="175">
        <f t="shared" si="223"/>
        <v>0</v>
      </c>
      <c r="EA76" s="176" t="str">
        <f t="shared" si="224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72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25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73"/>
        <v xml:space="preserve"> </v>
      </c>
      <c r="ET76" s="175" t="str">
        <f>IF(EP76=0," ",VLOOKUP(EP76,PROTOKOL!$A:$E,5,FALSE))</f>
        <v xml:space="preserve"> </v>
      </c>
      <c r="EU76" s="211" t="str">
        <f t="shared" si="143"/>
        <v xml:space="preserve"> </v>
      </c>
      <c r="EV76" s="175">
        <f t="shared" si="226"/>
        <v>0</v>
      </c>
      <c r="EW76" s="176" t="str">
        <f t="shared" si="227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74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28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75"/>
        <v xml:space="preserve"> </v>
      </c>
      <c r="FP76" s="175" t="str">
        <f>IF(FL76=0," ",VLOOKUP(FL76,PROTOKOL!$A:$E,5,FALSE))</f>
        <v xml:space="preserve"> </v>
      </c>
      <c r="FQ76" s="211" t="str">
        <f t="shared" si="144"/>
        <v xml:space="preserve"> </v>
      </c>
      <c r="FR76" s="175">
        <f t="shared" si="229"/>
        <v>0</v>
      </c>
      <c r="FS76" s="176" t="str">
        <f t="shared" si="230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76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31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77"/>
        <v xml:space="preserve"> </v>
      </c>
      <c r="GL76" s="175" t="str">
        <f>IF(GH76=0," ",VLOOKUP(GH76,PROTOKOL!$A:$E,5,FALSE))</f>
        <v xml:space="preserve"> </v>
      </c>
      <c r="GM76" s="211" t="str">
        <f t="shared" si="145"/>
        <v xml:space="preserve"> </v>
      </c>
      <c r="GN76" s="175">
        <f t="shared" si="232"/>
        <v>0</v>
      </c>
      <c r="GO76" s="176" t="str">
        <f t="shared" si="233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78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34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79"/>
        <v xml:space="preserve"> </v>
      </c>
      <c r="HH76" s="175" t="str">
        <f>IF(HD76=0," ",VLOOKUP(HD76,PROTOKOL!$A:$E,5,FALSE))</f>
        <v xml:space="preserve"> </v>
      </c>
      <c r="HI76" s="211" t="str">
        <f t="shared" si="146"/>
        <v xml:space="preserve"> </v>
      </c>
      <c r="HJ76" s="175">
        <f t="shared" si="235"/>
        <v>0</v>
      </c>
      <c r="HK76" s="176" t="str">
        <f t="shared" si="236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80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37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81"/>
        <v xml:space="preserve"> </v>
      </c>
      <c r="ID76" s="175" t="str">
        <f>IF(HZ76=0," ",VLOOKUP(HZ76,PROTOKOL!$A:$E,5,FALSE))</f>
        <v xml:space="preserve"> </v>
      </c>
      <c r="IE76" s="211" t="str">
        <f t="shared" si="147"/>
        <v xml:space="preserve"> </v>
      </c>
      <c r="IF76" s="175">
        <f t="shared" si="238"/>
        <v>0</v>
      </c>
      <c r="IG76" s="176" t="str">
        <f t="shared" si="239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82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40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83"/>
        <v xml:space="preserve"> </v>
      </c>
      <c r="IZ76" s="175" t="str">
        <f>IF(IV76=0," ",VLOOKUP(IV76,PROTOKOL!$A:$E,5,FALSE))</f>
        <v xml:space="preserve"> </v>
      </c>
      <c r="JA76" s="211" t="str">
        <f t="shared" si="148"/>
        <v xml:space="preserve"> </v>
      </c>
      <c r="JB76" s="175">
        <f t="shared" si="241"/>
        <v>0</v>
      </c>
      <c r="JC76" s="176" t="str">
        <f t="shared" si="24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84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4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85"/>
        <v xml:space="preserve"> </v>
      </c>
      <c r="JV76" s="175" t="str">
        <f>IF(JR76=0," ",VLOOKUP(JR76,PROTOKOL!$A:$E,5,FALSE))</f>
        <v xml:space="preserve"> </v>
      </c>
      <c r="JW76" s="211" t="str">
        <f t="shared" si="149"/>
        <v xml:space="preserve"> </v>
      </c>
      <c r="JX76" s="175">
        <f t="shared" si="244"/>
        <v>0</v>
      </c>
      <c r="JY76" s="176" t="str">
        <f t="shared" si="24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86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4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87"/>
        <v xml:space="preserve"> </v>
      </c>
      <c r="KR76" s="175" t="str">
        <f>IF(KN76=0," ",VLOOKUP(KN76,PROTOKOL!$A:$E,5,FALSE))</f>
        <v xml:space="preserve"> </v>
      </c>
      <c r="KS76" s="211" t="str">
        <f t="shared" si="150"/>
        <v xml:space="preserve"> </v>
      </c>
      <c r="KT76" s="175">
        <f t="shared" si="247"/>
        <v>0</v>
      </c>
      <c r="KU76" s="176" t="str">
        <f t="shared" si="248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88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49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89"/>
        <v xml:space="preserve"> </v>
      </c>
      <c r="LN76" s="175" t="str">
        <f>IF(LJ76=0," ",VLOOKUP(LJ76,PROTOKOL!$A:$E,5,FALSE))</f>
        <v xml:space="preserve"> </v>
      </c>
      <c r="LO76" s="211" t="str">
        <f t="shared" si="151"/>
        <v xml:space="preserve"> </v>
      </c>
      <c r="LP76" s="175">
        <f t="shared" si="250"/>
        <v>0</v>
      </c>
      <c r="LQ76" s="176" t="str">
        <f t="shared" si="25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90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5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91"/>
        <v xml:space="preserve"> </v>
      </c>
      <c r="MJ76" s="175" t="str">
        <f>IF(MF76=0," ",VLOOKUP(MF76,PROTOKOL!$A:$E,5,FALSE))</f>
        <v xml:space="preserve"> </v>
      </c>
      <c r="MK76" s="211" t="str">
        <f t="shared" si="152"/>
        <v xml:space="preserve"> </v>
      </c>
      <c r="ML76" s="175">
        <f t="shared" si="253"/>
        <v>0</v>
      </c>
      <c r="MM76" s="176" t="str">
        <f t="shared" si="25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92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5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93"/>
        <v xml:space="preserve"> </v>
      </c>
      <c r="NF76" s="175" t="str">
        <f>IF(NB76=0," ",VLOOKUP(NB76,PROTOKOL!$A:$E,5,FALSE))</f>
        <v xml:space="preserve"> </v>
      </c>
      <c r="NG76" s="211" t="str">
        <f t="shared" si="153"/>
        <v xml:space="preserve"> </v>
      </c>
      <c r="NH76" s="175">
        <f t="shared" si="256"/>
        <v>0</v>
      </c>
      <c r="NI76" s="176" t="str">
        <f t="shared" si="25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94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5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95"/>
        <v xml:space="preserve"> </v>
      </c>
      <c r="OB76" s="175" t="str">
        <f>IF(NX76=0," ",VLOOKUP(NX76,PROTOKOL!$A:$E,5,FALSE))</f>
        <v xml:space="preserve"> </v>
      </c>
      <c r="OC76" s="211" t="str">
        <f t="shared" si="154"/>
        <v xml:space="preserve"> </v>
      </c>
      <c r="OD76" s="175">
        <f t="shared" si="259"/>
        <v>0</v>
      </c>
      <c r="OE76" s="176" t="str">
        <f t="shared" si="26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96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6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97"/>
        <v xml:space="preserve"> </v>
      </c>
      <c r="OX76" s="175" t="str">
        <f>IF(OT76=0," ",VLOOKUP(OT76,PROTOKOL!$A:$E,5,FALSE))</f>
        <v xml:space="preserve"> </v>
      </c>
      <c r="OY76" s="211" t="str">
        <f t="shared" si="155"/>
        <v xml:space="preserve"> </v>
      </c>
      <c r="OZ76" s="175">
        <f t="shared" si="262"/>
        <v>0</v>
      </c>
      <c r="PA76" s="176" t="str">
        <f t="shared" si="263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98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64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99"/>
        <v xml:space="preserve"> </v>
      </c>
      <c r="PT76" s="175" t="str">
        <f>IF(PP76=0," ",VLOOKUP(PP76,PROTOKOL!$A:$E,5,FALSE))</f>
        <v xml:space="preserve"> </v>
      </c>
      <c r="PU76" s="211" t="str">
        <f t="shared" si="156"/>
        <v xml:space="preserve"> </v>
      </c>
      <c r="PV76" s="175">
        <f t="shared" si="265"/>
        <v>0</v>
      </c>
      <c r="PW76" s="176" t="str">
        <f t="shared" si="26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200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6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201"/>
        <v xml:space="preserve"> </v>
      </c>
      <c r="QP76" s="175" t="str">
        <f>IF(QL76=0," ",VLOOKUP(QL76,PROTOKOL!$A:$E,5,FALSE))</f>
        <v xml:space="preserve"> </v>
      </c>
      <c r="QQ76" s="211" t="str">
        <f t="shared" si="157"/>
        <v xml:space="preserve"> </v>
      </c>
      <c r="QR76" s="175">
        <f t="shared" si="268"/>
        <v>0</v>
      </c>
      <c r="QS76" s="176" t="str">
        <f t="shared" si="269"/>
        <v xml:space="preserve"> </v>
      </c>
      <c r="QU76" s="172">
        <v>18</v>
      </c>
      <c r="QV76" s="226"/>
      <c r="QW76" s="173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4" t="str">
        <f t="shared" si="202"/>
        <v xml:space="preserve"> </v>
      </c>
      <c r="RC76" s="211" t="str">
        <f>IF(QY76=0," ",VLOOKUP(QY76,PROTOKOL!$A:$E,5,FALSE))</f>
        <v xml:space="preserve"> </v>
      </c>
      <c r="RD76" s="175"/>
      <c r="RE76" s="176" t="str">
        <f t="shared" si="270"/>
        <v xml:space="preserve"> </v>
      </c>
      <c r="RF76" s="216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4" t="str">
        <f t="shared" si="203"/>
        <v xml:space="preserve"> </v>
      </c>
      <c r="RL76" s="175" t="str">
        <f>IF(RH76=0," ",VLOOKUP(RH76,PROTOKOL!$A:$E,5,FALSE))</f>
        <v xml:space="preserve"> </v>
      </c>
      <c r="RM76" s="211" t="str">
        <f t="shared" si="158"/>
        <v xml:space="preserve"> </v>
      </c>
      <c r="RN76" s="175">
        <f t="shared" si="271"/>
        <v>0</v>
      </c>
      <c r="RO76" s="176" t="str">
        <f t="shared" si="272"/>
        <v xml:space="preserve"> </v>
      </c>
      <c r="RQ76" s="172">
        <v>18</v>
      </c>
      <c r="RR76" s="226"/>
      <c r="RS76" s="173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4" t="str">
        <f t="shared" si="204"/>
        <v xml:space="preserve"> </v>
      </c>
      <c r="RY76" s="211" t="str">
        <f>IF(RU76=0," ",VLOOKUP(RU76,PROTOKOL!$A:$E,5,FALSE))</f>
        <v xml:space="preserve"> </v>
      </c>
      <c r="RZ76" s="175"/>
      <c r="SA76" s="176" t="str">
        <f t="shared" si="273"/>
        <v xml:space="preserve"> </v>
      </c>
      <c r="SB76" s="216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4" t="str">
        <f t="shared" si="205"/>
        <v xml:space="preserve"> </v>
      </c>
      <c r="SH76" s="175" t="str">
        <f>IF(SD76=0," ",VLOOKUP(SD76,PROTOKOL!$A:$E,5,FALSE))</f>
        <v xml:space="preserve"> </v>
      </c>
      <c r="SI76" s="211" t="str">
        <f t="shared" si="159"/>
        <v xml:space="preserve"> </v>
      </c>
      <c r="SJ76" s="175">
        <f t="shared" si="274"/>
        <v>0</v>
      </c>
      <c r="SK76" s="176" t="str">
        <f t="shared" si="275"/>
        <v xml:space="preserve"> </v>
      </c>
    </row>
    <row r="77" spans="1:505" ht="13.8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60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206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61"/>
        <v xml:space="preserve"> </v>
      </c>
      <c r="R77" s="175" t="str">
        <f>IF(N77=0," ",VLOOKUP(N77,PROTOKOL!$A:$E,5,FALSE))</f>
        <v xml:space="preserve"> </v>
      </c>
      <c r="S77" s="211" t="str">
        <f t="shared" si="207"/>
        <v xml:space="preserve"> </v>
      </c>
      <c r="T77" s="175">
        <f t="shared" si="208"/>
        <v>0</v>
      </c>
      <c r="U77" s="176" t="str">
        <f t="shared" si="209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62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210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63"/>
        <v xml:space="preserve"> </v>
      </c>
      <c r="AN77" s="175" t="str">
        <f>IF(AJ77=0," ",VLOOKUP(AJ77,PROTOKOL!$A:$E,5,FALSE))</f>
        <v xml:space="preserve"> </v>
      </c>
      <c r="AO77" s="211" t="str">
        <f t="shared" si="138"/>
        <v xml:space="preserve"> </v>
      </c>
      <c r="AP77" s="175">
        <f t="shared" si="211"/>
        <v>0</v>
      </c>
      <c r="AQ77" s="176" t="str">
        <f t="shared" si="212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64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213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65"/>
        <v xml:space="preserve"> </v>
      </c>
      <c r="BJ77" s="175" t="str">
        <f>IF(BF77=0," ",VLOOKUP(BF77,PROTOKOL!$A:$E,5,FALSE))</f>
        <v xml:space="preserve"> </v>
      </c>
      <c r="BK77" s="211" t="str">
        <f t="shared" si="139"/>
        <v xml:space="preserve"> </v>
      </c>
      <c r="BL77" s="175">
        <f t="shared" si="214"/>
        <v>0</v>
      </c>
      <c r="BM77" s="176" t="str">
        <f t="shared" si="215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66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216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67"/>
        <v xml:space="preserve"> </v>
      </c>
      <c r="CF77" s="175" t="str">
        <f>IF(CB77=0," ",VLOOKUP(CB77,PROTOKOL!$A:$E,5,FALSE))</f>
        <v xml:space="preserve"> </v>
      </c>
      <c r="CG77" s="211" t="str">
        <f t="shared" si="140"/>
        <v xml:space="preserve"> </v>
      </c>
      <c r="CH77" s="175">
        <f t="shared" si="217"/>
        <v>0</v>
      </c>
      <c r="CI77" s="176" t="str">
        <f t="shared" si="218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68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19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69"/>
        <v xml:space="preserve"> </v>
      </c>
      <c r="DB77" s="175" t="str">
        <f>IF(CX77=0," ",VLOOKUP(CX77,PROTOKOL!$A:$E,5,FALSE))</f>
        <v xml:space="preserve"> </v>
      </c>
      <c r="DC77" s="211" t="str">
        <f t="shared" si="141"/>
        <v xml:space="preserve"> </v>
      </c>
      <c r="DD77" s="175">
        <f t="shared" si="220"/>
        <v>0</v>
      </c>
      <c r="DE77" s="176" t="str">
        <f t="shared" si="221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70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22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71"/>
        <v xml:space="preserve"> </v>
      </c>
      <c r="DX77" s="175" t="str">
        <f>IF(DT77=0," ",VLOOKUP(DT77,PROTOKOL!$A:$E,5,FALSE))</f>
        <v xml:space="preserve"> </v>
      </c>
      <c r="DY77" s="211" t="str">
        <f t="shared" si="142"/>
        <v xml:space="preserve"> </v>
      </c>
      <c r="DZ77" s="175">
        <f t="shared" si="223"/>
        <v>0</v>
      </c>
      <c r="EA77" s="176" t="str">
        <f t="shared" si="224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72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25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73"/>
        <v xml:space="preserve"> </v>
      </c>
      <c r="ET77" s="175" t="str">
        <f>IF(EP77=0," ",VLOOKUP(EP77,PROTOKOL!$A:$E,5,FALSE))</f>
        <v xml:space="preserve"> </v>
      </c>
      <c r="EU77" s="211" t="str">
        <f t="shared" si="143"/>
        <v xml:space="preserve"> </v>
      </c>
      <c r="EV77" s="175">
        <f t="shared" si="226"/>
        <v>0</v>
      </c>
      <c r="EW77" s="176" t="str">
        <f t="shared" si="227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74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28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75"/>
        <v xml:space="preserve"> </v>
      </c>
      <c r="FP77" s="175" t="str">
        <f>IF(FL77=0," ",VLOOKUP(FL77,PROTOKOL!$A:$E,5,FALSE))</f>
        <v xml:space="preserve"> </v>
      </c>
      <c r="FQ77" s="211" t="str">
        <f t="shared" si="144"/>
        <v xml:space="preserve"> </v>
      </c>
      <c r="FR77" s="175">
        <f t="shared" si="229"/>
        <v>0</v>
      </c>
      <c r="FS77" s="176" t="str">
        <f t="shared" si="230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76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31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77"/>
        <v xml:space="preserve"> </v>
      </c>
      <c r="GL77" s="175" t="str">
        <f>IF(GH77=0," ",VLOOKUP(GH77,PROTOKOL!$A:$E,5,FALSE))</f>
        <v xml:space="preserve"> </v>
      </c>
      <c r="GM77" s="211" t="str">
        <f t="shared" si="145"/>
        <v xml:space="preserve"> </v>
      </c>
      <c r="GN77" s="175">
        <f t="shared" si="232"/>
        <v>0</v>
      </c>
      <c r="GO77" s="176" t="str">
        <f t="shared" si="233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78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34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79"/>
        <v xml:space="preserve"> </v>
      </c>
      <c r="HH77" s="175" t="str">
        <f>IF(HD77=0," ",VLOOKUP(HD77,PROTOKOL!$A:$E,5,FALSE))</f>
        <v xml:space="preserve"> </v>
      </c>
      <c r="HI77" s="211" t="str">
        <f t="shared" si="146"/>
        <v xml:space="preserve"> </v>
      </c>
      <c r="HJ77" s="175">
        <f t="shared" si="235"/>
        <v>0</v>
      </c>
      <c r="HK77" s="176" t="str">
        <f t="shared" si="236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80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37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81"/>
        <v xml:space="preserve"> </v>
      </c>
      <c r="ID77" s="175" t="str">
        <f>IF(HZ77=0," ",VLOOKUP(HZ77,PROTOKOL!$A:$E,5,FALSE))</f>
        <v xml:space="preserve"> </v>
      </c>
      <c r="IE77" s="211" t="str">
        <f t="shared" si="147"/>
        <v xml:space="preserve"> </v>
      </c>
      <c r="IF77" s="175">
        <f t="shared" si="238"/>
        <v>0</v>
      </c>
      <c r="IG77" s="176" t="str">
        <f t="shared" si="239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82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40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83"/>
        <v xml:space="preserve"> </v>
      </c>
      <c r="IZ77" s="175" t="str">
        <f>IF(IV77=0," ",VLOOKUP(IV77,PROTOKOL!$A:$E,5,FALSE))</f>
        <v xml:space="preserve"> </v>
      </c>
      <c r="JA77" s="211" t="str">
        <f t="shared" si="148"/>
        <v xml:space="preserve"> </v>
      </c>
      <c r="JB77" s="175">
        <f t="shared" si="241"/>
        <v>0</v>
      </c>
      <c r="JC77" s="176" t="str">
        <f t="shared" si="242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84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4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85"/>
        <v xml:space="preserve"> </v>
      </c>
      <c r="JV77" s="175" t="str">
        <f>IF(JR77=0," ",VLOOKUP(JR77,PROTOKOL!$A:$E,5,FALSE))</f>
        <v xml:space="preserve"> </v>
      </c>
      <c r="JW77" s="211" t="str">
        <f t="shared" si="149"/>
        <v xml:space="preserve"> </v>
      </c>
      <c r="JX77" s="175">
        <f t="shared" si="244"/>
        <v>0</v>
      </c>
      <c r="JY77" s="176" t="str">
        <f t="shared" si="245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86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46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87"/>
        <v xml:space="preserve"> </v>
      </c>
      <c r="KR77" s="175" t="str">
        <f>IF(KN77=0," ",VLOOKUP(KN77,PROTOKOL!$A:$E,5,FALSE))</f>
        <v xml:space="preserve"> </v>
      </c>
      <c r="KS77" s="211" t="str">
        <f t="shared" si="150"/>
        <v xml:space="preserve"> </v>
      </c>
      <c r="KT77" s="175">
        <f t="shared" si="247"/>
        <v>0</v>
      </c>
      <c r="KU77" s="176" t="str">
        <f t="shared" si="248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88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4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89"/>
        <v xml:space="preserve"> </v>
      </c>
      <c r="LN77" s="175" t="str">
        <f>IF(LJ77=0," ",VLOOKUP(LJ77,PROTOKOL!$A:$E,5,FALSE))</f>
        <v xml:space="preserve"> </v>
      </c>
      <c r="LO77" s="211" t="str">
        <f t="shared" si="151"/>
        <v xml:space="preserve"> </v>
      </c>
      <c r="LP77" s="175">
        <f t="shared" si="250"/>
        <v>0</v>
      </c>
      <c r="LQ77" s="176" t="str">
        <f t="shared" si="251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90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52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91"/>
        <v xml:space="preserve"> </v>
      </c>
      <c r="MJ77" s="175" t="str">
        <f>IF(MF77=0," ",VLOOKUP(MF77,PROTOKOL!$A:$E,5,FALSE))</f>
        <v xml:space="preserve"> </v>
      </c>
      <c r="MK77" s="211" t="str">
        <f t="shared" si="152"/>
        <v xml:space="preserve"> </v>
      </c>
      <c r="ML77" s="175">
        <f t="shared" si="253"/>
        <v>0</v>
      </c>
      <c r="MM77" s="176" t="str">
        <f t="shared" si="254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92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5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93"/>
        <v xml:space="preserve"> </v>
      </c>
      <c r="NF77" s="175" t="str">
        <f>IF(NB77=0," ",VLOOKUP(NB77,PROTOKOL!$A:$E,5,FALSE))</f>
        <v xml:space="preserve"> </v>
      </c>
      <c r="NG77" s="211" t="str">
        <f t="shared" si="153"/>
        <v xml:space="preserve"> </v>
      </c>
      <c r="NH77" s="175">
        <f t="shared" si="256"/>
        <v>0</v>
      </c>
      <c r="NI77" s="176" t="str">
        <f t="shared" si="257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94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58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95"/>
        <v xml:space="preserve"> </v>
      </c>
      <c r="OB77" s="175" t="str">
        <f>IF(NX77=0," ",VLOOKUP(NX77,PROTOKOL!$A:$E,5,FALSE))</f>
        <v xml:space="preserve"> </v>
      </c>
      <c r="OC77" s="211" t="str">
        <f t="shared" si="154"/>
        <v xml:space="preserve"> </v>
      </c>
      <c r="OD77" s="175">
        <f t="shared" si="259"/>
        <v>0</v>
      </c>
      <c r="OE77" s="176" t="str">
        <f t="shared" si="260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96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61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97"/>
        <v xml:space="preserve"> </v>
      </c>
      <c r="OX77" s="175" t="str">
        <f>IF(OT77=0," ",VLOOKUP(OT77,PROTOKOL!$A:$E,5,FALSE))</f>
        <v xml:space="preserve"> </v>
      </c>
      <c r="OY77" s="211" t="str">
        <f t="shared" si="155"/>
        <v xml:space="preserve"> </v>
      </c>
      <c r="OZ77" s="175">
        <f t="shared" si="262"/>
        <v>0</v>
      </c>
      <c r="PA77" s="176" t="str">
        <f t="shared" si="263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98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6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99"/>
        <v xml:space="preserve"> </v>
      </c>
      <c r="PT77" s="175" t="str">
        <f>IF(PP77=0," ",VLOOKUP(PP77,PROTOKOL!$A:$E,5,FALSE))</f>
        <v xml:space="preserve"> </v>
      </c>
      <c r="PU77" s="211" t="str">
        <f t="shared" si="156"/>
        <v xml:space="preserve"> </v>
      </c>
      <c r="PV77" s="175">
        <f t="shared" si="265"/>
        <v>0</v>
      </c>
      <c r="PW77" s="176" t="str">
        <f t="shared" si="266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200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67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201"/>
        <v xml:space="preserve"> </v>
      </c>
      <c r="QP77" s="175" t="str">
        <f>IF(QL77=0," ",VLOOKUP(QL77,PROTOKOL!$A:$E,5,FALSE))</f>
        <v xml:space="preserve"> </v>
      </c>
      <c r="QQ77" s="211" t="str">
        <f t="shared" si="157"/>
        <v xml:space="preserve"> </v>
      </c>
      <c r="QR77" s="175">
        <f t="shared" si="268"/>
        <v>0</v>
      </c>
      <c r="QS77" s="176" t="str">
        <f t="shared" si="269"/>
        <v xml:space="preserve"> </v>
      </c>
      <c r="QU77" s="172">
        <v>19</v>
      </c>
      <c r="QV77" s="224">
        <v>19</v>
      </c>
      <c r="QW77" s="173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4" t="str">
        <f t="shared" si="202"/>
        <v xml:space="preserve"> </v>
      </c>
      <c r="RC77" s="211" t="str">
        <f>IF(QY77=0," ",VLOOKUP(QY77,PROTOKOL!$A:$E,5,FALSE))</f>
        <v xml:space="preserve"> </v>
      </c>
      <c r="RD77" s="175"/>
      <c r="RE77" s="176" t="str">
        <f t="shared" si="270"/>
        <v xml:space="preserve"> </v>
      </c>
      <c r="RF77" s="216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4" t="str">
        <f t="shared" si="203"/>
        <v xml:space="preserve"> </v>
      </c>
      <c r="RL77" s="175" t="str">
        <f>IF(RH77=0," ",VLOOKUP(RH77,PROTOKOL!$A:$E,5,FALSE))</f>
        <v xml:space="preserve"> </v>
      </c>
      <c r="RM77" s="211" t="str">
        <f t="shared" si="158"/>
        <v xml:space="preserve"> </v>
      </c>
      <c r="RN77" s="175">
        <f t="shared" si="271"/>
        <v>0</v>
      </c>
      <c r="RO77" s="176" t="str">
        <f t="shared" si="272"/>
        <v xml:space="preserve"> </v>
      </c>
      <c r="RQ77" s="172">
        <v>19</v>
      </c>
      <c r="RR77" s="224">
        <v>19</v>
      </c>
      <c r="RS77" s="173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4" t="str">
        <f t="shared" si="204"/>
        <v xml:space="preserve"> </v>
      </c>
      <c r="RY77" s="211" t="str">
        <f>IF(RU77=0," ",VLOOKUP(RU77,PROTOKOL!$A:$E,5,FALSE))</f>
        <v xml:space="preserve"> </v>
      </c>
      <c r="RZ77" s="175"/>
      <c r="SA77" s="176" t="str">
        <f t="shared" si="273"/>
        <v xml:space="preserve"> </v>
      </c>
      <c r="SB77" s="216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4" t="str">
        <f t="shared" si="205"/>
        <v xml:space="preserve"> </v>
      </c>
      <c r="SH77" s="175" t="str">
        <f>IF(SD77=0," ",VLOOKUP(SD77,PROTOKOL!$A:$E,5,FALSE))</f>
        <v xml:space="preserve"> </v>
      </c>
      <c r="SI77" s="211" t="str">
        <f t="shared" si="159"/>
        <v xml:space="preserve"> </v>
      </c>
      <c r="SJ77" s="175">
        <f t="shared" si="274"/>
        <v>0</v>
      </c>
      <c r="SK77" s="176" t="str">
        <f t="shared" si="275"/>
        <v xml:space="preserve"> </v>
      </c>
    </row>
    <row r="78" spans="1:505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60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206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61"/>
        <v xml:space="preserve"> </v>
      </c>
      <c r="R78" s="175" t="str">
        <f>IF(N78=0," ",VLOOKUP(N78,PROTOKOL!$A:$E,5,FALSE))</f>
        <v xml:space="preserve"> </v>
      </c>
      <c r="S78" s="211" t="str">
        <f t="shared" si="207"/>
        <v xml:space="preserve"> </v>
      </c>
      <c r="T78" s="175">
        <f t="shared" si="208"/>
        <v>0</v>
      </c>
      <c r="U78" s="176" t="str">
        <f t="shared" si="209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62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210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63"/>
        <v xml:space="preserve"> </v>
      </c>
      <c r="AN78" s="175" t="str">
        <f>IF(AJ78=0," ",VLOOKUP(AJ78,PROTOKOL!$A:$E,5,FALSE))</f>
        <v xml:space="preserve"> </v>
      </c>
      <c r="AO78" s="211" t="str">
        <f t="shared" si="138"/>
        <v xml:space="preserve"> </v>
      </c>
      <c r="AP78" s="175">
        <f t="shared" si="211"/>
        <v>0</v>
      </c>
      <c r="AQ78" s="176" t="str">
        <f t="shared" si="212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64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213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65"/>
        <v xml:space="preserve"> </v>
      </c>
      <c r="BJ78" s="175" t="str">
        <f>IF(BF78=0," ",VLOOKUP(BF78,PROTOKOL!$A:$E,5,FALSE))</f>
        <v xml:space="preserve"> </v>
      </c>
      <c r="BK78" s="211" t="str">
        <f t="shared" si="139"/>
        <v xml:space="preserve"> </v>
      </c>
      <c r="BL78" s="175">
        <f t="shared" si="214"/>
        <v>0</v>
      </c>
      <c r="BM78" s="176" t="str">
        <f t="shared" si="215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66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216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67"/>
        <v xml:space="preserve"> </v>
      </c>
      <c r="CF78" s="175" t="str">
        <f>IF(CB78=0," ",VLOOKUP(CB78,PROTOKOL!$A:$E,5,FALSE))</f>
        <v xml:space="preserve"> </v>
      </c>
      <c r="CG78" s="211" t="str">
        <f t="shared" si="140"/>
        <v xml:space="preserve"> </v>
      </c>
      <c r="CH78" s="175">
        <f t="shared" si="217"/>
        <v>0</v>
      </c>
      <c r="CI78" s="176" t="str">
        <f t="shared" si="218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68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19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69"/>
        <v xml:space="preserve"> </v>
      </c>
      <c r="DB78" s="175" t="str">
        <f>IF(CX78=0," ",VLOOKUP(CX78,PROTOKOL!$A:$E,5,FALSE))</f>
        <v xml:space="preserve"> </v>
      </c>
      <c r="DC78" s="211" t="str">
        <f t="shared" si="141"/>
        <v xml:space="preserve"> </v>
      </c>
      <c r="DD78" s="175">
        <f t="shared" si="220"/>
        <v>0</v>
      </c>
      <c r="DE78" s="176" t="str">
        <f t="shared" si="221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70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22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71"/>
        <v xml:space="preserve"> </v>
      </c>
      <c r="DX78" s="175" t="str">
        <f>IF(DT78=0," ",VLOOKUP(DT78,PROTOKOL!$A:$E,5,FALSE))</f>
        <v xml:space="preserve"> </v>
      </c>
      <c r="DY78" s="211" t="str">
        <f t="shared" si="142"/>
        <v xml:space="preserve"> </v>
      </c>
      <c r="DZ78" s="175">
        <f t="shared" si="223"/>
        <v>0</v>
      </c>
      <c r="EA78" s="176" t="str">
        <f t="shared" si="224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72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25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73"/>
        <v xml:space="preserve"> </v>
      </c>
      <c r="ET78" s="175" t="str">
        <f>IF(EP78=0," ",VLOOKUP(EP78,PROTOKOL!$A:$E,5,FALSE))</f>
        <v xml:space="preserve"> </v>
      </c>
      <c r="EU78" s="211" t="str">
        <f t="shared" si="143"/>
        <v xml:space="preserve"> </v>
      </c>
      <c r="EV78" s="175">
        <f t="shared" si="226"/>
        <v>0</v>
      </c>
      <c r="EW78" s="176" t="str">
        <f t="shared" si="227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74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28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75"/>
        <v xml:space="preserve"> </v>
      </c>
      <c r="FP78" s="175" t="str">
        <f>IF(FL78=0," ",VLOOKUP(FL78,PROTOKOL!$A:$E,5,FALSE))</f>
        <v xml:space="preserve"> </v>
      </c>
      <c r="FQ78" s="211" t="str">
        <f t="shared" si="144"/>
        <v xml:space="preserve"> </v>
      </c>
      <c r="FR78" s="175">
        <f t="shared" si="229"/>
        <v>0</v>
      </c>
      <c r="FS78" s="176" t="str">
        <f t="shared" si="230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76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31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77"/>
        <v xml:space="preserve"> </v>
      </c>
      <c r="GL78" s="175" t="str">
        <f>IF(GH78=0," ",VLOOKUP(GH78,PROTOKOL!$A:$E,5,FALSE))</f>
        <v xml:space="preserve"> </v>
      </c>
      <c r="GM78" s="211" t="str">
        <f t="shared" si="145"/>
        <v xml:space="preserve"> </v>
      </c>
      <c r="GN78" s="175">
        <f t="shared" si="232"/>
        <v>0</v>
      </c>
      <c r="GO78" s="176" t="str">
        <f t="shared" si="233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78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34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79"/>
        <v xml:space="preserve"> </v>
      </c>
      <c r="HH78" s="175" t="str">
        <f>IF(HD78=0," ",VLOOKUP(HD78,PROTOKOL!$A:$E,5,FALSE))</f>
        <v xml:space="preserve"> </v>
      </c>
      <c r="HI78" s="211" t="str">
        <f t="shared" si="146"/>
        <v xml:space="preserve"> </v>
      </c>
      <c r="HJ78" s="175">
        <f t="shared" si="235"/>
        <v>0</v>
      </c>
      <c r="HK78" s="176" t="str">
        <f t="shared" si="236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80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37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81"/>
        <v xml:space="preserve"> </v>
      </c>
      <c r="ID78" s="175" t="str">
        <f>IF(HZ78=0," ",VLOOKUP(HZ78,PROTOKOL!$A:$E,5,FALSE))</f>
        <v xml:space="preserve"> </v>
      </c>
      <c r="IE78" s="211" t="str">
        <f t="shared" si="147"/>
        <v xml:space="preserve"> </v>
      </c>
      <c r="IF78" s="175">
        <f t="shared" si="238"/>
        <v>0</v>
      </c>
      <c r="IG78" s="176" t="str">
        <f t="shared" si="239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82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40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83"/>
        <v xml:space="preserve"> </v>
      </c>
      <c r="IZ78" s="175" t="str">
        <f>IF(IV78=0," ",VLOOKUP(IV78,PROTOKOL!$A:$E,5,FALSE))</f>
        <v xml:space="preserve"> </v>
      </c>
      <c r="JA78" s="211" t="str">
        <f t="shared" si="148"/>
        <v xml:space="preserve"> </v>
      </c>
      <c r="JB78" s="175">
        <f t="shared" si="241"/>
        <v>0</v>
      </c>
      <c r="JC78" s="176" t="str">
        <f t="shared" si="24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84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4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85"/>
        <v xml:space="preserve"> </v>
      </c>
      <c r="JV78" s="175" t="str">
        <f>IF(JR78=0," ",VLOOKUP(JR78,PROTOKOL!$A:$E,5,FALSE))</f>
        <v xml:space="preserve"> </v>
      </c>
      <c r="JW78" s="211" t="str">
        <f t="shared" si="149"/>
        <v xml:space="preserve"> </v>
      </c>
      <c r="JX78" s="175">
        <f t="shared" si="244"/>
        <v>0</v>
      </c>
      <c r="JY78" s="176" t="str">
        <f t="shared" si="24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86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4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87"/>
        <v xml:space="preserve"> </v>
      </c>
      <c r="KR78" s="175" t="str">
        <f>IF(KN78=0," ",VLOOKUP(KN78,PROTOKOL!$A:$E,5,FALSE))</f>
        <v xml:space="preserve"> </v>
      </c>
      <c r="KS78" s="211" t="str">
        <f t="shared" si="150"/>
        <v xml:space="preserve"> </v>
      </c>
      <c r="KT78" s="175">
        <f t="shared" si="247"/>
        <v>0</v>
      </c>
      <c r="KU78" s="176" t="str">
        <f t="shared" si="24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88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4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89"/>
        <v xml:space="preserve"> </v>
      </c>
      <c r="LN78" s="175" t="str">
        <f>IF(LJ78=0," ",VLOOKUP(LJ78,PROTOKOL!$A:$E,5,FALSE))</f>
        <v xml:space="preserve"> </v>
      </c>
      <c r="LO78" s="211" t="str">
        <f t="shared" si="151"/>
        <v xml:space="preserve"> </v>
      </c>
      <c r="LP78" s="175">
        <f t="shared" si="250"/>
        <v>0</v>
      </c>
      <c r="LQ78" s="176" t="str">
        <f t="shared" si="25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90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5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91"/>
        <v xml:space="preserve"> </v>
      </c>
      <c r="MJ78" s="175" t="str">
        <f>IF(MF78=0," ",VLOOKUP(MF78,PROTOKOL!$A:$E,5,FALSE))</f>
        <v xml:space="preserve"> </v>
      </c>
      <c r="MK78" s="211" t="str">
        <f t="shared" si="152"/>
        <v xml:space="preserve"> </v>
      </c>
      <c r="ML78" s="175">
        <f t="shared" si="253"/>
        <v>0</v>
      </c>
      <c r="MM78" s="176" t="str">
        <f t="shared" si="25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92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5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93"/>
        <v xml:space="preserve"> </v>
      </c>
      <c r="NF78" s="175" t="str">
        <f>IF(NB78=0," ",VLOOKUP(NB78,PROTOKOL!$A:$E,5,FALSE))</f>
        <v xml:space="preserve"> </v>
      </c>
      <c r="NG78" s="211" t="str">
        <f t="shared" si="153"/>
        <v xml:space="preserve"> </v>
      </c>
      <c r="NH78" s="175">
        <f t="shared" si="256"/>
        <v>0</v>
      </c>
      <c r="NI78" s="176" t="str">
        <f t="shared" si="25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94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5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95"/>
        <v xml:space="preserve"> </v>
      </c>
      <c r="OB78" s="175" t="str">
        <f>IF(NX78=0," ",VLOOKUP(NX78,PROTOKOL!$A:$E,5,FALSE))</f>
        <v xml:space="preserve"> </v>
      </c>
      <c r="OC78" s="211" t="str">
        <f t="shared" si="154"/>
        <v xml:space="preserve"> </v>
      </c>
      <c r="OD78" s="175">
        <f t="shared" si="259"/>
        <v>0</v>
      </c>
      <c r="OE78" s="176" t="str">
        <f t="shared" si="26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96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6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97"/>
        <v xml:space="preserve"> </v>
      </c>
      <c r="OX78" s="175" t="str">
        <f>IF(OT78=0," ",VLOOKUP(OT78,PROTOKOL!$A:$E,5,FALSE))</f>
        <v xml:space="preserve"> </v>
      </c>
      <c r="OY78" s="211" t="str">
        <f t="shared" si="155"/>
        <v xml:space="preserve"> </v>
      </c>
      <c r="OZ78" s="175">
        <f t="shared" si="262"/>
        <v>0</v>
      </c>
      <c r="PA78" s="176" t="str">
        <f t="shared" si="26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98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6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99"/>
        <v xml:space="preserve"> </v>
      </c>
      <c r="PT78" s="175" t="str">
        <f>IF(PP78=0," ",VLOOKUP(PP78,PROTOKOL!$A:$E,5,FALSE))</f>
        <v xml:space="preserve"> </v>
      </c>
      <c r="PU78" s="211" t="str">
        <f t="shared" si="156"/>
        <v xml:space="preserve"> </v>
      </c>
      <c r="PV78" s="175">
        <f t="shared" si="265"/>
        <v>0</v>
      </c>
      <c r="PW78" s="176" t="str">
        <f t="shared" si="26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200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6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201"/>
        <v xml:space="preserve"> </v>
      </c>
      <c r="QP78" s="175" t="str">
        <f>IF(QL78=0," ",VLOOKUP(QL78,PROTOKOL!$A:$E,5,FALSE))</f>
        <v xml:space="preserve"> </v>
      </c>
      <c r="QQ78" s="211" t="str">
        <f t="shared" si="157"/>
        <v xml:space="preserve"> </v>
      </c>
      <c r="QR78" s="175">
        <f t="shared" si="268"/>
        <v>0</v>
      </c>
      <c r="QS78" s="176" t="str">
        <f t="shared" si="269"/>
        <v xml:space="preserve"> </v>
      </c>
      <c r="QU78" s="172">
        <v>19</v>
      </c>
      <c r="QV78" s="225"/>
      <c r="QW78" s="173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4" t="str">
        <f t="shared" si="202"/>
        <v xml:space="preserve"> </v>
      </c>
      <c r="RC78" s="211" t="str">
        <f>IF(QY78=0," ",VLOOKUP(QY78,PROTOKOL!$A:$E,5,FALSE))</f>
        <v xml:space="preserve"> </v>
      </c>
      <c r="RD78" s="175"/>
      <c r="RE78" s="176" t="str">
        <f t="shared" si="270"/>
        <v xml:space="preserve"> </v>
      </c>
      <c r="RF78" s="216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4" t="str">
        <f t="shared" si="203"/>
        <v xml:space="preserve"> </v>
      </c>
      <c r="RL78" s="175" t="str">
        <f>IF(RH78=0," ",VLOOKUP(RH78,PROTOKOL!$A:$E,5,FALSE))</f>
        <v xml:space="preserve"> </v>
      </c>
      <c r="RM78" s="211" t="str">
        <f t="shared" si="158"/>
        <v xml:space="preserve"> </v>
      </c>
      <c r="RN78" s="175">
        <f t="shared" si="271"/>
        <v>0</v>
      </c>
      <c r="RO78" s="176" t="str">
        <f t="shared" si="272"/>
        <v xml:space="preserve"> </v>
      </c>
      <c r="RQ78" s="172">
        <v>19</v>
      </c>
      <c r="RR78" s="225"/>
      <c r="RS78" s="173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4" t="str">
        <f t="shared" si="204"/>
        <v xml:space="preserve"> </v>
      </c>
      <c r="RY78" s="211" t="str">
        <f>IF(RU78=0," ",VLOOKUP(RU78,PROTOKOL!$A:$E,5,FALSE))</f>
        <v xml:space="preserve"> </v>
      </c>
      <c r="RZ78" s="175"/>
      <c r="SA78" s="176" t="str">
        <f t="shared" si="273"/>
        <v xml:space="preserve"> </v>
      </c>
      <c r="SB78" s="216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4" t="str">
        <f t="shared" si="205"/>
        <v xml:space="preserve"> </v>
      </c>
      <c r="SH78" s="175" t="str">
        <f>IF(SD78=0," ",VLOOKUP(SD78,PROTOKOL!$A:$E,5,FALSE))</f>
        <v xml:space="preserve"> </v>
      </c>
      <c r="SI78" s="211" t="str">
        <f t="shared" si="159"/>
        <v xml:space="preserve"> </v>
      </c>
      <c r="SJ78" s="175">
        <f t="shared" si="274"/>
        <v>0</v>
      </c>
      <c r="SK78" s="176" t="str">
        <f t="shared" si="275"/>
        <v xml:space="preserve"> </v>
      </c>
    </row>
    <row r="79" spans="1:505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60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206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61"/>
        <v xml:space="preserve"> </v>
      </c>
      <c r="R79" s="175" t="str">
        <f>IF(N79=0," ",VLOOKUP(N79,PROTOKOL!$A:$E,5,FALSE))</f>
        <v xml:space="preserve"> </v>
      </c>
      <c r="S79" s="211" t="str">
        <f t="shared" si="207"/>
        <v xml:space="preserve"> </v>
      </c>
      <c r="T79" s="175">
        <f t="shared" si="208"/>
        <v>0</v>
      </c>
      <c r="U79" s="176" t="str">
        <f t="shared" si="209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62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210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63"/>
        <v xml:space="preserve"> </v>
      </c>
      <c r="AN79" s="175" t="str">
        <f>IF(AJ79=0," ",VLOOKUP(AJ79,PROTOKOL!$A:$E,5,FALSE))</f>
        <v xml:space="preserve"> </v>
      </c>
      <c r="AO79" s="211" t="str">
        <f t="shared" si="138"/>
        <v xml:space="preserve"> </v>
      </c>
      <c r="AP79" s="175">
        <f t="shared" si="211"/>
        <v>0</v>
      </c>
      <c r="AQ79" s="176" t="str">
        <f t="shared" si="212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64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213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65"/>
        <v xml:space="preserve"> </v>
      </c>
      <c r="BJ79" s="175" t="str">
        <f>IF(BF79=0," ",VLOOKUP(BF79,PROTOKOL!$A:$E,5,FALSE))</f>
        <v xml:space="preserve"> </v>
      </c>
      <c r="BK79" s="211" t="str">
        <f t="shared" si="139"/>
        <v xml:space="preserve"> </v>
      </c>
      <c r="BL79" s="175">
        <f t="shared" si="214"/>
        <v>0</v>
      </c>
      <c r="BM79" s="176" t="str">
        <f t="shared" si="215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66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216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67"/>
        <v xml:space="preserve"> </v>
      </c>
      <c r="CF79" s="175" t="str">
        <f>IF(CB79=0," ",VLOOKUP(CB79,PROTOKOL!$A:$E,5,FALSE))</f>
        <v xml:space="preserve"> </v>
      </c>
      <c r="CG79" s="211" t="str">
        <f t="shared" si="140"/>
        <v xml:space="preserve"> </v>
      </c>
      <c r="CH79" s="175">
        <f t="shared" si="217"/>
        <v>0</v>
      </c>
      <c r="CI79" s="176" t="str">
        <f t="shared" si="218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68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19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69"/>
        <v xml:space="preserve"> </v>
      </c>
      <c r="DB79" s="175" t="str">
        <f>IF(CX79=0," ",VLOOKUP(CX79,PROTOKOL!$A:$E,5,FALSE))</f>
        <v xml:space="preserve"> </v>
      </c>
      <c r="DC79" s="211" t="str">
        <f t="shared" si="141"/>
        <v xml:space="preserve"> </v>
      </c>
      <c r="DD79" s="175">
        <f t="shared" si="220"/>
        <v>0</v>
      </c>
      <c r="DE79" s="176" t="str">
        <f t="shared" si="221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70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22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71"/>
        <v xml:space="preserve"> </v>
      </c>
      <c r="DX79" s="175" t="str">
        <f>IF(DT79=0," ",VLOOKUP(DT79,PROTOKOL!$A:$E,5,FALSE))</f>
        <v xml:space="preserve"> </v>
      </c>
      <c r="DY79" s="211" t="str">
        <f t="shared" si="142"/>
        <v xml:space="preserve"> </v>
      </c>
      <c r="DZ79" s="175">
        <f t="shared" si="223"/>
        <v>0</v>
      </c>
      <c r="EA79" s="176" t="str">
        <f t="shared" si="224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72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25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73"/>
        <v xml:space="preserve"> </v>
      </c>
      <c r="ET79" s="175" t="str">
        <f>IF(EP79=0," ",VLOOKUP(EP79,PROTOKOL!$A:$E,5,FALSE))</f>
        <v xml:space="preserve"> </v>
      </c>
      <c r="EU79" s="211" t="str">
        <f t="shared" si="143"/>
        <v xml:space="preserve"> </v>
      </c>
      <c r="EV79" s="175">
        <f t="shared" si="226"/>
        <v>0</v>
      </c>
      <c r="EW79" s="176" t="str">
        <f t="shared" si="227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74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28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75"/>
        <v xml:space="preserve"> </v>
      </c>
      <c r="FP79" s="175" t="str">
        <f>IF(FL79=0," ",VLOOKUP(FL79,PROTOKOL!$A:$E,5,FALSE))</f>
        <v xml:space="preserve"> </v>
      </c>
      <c r="FQ79" s="211" t="str">
        <f t="shared" si="144"/>
        <v xml:space="preserve"> </v>
      </c>
      <c r="FR79" s="175">
        <f t="shared" si="229"/>
        <v>0</v>
      </c>
      <c r="FS79" s="176" t="str">
        <f t="shared" si="230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76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31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77"/>
        <v xml:space="preserve"> </v>
      </c>
      <c r="GL79" s="175" t="str">
        <f>IF(GH79=0," ",VLOOKUP(GH79,PROTOKOL!$A:$E,5,FALSE))</f>
        <v xml:space="preserve"> </v>
      </c>
      <c r="GM79" s="211" t="str">
        <f t="shared" si="145"/>
        <v xml:space="preserve"> </v>
      </c>
      <c r="GN79" s="175">
        <f t="shared" si="232"/>
        <v>0</v>
      </c>
      <c r="GO79" s="176" t="str">
        <f t="shared" si="233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78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34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79"/>
        <v xml:space="preserve"> </v>
      </c>
      <c r="HH79" s="175" t="str">
        <f>IF(HD79=0," ",VLOOKUP(HD79,PROTOKOL!$A:$E,5,FALSE))</f>
        <v xml:space="preserve"> </v>
      </c>
      <c r="HI79" s="211" t="str">
        <f t="shared" si="146"/>
        <v xml:space="preserve"> </v>
      </c>
      <c r="HJ79" s="175">
        <f t="shared" si="235"/>
        <v>0</v>
      </c>
      <c r="HK79" s="176" t="str">
        <f t="shared" si="236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80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37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81"/>
        <v xml:space="preserve"> </v>
      </c>
      <c r="ID79" s="175" t="str">
        <f>IF(HZ79=0," ",VLOOKUP(HZ79,PROTOKOL!$A:$E,5,FALSE))</f>
        <v xml:space="preserve"> </v>
      </c>
      <c r="IE79" s="211" t="str">
        <f t="shared" si="147"/>
        <v xml:space="preserve"> </v>
      </c>
      <c r="IF79" s="175">
        <f t="shared" si="238"/>
        <v>0</v>
      </c>
      <c r="IG79" s="176" t="str">
        <f t="shared" si="239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82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40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83"/>
        <v xml:space="preserve"> </v>
      </c>
      <c r="IZ79" s="175" t="str">
        <f>IF(IV79=0," ",VLOOKUP(IV79,PROTOKOL!$A:$E,5,FALSE))</f>
        <v xml:space="preserve"> </v>
      </c>
      <c r="JA79" s="211" t="str">
        <f t="shared" si="148"/>
        <v xml:space="preserve"> </v>
      </c>
      <c r="JB79" s="175">
        <f t="shared" si="241"/>
        <v>0</v>
      </c>
      <c r="JC79" s="176" t="str">
        <f t="shared" si="24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84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4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85"/>
        <v xml:space="preserve"> </v>
      </c>
      <c r="JV79" s="175" t="str">
        <f>IF(JR79=0," ",VLOOKUP(JR79,PROTOKOL!$A:$E,5,FALSE))</f>
        <v xml:space="preserve"> </v>
      </c>
      <c r="JW79" s="211" t="str">
        <f t="shared" si="149"/>
        <v xml:space="preserve"> </v>
      </c>
      <c r="JX79" s="175">
        <f t="shared" si="244"/>
        <v>0</v>
      </c>
      <c r="JY79" s="176" t="str">
        <f t="shared" si="24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86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4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87"/>
        <v xml:space="preserve"> </v>
      </c>
      <c r="KR79" s="175" t="str">
        <f>IF(KN79=0," ",VLOOKUP(KN79,PROTOKOL!$A:$E,5,FALSE))</f>
        <v xml:space="preserve"> </v>
      </c>
      <c r="KS79" s="211" t="str">
        <f t="shared" si="150"/>
        <v xml:space="preserve"> </v>
      </c>
      <c r="KT79" s="175">
        <f t="shared" si="247"/>
        <v>0</v>
      </c>
      <c r="KU79" s="176" t="str">
        <f t="shared" si="24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88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4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89"/>
        <v xml:space="preserve"> </v>
      </c>
      <c r="LN79" s="175" t="str">
        <f>IF(LJ79=0," ",VLOOKUP(LJ79,PROTOKOL!$A:$E,5,FALSE))</f>
        <v xml:space="preserve"> </v>
      </c>
      <c r="LO79" s="211" t="str">
        <f t="shared" si="151"/>
        <v xml:space="preserve"> </v>
      </c>
      <c r="LP79" s="175">
        <f t="shared" si="250"/>
        <v>0</v>
      </c>
      <c r="LQ79" s="176" t="str">
        <f t="shared" si="25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90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5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91"/>
        <v xml:space="preserve"> </v>
      </c>
      <c r="MJ79" s="175" t="str">
        <f>IF(MF79=0," ",VLOOKUP(MF79,PROTOKOL!$A:$E,5,FALSE))</f>
        <v xml:space="preserve"> </v>
      </c>
      <c r="MK79" s="211" t="str">
        <f t="shared" si="152"/>
        <v xml:space="preserve"> </v>
      </c>
      <c r="ML79" s="175">
        <f t="shared" si="253"/>
        <v>0</v>
      </c>
      <c r="MM79" s="176" t="str">
        <f t="shared" si="25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92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5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93"/>
        <v xml:space="preserve"> </v>
      </c>
      <c r="NF79" s="175" t="str">
        <f>IF(NB79=0," ",VLOOKUP(NB79,PROTOKOL!$A:$E,5,FALSE))</f>
        <v xml:space="preserve"> </v>
      </c>
      <c r="NG79" s="211" t="str">
        <f t="shared" si="153"/>
        <v xml:space="preserve"> </v>
      </c>
      <c r="NH79" s="175">
        <f t="shared" si="256"/>
        <v>0</v>
      </c>
      <c r="NI79" s="176" t="str">
        <f t="shared" si="25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94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5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95"/>
        <v xml:space="preserve"> </v>
      </c>
      <c r="OB79" s="175" t="str">
        <f>IF(NX79=0," ",VLOOKUP(NX79,PROTOKOL!$A:$E,5,FALSE))</f>
        <v xml:space="preserve"> </v>
      </c>
      <c r="OC79" s="211" t="str">
        <f t="shared" si="154"/>
        <v xml:space="preserve"> </v>
      </c>
      <c r="OD79" s="175">
        <f t="shared" si="259"/>
        <v>0</v>
      </c>
      <c r="OE79" s="176" t="str">
        <f t="shared" si="26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96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6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97"/>
        <v xml:space="preserve"> </v>
      </c>
      <c r="OX79" s="175" t="str">
        <f>IF(OT79=0," ",VLOOKUP(OT79,PROTOKOL!$A:$E,5,FALSE))</f>
        <v xml:space="preserve"> </v>
      </c>
      <c r="OY79" s="211" t="str">
        <f t="shared" si="155"/>
        <v xml:space="preserve"> </v>
      </c>
      <c r="OZ79" s="175">
        <f t="shared" si="262"/>
        <v>0</v>
      </c>
      <c r="PA79" s="176" t="str">
        <f t="shared" si="26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98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6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99"/>
        <v xml:space="preserve"> </v>
      </c>
      <c r="PT79" s="175" t="str">
        <f>IF(PP79=0," ",VLOOKUP(PP79,PROTOKOL!$A:$E,5,FALSE))</f>
        <v xml:space="preserve"> </v>
      </c>
      <c r="PU79" s="211" t="str">
        <f t="shared" si="156"/>
        <v xml:space="preserve"> </v>
      </c>
      <c r="PV79" s="175">
        <f t="shared" si="265"/>
        <v>0</v>
      </c>
      <c r="PW79" s="176" t="str">
        <f t="shared" si="26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200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6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201"/>
        <v xml:space="preserve"> </v>
      </c>
      <c r="QP79" s="175" t="str">
        <f>IF(QL79=0," ",VLOOKUP(QL79,PROTOKOL!$A:$E,5,FALSE))</f>
        <v xml:space="preserve"> </v>
      </c>
      <c r="QQ79" s="211" t="str">
        <f t="shared" si="157"/>
        <v xml:space="preserve"> </v>
      </c>
      <c r="QR79" s="175">
        <f t="shared" si="268"/>
        <v>0</v>
      </c>
      <c r="QS79" s="176" t="str">
        <f t="shared" si="269"/>
        <v xml:space="preserve"> </v>
      </c>
      <c r="QU79" s="172">
        <v>19</v>
      </c>
      <c r="QV79" s="226"/>
      <c r="QW79" s="173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4" t="str">
        <f t="shared" si="202"/>
        <v xml:space="preserve"> </v>
      </c>
      <c r="RC79" s="211" t="str">
        <f>IF(QY79=0," ",VLOOKUP(QY79,PROTOKOL!$A:$E,5,FALSE))</f>
        <v xml:space="preserve"> </v>
      </c>
      <c r="RD79" s="175"/>
      <c r="RE79" s="176" t="str">
        <f t="shared" si="270"/>
        <v xml:space="preserve"> </v>
      </c>
      <c r="RF79" s="216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4" t="str">
        <f t="shared" si="203"/>
        <v xml:space="preserve"> </v>
      </c>
      <c r="RL79" s="175" t="str">
        <f>IF(RH79=0," ",VLOOKUP(RH79,PROTOKOL!$A:$E,5,FALSE))</f>
        <v xml:space="preserve"> </v>
      </c>
      <c r="RM79" s="211" t="str">
        <f t="shared" si="158"/>
        <v xml:space="preserve"> </v>
      </c>
      <c r="RN79" s="175">
        <f t="shared" si="271"/>
        <v>0</v>
      </c>
      <c r="RO79" s="176" t="str">
        <f t="shared" si="272"/>
        <v xml:space="preserve"> </v>
      </c>
      <c r="RQ79" s="172">
        <v>19</v>
      </c>
      <c r="RR79" s="226"/>
      <c r="RS79" s="173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4" t="str">
        <f t="shared" si="204"/>
        <v xml:space="preserve"> </v>
      </c>
      <c r="RY79" s="211" t="str">
        <f>IF(RU79=0," ",VLOOKUP(RU79,PROTOKOL!$A:$E,5,FALSE))</f>
        <v xml:space="preserve"> </v>
      </c>
      <c r="RZ79" s="175"/>
      <c r="SA79" s="176" t="str">
        <f t="shared" si="273"/>
        <v xml:space="preserve"> </v>
      </c>
      <c r="SB79" s="216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4" t="str">
        <f t="shared" si="205"/>
        <v xml:space="preserve"> </v>
      </c>
      <c r="SH79" s="175" t="str">
        <f>IF(SD79=0," ",VLOOKUP(SD79,PROTOKOL!$A:$E,5,FALSE))</f>
        <v xml:space="preserve"> </v>
      </c>
      <c r="SI79" s="211" t="str">
        <f t="shared" si="159"/>
        <v xml:space="preserve"> </v>
      </c>
      <c r="SJ79" s="175">
        <f t="shared" si="274"/>
        <v>0</v>
      </c>
      <c r="SK79" s="176" t="str">
        <f t="shared" si="275"/>
        <v xml:space="preserve"> </v>
      </c>
    </row>
    <row r="80" spans="1:505" ht="13.8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60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206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61"/>
        <v xml:space="preserve"> </v>
      </c>
      <c r="R80" s="175" t="str">
        <f>IF(N80=0," ",VLOOKUP(N80,PROTOKOL!$A:$E,5,FALSE))</f>
        <v xml:space="preserve"> </v>
      </c>
      <c r="S80" s="211" t="str">
        <f t="shared" si="207"/>
        <v xml:space="preserve"> </v>
      </c>
      <c r="T80" s="175">
        <f t="shared" si="208"/>
        <v>0</v>
      </c>
      <c r="U80" s="176" t="str">
        <f t="shared" si="209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62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210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63"/>
        <v xml:space="preserve"> </v>
      </c>
      <c r="AN80" s="175" t="str">
        <f>IF(AJ80=0," ",VLOOKUP(AJ80,PROTOKOL!$A:$E,5,FALSE))</f>
        <v xml:space="preserve"> </v>
      </c>
      <c r="AO80" s="211" t="str">
        <f t="shared" si="138"/>
        <v xml:space="preserve"> </v>
      </c>
      <c r="AP80" s="175">
        <f t="shared" si="211"/>
        <v>0</v>
      </c>
      <c r="AQ80" s="176" t="str">
        <f t="shared" si="212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64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213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65"/>
        <v xml:space="preserve"> </v>
      </c>
      <c r="BJ80" s="175" t="str">
        <f>IF(BF80=0," ",VLOOKUP(BF80,PROTOKOL!$A:$E,5,FALSE))</f>
        <v xml:space="preserve"> </v>
      </c>
      <c r="BK80" s="211" t="str">
        <f t="shared" si="139"/>
        <v xml:space="preserve"> </v>
      </c>
      <c r="BL80" s="175">
        <f t="shared" si="214"/>
        <v>0</v>
      </c>
      <c r="BM80" s="176" t="str">
        <f t="shared" si="215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66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216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67"/>
        <v xml:space="preserve"> </v>
      </c>
      <c r="CF80" s="175" t="str">
        <f>IF(CB80=0," ",VLOOKUP(CB80,PROTOKOL!$A:$E,5,FALSE))</f>
        <v xml:space="preserve"> </v>
      </c>
      <c r="CG80" s="211" t="str">
        <f t="shared" si="140"/>
        <v xml:space="preserve"> </v>
      </c>
      <c r="CH80" s="175">
        <f t="shared" si="217"/>
        <v>0</v>
      </c>
      <c r="CI80" s="176" t="str">
        <f t="shared" si="218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68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19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69"/>
        <v xml:space="preserve"> </v>
      </c>
      <c r="DB80" s="175" t="str">
        <f>IF(CX80=0," ",VLOOKUP(CX80,PROTOKOL!$A:$E,5,FALSE))</f>
        <v xml:space="preserve"> </v>
      </c>
      <c r="DC80" s="211" t="str">
        <f t="shared" si="141"/>
        <v xml:space="preserve"> </v>
      </c>
      <c r="DD80" s="175">
        <f t="shared" si="220"/>
        <v>0</v>
      </c>
      <c r="DE80" s="176" t="str">
        <f t="shared" si="221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70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22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71"/>
        <v xml:space="preserve"> </v>
      </c>
      <c r="DX80" s="175" t="str">
        <f>IF(DT80=0," ",VLOOKUP(DT80,PROTOKOL!$A:$E,5,FALSE))</f>
        <v xml:space="preserve"> </v>
      </c>
      <c r="DY80" s="211" t="str">
        <f t="shared" si="142"/>
        <v xml:space="preserve"> </v>
      </c>
      <c r="DZ80" s="175">
        <f t="shared" si="223"/>
        <v>0</v>
      </c>
      <c r="EA80" s="176" t="str">
        <f t="shared" si="224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72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25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73"/>
        <v xml:space="preserve"> </v>
      </c>
      <c r="ET80" s="175" t="str">
        <f>IF(EP80=0," ",VLOOKUP(EP80,PROTOKOL!$A:$E,5,FALSE))</f>
        <v xml:space="preserve"> </v>
      </c>
      <c r="EU80" s="211" t="str">
        <f t="shared" si="143"/>
        <v xml:space="preserve"> </v>
      </c>
      <c r="EV80" s="175">
        <f t="shared" si="226"/>
        <v>0</v>
      </c>
      <c r="EW80" s="176" t="str">
        <f t="shared" si="227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74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28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75"/>
        <v xml:space="preserve"> </v>
      </c>
      <c r="FP80" s="175" t="str">
        <f>IF(FL80=0," ",VLOOKUP(FL80,PROTOKOL!$A:$E,5,FALSE))</f>
        <v xml:space="preserve"> </v>
      </c>
      <c r="FQ80" s="211" t="str">
        <f t="shared" si="144"/>
        <v xml:space="preserve"> </v>
      </c>
      <c r="FR80" s="175">
        <f t="shared" si="229"/>
        <v>0</v>
      </c>
      <c r="FS80" s="176" t="str">
        <f t="shared" si="230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76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31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77"/>
        <v xml:space="preserve"> </v>
      </c>
      <c r="GL80" s="175" t="str">
        <f>IF(GH80=0," ",VLOOKUP(GH80,PROTOKOL!$A:$E,5,FALSE))</f>
        <v xml:space="preserve"> </v>
      </c>
      <c r="GM80" s="211" t="str">
        <f t="shared" si="145"/>
        <v xml:space="preserve"> </v>
      </c>
      <c r="GN80" s="175">
        <f t="shared" si="232"/>
        <v>0</v>
      </c>
      <c r="GO80" s="176" t="str">
        <f t="shared" si="233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78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34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79"/>
        <v xml:space="preserve"> </v>
      </c>
      <c r="HH80" s="175" t="str">
        <f>IF(HD80=0," ",VLOOKUP(HD80,PROTOKOL!$A:$E,5,FALSE))</f>
        <v xml:space="preserve"> </v>
      </c>
      <c r="HI80" s="211" t="str">
        <f t="shared" si="146"/>
        <v xml:space="preserve"> </v>
      </c>
      <c r="HJ80" s="175">
        <f t="shared" si="235"/>
        <v>0</v>
      </c>
      <c r="HK80" s="176" t="str">
        <f t="shared" si="236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80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37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81"/>
        <v xml:space="preserve"> </v>
      </c>
      <c r="ID80" s="175" t="str">
        <f>IF(HZ80=0," ",VLOOKUP(HZ80,PROTOKOL!$A:$E,5,FALSE))</f>
        <v xml:space="preserve"> </v>
      </c>
      <c r="IE80" s="211" t="str">
        <f t="shared" si="147"/>
        <v xml:space="preserve"> </v>
      </c>
      <c r="IF80" s="175">
        <f t="shared" si="238"/>
        <v>0</v>
      </c>
      <c r="IG80" s="176" t="str">
        <f t="shared" si="239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82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40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83"/>
        <v xml:space="preserve"> </v>
      </c>
      <c r="IZ80" s="175" t="str">
        <f>IF(IV80=0," ",VLOOKUP(IV80,PROTOKOL!$A:$E,5,FALSE))</f>
        <v xml:space="preserve"> </v>
      </c>
      <c r="JA80" s="211" t="str">
        <f t="shared" si="148"/>
        <v xml:space="preserve"> </v>
      </c>
      <c r="JB80" s="175">
        <f t="shared" si="241"/>
        <v>0</v>
      </c>
      <c r="JC80" s="176" t="str">
        <f t="shared" si="242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84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43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85"/>
        <v xml:space="preserve"> </v>
      </c>
      <c r="JV80" s="175" t="str">
        <f>IF(JR80=0," ",VLOOKUP(JR80,PROTOKOL!$A:$E,5,FALSE))</f>
        <v xml:space="preserve"> </v>
      </c>
      <c r="JW80" s="211" t="str">
        <f t="shared" si="149"/>
        <v xml:space="preserve"> </v>
      </c>
      <c r="JX80" s="175">
        <f t="shared" si="244"/>
        <v>0</v>
      </c>
      <c r="JY80" s="176" t="str">
        <f t="shared" si="245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86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4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87"/>
        <v xml:space="preserve"> </v>
      </c>
      <c r="KR80" s="175" t="str">
        <f>IF(KN80=0," ",VLOOKUP(KN80,PROTOKOL!$A:$E,5,FALSE))</f>
        <v xml:space="preserve"> </v>
      </c>
      <c r="KS80" s="211" t="str">
        <f t="shared" si="150"/>
        <v xml:space="preserve"> </v>
      </c>
      <c r="KT80" s="175">
        <f t="shared" si="247"/>
        <v>0</v>
      </c>
      <c r="KU80" s="176" t="str">
        <f t="shared" si="248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88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49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89"/>
        <v xml:space="preserve"> </v>
      </c>
      <c r="LN80" s="175" t="str">
        <f>IF(LJ80=0," ",VLOOKUP(LJ80,PROTOKOL!$A:$E,5,FALSE))</f>
        <v xml:space="preserve"> </v>
      </c>
      <c r="LO80" s="211" t="str">
        <f t="shared" si="151"/>
        <v xml:space="preserve"> </v>
      </c>
      <c r="LP80" s="175">
        <f t="shared" si="250"/>
        <v>0</v>
      </c>
      <c r="LQ80" s="176" t="str">
        <f t="shared" si="251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90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5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91"/>
        <v xml:space="preserve"> </v>
      </c>
      <c r="MJ80" s="175" t="str">
        <f>IF(MF80=0," ",VLOOKUP(MF80,PROTOKOL!$A:$E,5,FALSE))</f>
        <v xml:space="preserve"> </v>
      </c>
      <c r="MK80" s="211" t="str">
        <f t="shared" si="152"/>
        <v xml:space="preserve"> </v>
      </c>
      <c r="ML80" s="175">
        <f t="shared" si="253"/>
        <v>0</v>
      </c>
      <c r="MM80" s="176" t="str">
        <f t="shared" si="254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92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5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93"/>
        <v xml:space="preserve"> </v>
      </c>
      <c r="NF80" s="175" t="str">
        <f>IF(NB80=0," ",VLOOKUP(NB80,PROTOKOL!$A:$E,5,FALSE))</f>
        <v xml:space="preserve"> </v>
      </c>
      <c r="NG80" s="211" t="str">
        <f t="shared" si="153"/>
        <v xml:space="preserve"> </v>
      </c>
      <c r="NH80" s="175">
        <f t="shared" si="256"/>
        <v>0</v>
      </c>
      <c r="NI80" s="176" t="str">
        <f t="shared" si="257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94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58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95"/>
        <v xml:space="preserve"> </v>
      </c>
      <c r="OB80" s="175" t="str">
        <f>IF(NX80=0," ",VLOOKUP(NX80,PROTOKOL!$A:$E,5,FALSE))</f>
        <v xml:space="preserve"> </v>
      </c>
      <c r="OC80" s="211" t="str">
        <f t="shared" si="154"/>
        <v xml:space="preserve"> </v>
      </c>
      <c r="OD80" s="175">
        <f t="shared" si="259"/>
        <v>0</v>
      </c>
      <c r="OE80" s="176" t="str">
        <f t="shared" si="260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96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6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97"/>
        <v xml:space="preserve"> </v>
      </c>
      <c r="OX80" s="175" t="str">
        <f>IF(OT80=0," ",VLOOKUP(OT80,PROTOKOL!$A:$E,5,FALSE))</f>
        <v xml:space="preserve"> </v>
      </c>
      <c r="OY80" s="211" t="str">
        <f t="shared" si="155"/>
        <v xml:space="preserve"> </v>
      </c>
      <c r="OZ80" s="175">
        <f t="shared" si="262"/>
        <v>0</v>
      </c>
      <c r="PA80" s="176" t="str">
        <f t="shared" si="263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98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64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99"/>
        <v xml:space="preserve"> </v>
      </c>
      <c r="PT80" s="175" t="str">
        <f>IF(PP80=0," ",VLOOKUP(PP80,PROTOKOL!$A:$E,5,FALSE))</f>
        <v xml:space="preserve"> </v>
      </c>
      <c r="PU80" s="211" t="str">
        <f t="shared" si="156"/>
        <v xml:space="preserve"> </v>
      </c>
      <c r="PV80" s="175">
        <f t="shared" si="265"/>
        <v>0</v>
      </c>
      <c r="PW80" s="176" t="str">
        <f t="shared" si="266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200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6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201"/>
        <v xml:space="preserve"> </v>
      </c>
      <c r="QP80" s="175" t="str">
        <f>IF(QL80=0," ",VLOOKUP(QL80,PROTOKOL!$A:$E,5,FALSE))</f>
        <v xml:space="preserve"> </v>
      </c>
      <c r="QQ80" s="211" t="str">
        <f t="shared" si="157"/>
        <v xml:space="preserve"> </v>
      </c>
      <c r="QR80" s="175">
        <f t="shared" si="268"/>
        <v>0</v>
      </c>
      <c r="QS80" s="176" t="str">
        <f t="shared" si="269"/>
        <v xml:space="preserve"> </v>
      </c>
      <c r="QU80" s="172">
        <v>20</v>
      </c>
      <c r="QV80" s="224">
        <v>20</v>
      </c>
      <c r="QW80" s="173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4" t="str">
        <f t="shared" si="202"/>
        <v xml:space="preserve"> </v>
      </c>
      <c r="RC80" s="211" t="str">
        <f>IF(QY80=0," ",VLOOKUP(QY80,PROTOKOL!$A:$E,5,FALSE))</f>
        <v xml:space="preserve"> </v>
      </c>
      <c r="RD80" s="175"/>
      <c r="RE80" s="176" t="str">
        <f t="shared" si="270"/>
        <v xml:space="preserve"> </v>
      </c>
      <c r="RF80" s="216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4" t="str">
        <f t="shared" si="203"/>
        <v xml:space="preserve"> </v>
      </c>
      <c r="RL80" s="175" t="str">
        <f>IF(RH80=0," ",VLOOKUP(RH80,PROTOKOL!$A:$E,5,FALSE))</f>
        <v xml:space="preserve"> </v>
      </c>
      <c r="RM80" s="211" t="str">
        <f t="shared" si="158"/>
        <v xml:space="preserve"> </v>
      </c>
      <c r="RN80" s="175">
        <f t="shared" si="271"/>
        <v>0</v>
      </c>
      <c r="RO80" s="176" t="str">
        <f t="shared" si="272"/>
        <v xml:space="preserve"> </v>
      </c>
      <c r="RQ80" s="172">
        <v>20</v>
      </c>
      <c r="RR80" s="224">
        <v>20</v>
      </c>
      <c r="RS80" s="173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4" t="str">
        <f t="shared" si="204"/>
        <v xml:space="preserve"> </v>
      </c>
      <c r="RY80" s="211" t="str">
        <f>IF(RU80=0," ",VLOOKUP(RU80,PROTOKOL!$A:$E,5,FALSE))</f>
        <v xml:space="preserve"> </v>
      </c>
      <c r="RZ80" s="175"/>
      <c r="SA80" s="176" t="str">
        <f t="shared" si="273"/>
        <v xml:space="preserve"> </v>
      </c>
      <c r="SB80" s="216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4" t="str">
        <f t="shared" si="205"/>
        <v xml:space="preserve"> </v>
      </c>
      <c r="SH80" s="175" t="str">
        <f>IF(SD80=0," ",VLOOKUP(SD80,PROTOKOL!$A:$E,5,FALSE))</f>
        <v xml:space="preserve"> </v>
      </c>
      <c r="SI80" s="211" t="str">
        <f t="shared" si="159"/>
        <v xml:space="preserve"> </v>
      </c>
      <c r="SJ80" s="175">
        <f t="shared" si="274"/>
        <v>0</v>
      </c>
      <c r="SK80" s="176" t="str">
        <f t="shared" si="275"/>
        <v xml:space="preserve"> </v>
      </c>
    </row>
    <row r="81" spans="1:505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60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206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61"/>
        <v xml:space="preserve"> </v>
      </c>
      <c r="R81" s="175" t="str">
        <f>IF(N81=0," ",VLOOKUP(N81,PROTOKOL!$A:$E,5,FALSE))</f>
        <v xml:space="preserve"> </v>
      </c>
      <c r="S81" s="211" t="str">
        <f t="shared" si="207"/>
        <v xml:space="preserve"> </v>
      </c>
      <c r="T81" s="175">
        <f t="shared" si="208"/>
        <v>0</v>
      </c>
      <c r="U81" s="176" t="str">
        <f t="shared" si="209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62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210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63"/>
        <v xml:space="preserve"> </v>
      </c>
      <c r="AN81" s="175" t="str">
        <f>IF(AJ81=0," ",VLOOKUP(AJ81,PROTOKOL!$A:$E,5,FALSE))</f>
        <v xml:space="preserve"> </v>
      </c>
      <c r="AO81" s="211" t="str">
        <f t="shared" si="138"/>
        <v xml:space="preserve"> </v>
      </c>
      <c r="AP81" s="175">
        <f t="shared" si="211"/>
        <v>0</v>
      </c>
      <c r="AQ81" s="176" t="str">
        <f t="shared" si="212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64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213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65"/>
        <v xml:space="preserve"> </v>
      </c>
      <c r="BJ81" s="175" t="str">
        <f>IF(BF81=0," ",VLOOKUP(BF81,PROTOKOL!$A:$E,5,FALSE))</f>
        <v xml:space="preserve"> </v>
      </c>
      <c r="BK81" s="211" t="str">
        <f t="shared" si="139"/>
        <v xml:space="preserve"> </v>
      </c>
      <c r="BL81" s="175">
        <f t="shared" si="214"/>
        <v>0</v>
      </c>
      <c r="BM81" s="176" t="str">
        <f t="shared" si="215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66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216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67"/>
        <v xml:space="preserve"> </v>
      </c>
      <c r="CF81" s="175" t="str">
        <f>IF(CB81=0," ",VLOOKUP(CB81,PROTOKOL!$A:$E,5,FALSE))</f>
        <v xml:space="preserve"> </v>
      </c>
      <c r="CG81" s="211" t="str">
        <f t="shared" si="140"/>
        <v xml:space="preserve"> </v>
      </c>
      <c r="CH81" s="175">
        <f t="shared" si="217"/>
        <v>0</v>
      </c>
      <c r="CI81" s="176" t="str">
        <f t="shared" si="218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68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19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69"/>
        <v xml:space="preserve"> </v>
      </c>
      <c r="DB81" s="175" t="str">
        <f>IF(CX81=0," ",VLOOKUP(CX81,PROTOKOL!$A:$E,5,FALSE))</f>
        <v xml:space="preserve"> </v>
      </c>
      <c r="DC81" s="211" t="str">
        <f t="shared" si="141"/>
        <v xml:space="preserve"> </v>
      </c>
      <c r="DD81" s="175">
        <f t="shared" si="220"/>
        <v>0</v>
      </c>
      <c r="DE81" s="176" t="str">
        <f t="shared" si="221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70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22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71"/>
        <v xml:space="preserve"> </v>
      </c>
      <c r="DX81" s="175" t="str">
        <f>IF(DT81=0," ",VLOOKUP(DT81,PROTOKOL!$A:$E,5,FALSE))</f>
        <v xml:space="preserve"> </v>
      </c>
      <c r="DY81" s="211" t="str">
        <f t="shared" si="142"/>
        <v xml:space="preserve"> </v>
      </c>
      <c r="DZ81" s="175">
        <f t="shared" si="223"/>
        <v>0</v>
      </c>
      <c r="EA81" s="176" t="str">
        <f t="shared" si="224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72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25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73"/>
        <v xml:space="preserve"> </v>
      </c>
      <c r="ET81" s="175" t="str">
        <f>IF(EP81=0," ",VLOOKUP(EP81,PROTOKOL!$A:$E,5,FALSE))</f>
        <v xml:space="preserve"> </v>
      </c>
      <c r="EU81" s="211" t="str">
        <f t="shared" si="143"/>
        <v xml:space="preserve"> </v>
      </c>
      <c r="EV81" s="175">
        <f t="shared" si="226"/>
        <v>0</v>
      </c>
      <c r="EW81" s="176" t="str">
        <f t="shared" si="227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74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28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75"/>
        <v xml:space="preserve"> </v>
      </c>
      <c r="FP81" s="175" t="str">
        <f>IF(FL81=0," ",VLOOKUP(FL81,PROTOKOL!$A:$E,5,FALSE))</f>
        <v xml:space="preserve"> </v>
      </c>
      <c r="FQ81" s="211" t="str">
        <f t="shared" si="144"/>
        <v xml:space="preserve"> </v>
      </c>
      <c r="FR81" s="175">
        <f t="shared" si="229"/>
        <v>0</v>
      </c>
      <c r="FS81" s="176" t="str">
        <f t="shared" si="230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76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31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77"/>
        <v xml:space="preserve"> </v>
      </c>
      <c r="GL81" s="175" t="str">
        <f>IF(GH81=0," ",VLOOKUP(GH81,PROTOKOL!$A:$E,5,FALSE))</f>
        <v xml:space="preserve"> </v>
      </c>
      <c r="GM81" s="211" t="str">
        <f t="shared" si="145"/>
        <v xml:space="preserve"> </v>
      </c>
      <c r="GN81" s="175">
        <f t="shared" si="232"/>
        <v>0</v>
      </c>
      <c r="GO81" s="176" t="str">
        <f t="shared" si="233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78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34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79"/>
        <v xml:space="preserve"> </v>
      </c>
      <c r="HH81" s="175" t="str">
        <f>IF(HD81=0," ",VLOOKUP(HD81,PROTOKOL!$A:$E,5,FALSE))</f>
        <v xml:space="preserve"> </v>
      </c>
      <c r="HI81" s="211" t="str">
        <f t="shared" si="146"/>
        <v xml:space="preserve"> </v>
      </c>
      <c r="HJ81" s="175">
        <f t="shared" si="235"/>
        <v>0</v>
      </c>
      <c r="HK81" s="176" t="str">
        <f t="shared" si="236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80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37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81"/>
        <v xml:space="preserve"> </v>
      </c>
      <c r="ID81" s="175" t="str">
        <f>IF(HZ81=0," ",VLOOKUP(HZ81,PROTOKOL!$A:$E,5,FALSE))</f>
        <v xml:space="preserve"> </v>
      </c>
      <c r="IE81" s="211" t="str">
        <f t="shared" si="147"/>
        <v xml:space="preserve"> </v>
      </c>
      <c r="IF81" s="175">
        <f t="shared" si="238"/>
        <v>0</v>
      </c>
      <c r="IG81" s="176" t="str">
        <f t="shared" si="239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82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40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83"/>
        <v xml:space="preserve"> </v>
      </c>
      <c r="IZ81" s="175" t="str">
        <f>IF(IV81=0," ",VLOOKUP(IV81,PROTOKOL!$A:$E,5,FALSE))</f>
        <v xml:space="preserve"> </v>
      </c>
      <c r="JA81" s="211" t="str">
        <f t="shared" si="148"/>
        <v xml:space="preserve"> </v>
      </c>
      <c r="JB81" s="175">
        <f t="shared" si="241"/>
        <v>0</v>
      </c>
      <c r="JC81" s="176" t="str">
        <f t="shared" si="24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84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4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85"/>
        <v xml:space="preserve"> </v>
      </c>
      <c r="JV81" s="175" t="str">
        <f>IF(JR81=0," ",VLOOKUP(JR81,PROTOKOL!$A:$E,5,FALSE))</f>
        <v xml:space="preserve"> </v>
      </c>
      <c r="JW81" s="211" t="str">
        <f t="shared" si="149"/>
        <v xml:space="preserve"> </v>
      </c>
      <c r="JX81" s="175">
        <f t="shared" si="244"/>
        <v>0</v>
      </c>
      <c r="JY81" s="176" t="str">
        <f t="shared" si="24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86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4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87"/>
        <v xml:space="preserve"> </v>
      </c>
      <c r="KR81" s="175" t="str">
        <f>IF(KN81=0," ",VLOOKUP(KN81,PROTOKOL!$A:$E,5,FALSE))</f>
        <v xml:space="preserve"> </v>
      </c>
      <c r="KS81" s="211" t="str">
        <f t="shared" si="150"/>
        <v xml:space="preserve"> </v>
      </c>
      <c r="KT81" s="175">
        <f t="shared" si="247"/>
        <v>0</v>
      </c>
      <c r="KU81" s="176" t="str">
        <f t="shared" si="248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88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49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89"/>
        <v xml:space="preserve"> </v>
      </c>
      <c r="LN81" s="175" t="str">
        <f>IF(LJ81=0," ",VLOOKUP(LJ81,PROTOKOL!$A:$E,5,FALSE))</f>
        <v xml:space="preserve"> </v>
      </c>
      <c r="LO81" s="211" t="str">
        <f t="shared" si="151"/>
        <v xml:space="preserve"> </v>
      </c>
      <c r="LP81" s="175">
        <f t="shared" si="250"/>
        <v>0</v>
      </c>
      <c r="LQ81" s="176" t="str">
        <f t="shared" si="25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90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5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91"/>
        <v xml:space="preserve"> </v>
      </c>
      <c r="MJ81" s="175" t="str">
        <f>IF(MF81=0," ",VLOOKUP(MF81,PROTOKOL!$A:$E,5,FALSE))</f>
        <v xml:space="preserve"> </v>
      </c>
      <c r="MK81" s="211" t="str">
        <f t="shared" si="152"/>
        <v xml:space="preserve"> </v>
      </c>
      <c r="ML81" s="175">
        <f t="shared" si="253"/>
        <v>0</v>
      </c>
      <c r="MM81" s="176" t="str">
        <f t="shared" si="25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92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5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93"/>
        <v xml:space="preserve"> </v>
      </c>
      <c r="NF81" s="175" t="str">
        <f>IF(NB81=0," ",VLOOKUP(NB81,PROTOKOL!$A:$E,5,FALSE))</f>
        <v xml:space="preserve"> </v>
      </c>
      <c r="NG81" s="211" t="str">
        <f t="shared" si="153"/>
        <v xml:space="preserve"> </v>
      </c>
      <c r="NH81" s="175">
        <f t="shared" si="256"/>
        <v>0</v>
      </c>
      <c r="NI81" s="176" t="str">
        <f t="shared" si="25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94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5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95"/>
        <v xml:space="preserve"> </v>
      </c>
      <c r="OB81" s="175" t="str">
        <f>IF(NX81=0," ",VLOOKUP(NX81,PROTOKOL!$A:$E,5,FALSE))</f>
        <v xml:space="preserve"> </v>
      </c>
      <c r="OC81" s="211" t="str">
        <f t="shared" si="154"/>
        <v xml:space="preserve"> </v>
      </c>
      <c r="OD81" s="175">
        <f t="shared" si="259"/>
        <v>0</v>
      </c>
      <c r="OE81" s="176" t="str">
        <f t="shared" si="26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96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6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97"/>
        <v xml:space="preserve"> </v>
      </c>
      <c r="OX81" s="175" t="str">
        <f>IF(OT81=0," ",VLOOKUP(OT81,PROTOKOL!$A:$E,5,FALSE))</f>
        <v xml:space="preserve"> </v>
      </c>
      <c r="OY81" s="211" t="str">
        <f t="shared" si="155"/>
        <v xml:space="preserve"> </v>
      </c>
      <c r="OZ81" s="175">
        <f t="shared" si="262"/>
        <v>0</v>
      </c>
      <c r="PA81" s="176" t="str">
        <f t="shared" si="26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98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6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99"/>
        <v xml:space="preserve"> </v>
      </c>
      <c r="PT81" s="175" t="str">
        <f>IF(PP81=0," ",VLOOKUP(PP81,PROTOKOL!$A:$E,5,FALSE))</f>
        <v xml:space="preserve"> </v>
      </c>
      <c r="PU81" s="211" t="str">
        <f t="shared" si="156"/>
        <v xml:space="preserve"> </v>
      </c>
      <c r="PV81" s="175">
        <f t="shared" si="265"/>
        <v>0</v>
      </c>
      <c r="PW81" s="176" t="str">
        <f t="shared" si="26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200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6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201"/>
        <v xml:space="preserve"> </v>
      </c>
      <c r="QP81" s="175" t="str">
        <f>IF(QL81=0," ",VLOOKUP(QL81,PROTOKOL!$A:$E,5,FALSE))</f>
        <v xml:space="preserve"> </v>
      </c>
      <c r="QQ81" s="211" t="str">
        <f t="shared" si="157"/>
        <v xml:space="preserve"> </v>
      </c>
      <c r="QR81" s="175">
        <f t="shared" si="268"/>
        <v>0</v>
      </c>
      <c r="QS81" s="176" t="str">
        <f t="shared" si="269"/>
        <v xml:space="preserve"> </v>
      </c>
      <c r="QU81" s="172">
        <v>20</v>
      </c>
      <c r="QV81" s="225"/>
      <c r="QW81" s="173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4" t="str">
        <f t="shared" si="202"/>
        <v xml:space="preserve"> </v>
      </c>
      <c r="RC81" s="211" t="str">
        <f>IF(QY81=0," ",VLOOKUP(QY81,PROTOKOL!$A:$E,5,FALSE))</f>
        <v xml:space="preserve"> </v>
      </c>
      <c r="RD81" s="175"/>
      <c r="RE81" s="176" t="str">
        <f t="shared" si="270"/>
        <v xml:space="preserve"> </v>
      </c>
      <c r="RF81" s="216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4" t="str">
        <f t="shared" si="203"/>
        <v xml:space="preserve"> </v>
      </c>
      <c r="RL81" s="175" t="str">
        <f>IF(RH81=0," ",VLOOKUP(RH81,PROTOKOL!$A:$E,5,FALSE))</f>
        <v xml:space="preserve"> </v>
      </c>
      <c r="RM81" s="211" t="str">
        <f t="shared" si="158"/>
        <v xml:space="preserve"> </v>
      </c>
      <c r="RN81" s="175">
        <f t="shared" si="271"/>
        <v>0</v>
      </c>
      <c r="RO81" s="176" t="str">
        <f t="shared" si="272"/>
        <v xml:space="preserve"> </v>
      </c>
      <c r="RQ81" s="172">
        <v>20</v>
      </c>
      <c r="RR81" s="225"/>
      <c r="RS81" s="173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4" t="str">
        <f t="shared" si="204"/>
        <v xml:space="preserve"> </v>
      </c>
      <c r="RY81" s="211" t="str">
        <f>IF(RU81=0," ",VLOOKUP(RU81,PROTOKOL!$A:$E,5,FALSE))</f>
        <v xml:space="preserve"> </v>
      </c>
      <c r="RZ81" s="175"/>
      <c r="SA81" s="176" t="str">
        <f t="shared" si="273"/>
        <v xml:space="preserve"> </v>
      </c>
      <c r="SB81" s="216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4" t="str">
        <f t="shared" si="205"/>
        <v xml:space="preserve"> </v>
      </c>
      <c r="SH81" s="175" t="str">
        <f>IF(SD81=0," ",VLOOKUP(SD81,PROTOKOL!$A:$E,5,FALSE))</f>
        <v xml:space="preserve"> </v>
      </c>
      <c r="SI81" s="211" t="str">
        <f t="shared" si="159"/>
        <v xml:space="preserve"> </v>
      </c>
      <c r="SJ81" s="175">
        <f t="shared" si="274"/>
        <v>0</v>
      </c>
      <c r="SK81" s="176" t="str">
        <f t="shared" si="275"/>
        <v xml:space="preserve"> </v>
      </c>
    </row>
    <row r="82" spans="1:505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60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206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61"/>
        <v xml:space="preserve"> </v>
      </c>
      <c r="R82" s="175" t="str">
        <f>IF(N82=0," ",VLOOKUP(N82,PROTOKOL!$A:$E,5,FALSE))</f>
        <v xml:space="preserve"> </v>
      </c>
      <c r="S82" s="211" t="str">
        <f t="shared" si="207"/>
        <v xml:space="preserve"> </v>
      </c>
      <c r="T82" s="175">
        <f t="shared" si="208"/>
        <v>0</v>
      </c>
      <c r="U82" s="176" t="str">
        <f t="shared" si="209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62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210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63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76">IF(AJ82=0," ",(AM82*AN82))</f>
        <v xml:space="preserve"> </v>
      </c>
      <c r="AP82" s="175">
        <f t="shared" si="211"/>
        <v>0</v>
      </c>
      <c r="AQ82" s="176" t="str">
        <f t="shared" si="212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64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213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65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77">IF(BF82=0," ",(BI82*BJ82))</f>
        <v xml:space="preserve"> </v>
      </c>
      <c r="BL82" s="175">
        <f t="shared" si="214"/>
        <v>0</v>
      </c>
      <c r="BM82" s="176" t="str">
        <f t="shared" si="215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66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216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67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78">IF(CB82=0," ",(CE82*CF82))</f>
        <v xml:space="preserve"> </v>
      </c>
      <c r="CH82" s="175">
        <f t="shared" si="217"/>
        <v>0</v>
      </c>
      <c r="CI82" s="176" t="str">
        <f t="shared" si="218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68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19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69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79">IF(CX82=0," ",(DA82*DB82))</f>
        <v xml:space="preserve"> </v>
      </c>
      <c r="DD82" s="175">
        <f t="shared" si="220"/>
        <v>0</v>
      </c>
      <c r="DE82" s="176" t="str">
        <f t="shared" si="221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70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22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71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80">IF(DT82=0," ",(DW82*DX82))</f>
        <v xml:space="preserve"> </v>
      </c>
      <c r="DZ82" s="175">
        <f t="shared" si="223"/>
        <v>0</v>
      </c>
      <c r="EA82" s="176" t="str">
        <f t="shared" si="224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72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25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73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81">IF(EP82=0," ",(ES82*ET82))</f>
        <v xml:space="preserve"> </v>
      </c>
      <c r="EV82" s="175">
        <f t="shared" si="226"/>
        <v>0</v>
      </c>
      <c r="EW82" s="176" t="str">
        <f t="shared" si="227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74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28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75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82">IF(FL82=0," ",(FO82*FP82))</f>
        <v xml:space="preserve"> </v>
      </c>
      <c r="FR82" s="175">
        <f t="shared" si="229"/>
        <v>0</v>
      </c>
      <c r="FS82" s="176" t="str">
        <f t="shared" si="230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76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31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77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83">IF(GH82=0," ",(GK82*GL82))</f>
        <v xml:space="preserve"> </v>
      </c>
      <c r="GN82" s="175">
        <f t="shared" si="232"/>
        <v>0</v>
      </c>
      <c r="GO82" s="176" t="str">
        <f t="shared" si="233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78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34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79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84">IF(HD82=0," ",(HG82*HH82))</f>
        <v xml:space="preserve"> </v>
      </c>
      <c r="HJ82" s="175">
        <f t="shared" si="235"/>
        <v>0</v>
      </c>
      <c r="HK82" s="176" t="str">
        <f t="shared" si="236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80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37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81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85">IF(HZ82=0," ",(IC82*ID82))</f>
        <v xml:space="preserve"> </v>
      </c>
      <c r="IF82" s="175">
        <f t="shared" si="238"/>
        <v>0</v>
      </c>
      <c r="IG82" s="176" t="str">
        <f t="shared" si="239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82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40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83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86">IF(IV82=0," ",(IY82*IZ82))</f>
        <v xml:space="preserve"> </v>
      </c>
      <c r="JB82" s="175">
        <f t="shared" si="241"/>
        <v>0</v>
      </c>
      <c r="JC82" s="176" t="str">
        <f t="shared" si="24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84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4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85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87">IF(JR82=0," ",(JU82*JV82))</f>
        <v xml:space="preserve"> </v>
      </c>
      <c r="JX82" s="175">
        <f t="shared" si="244"/>
        <v>0</v>
      </c>
      <c r="JY82" s="176" t="str">
        <f t="shared" si="24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86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4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87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88">IF(KN82=0," ",(KQ82*KR82))</f>
        <v xml:space="preserve"> </v>
      </c>
      <c r="KT82" s="175">
        <f t="shared" si="247"/>
        <v>0</v>
      </c>
      <c r="KU82" s="176" t="str">
        <f t="shared" si="248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88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49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89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89">IF(LJ82=0," ",(LM82*LN82))</f>
        <v xml:space="preserve"> </v>
      </c>
      <c r="LP82" s="175">
        <f t="shared" si="250"/>
        <v>0</v>
      </c>
      <c r="LQ82" s="176" t="str">
        <f t="shared" si="25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90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5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91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90">IF(MF82=0," ",(MI82*MJ82))</f>
        <v xml:space="preserve"> </v>
      </c>
      <c r="ML82" s="175">
        <f t="shared" si="253"/>
        <v>0</v>
      </c>
      <c r="MM82" s="176" t="str">
        <f t="shared" si="25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92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5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93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91">IF(NB82=0," ",(NE82*NF82))</f>
        <v xml:space="preserve"> </v>
      </c>
      <c r="NH82" s="175">
        <f t="shared" si="256"/>
        <v>0</v>
      </c>
      <c r="NI82" s="176" t="str">
        <f t="shared" si="25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94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5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95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92">IF(NX82=0," ",(OA82*OB82))</f>
        <v xml:space="preserve"> </v>
      </c>
      <c r="OD82" s="175">
        <f t="shared" si="259"/>
        <v>0</v>
      </c>
      <c r="OE82" s="176" t="str">
        <f t="shared" si="26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96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6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97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93">IF(OT82=0," ",(OW82*OX82))</f>
        <v xml:space="preserve"> </v>
      </c>
      <c r="OZ82" s="175">
        <f t="shared" si="262"/>
        <v>0</v>
      </c>
      <c r="PA82" s="176" t="str">
        <f t="shared" si="26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98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6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99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94">IF(PP82=0," ",(PS82*PT82))</f>
        <v xml:space="preserve"> </v>
      </c>
      <c r="PV82" s="175">
        <f t="shared" si="265"/>
        <v>0</v>
      </c>
      <c r="PW82" s="176" t="str">
        <f t="shared" si="26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200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6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201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95">IF(QL82=0," ",(QO82*QP82))</f>
        <v xml:space="preserve"> </v>
      </c>
      <c r="QR82" s="175">
        <f t="shared" si="268"/>
        <v>0</v>
      </c>
      <c r="QS82" s="176" t="str">
        <f t="shared" si="269"/>
        <v xml:space="preserve"> </v>
      </c>
      <c r="QU82" s="172">
        <v>20</v>
      </c>
      <c r="QV82" s="226"/>
      <c r="QW82" s="173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4" t="str">
        <f t="shared" si="202"/>
        <v xml:space="preserve"> </v>
      </c>
      <c r="RC82" s="211" t="str">
        <f>IF(QY82=0," ",VLOOKUP(QY82,PROTOKOL!$A:$E,5,FALSE))</f>
        <v xml:space="preserve"> </v>
      </c>
      <c r="RD82" s="175"/>
      <c r="RE82" s="176" t="str">
        <f t="shared" si="270"/>
        <v xml:space="preserve"> </v>
      </c>
      <c r="RF82" s="216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4" t="str">
        <f t="shared" si="203"/>
        <v xml:space="preserve"> </v>
      </c>
      <c r="RL82" s="175" t="str">
        <f>IF(RH82=0," ",VLOOKUP(RH82,PROTOKOL!$A:$E,5,FALSE))</f>
        <v xml:space="preserve"> </v>
      </c>
      <c r="RM82" s="211" t="str">
        <f t="shared" ref="RM82:RM100" si="296">IF(RH82=0," ",(RK82*RL82))</f>
        <v xml:space="preserve"> </v>
      </c>
      <c r="RN82" s="175">
        <f t="shared" si="271"/>
        <v>0</v>
      </c>
      <c r="RO82" s="176" t="str">
        <f t="shared" si="272"/>
        <v xml:space="preserve"> </v>
      </c>
      <c r="RQ82" s="172">
        <v>20</v>
      </c>
      <c r="RR82" s="226"/>
      <c r="RS82" s="173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4" t="str">
        <f t="shared" si="204"/>
        <v xml:space="preserve"> </v>
      </c>
      <c r="RY82" s="211" t="str">
        <f>IF(RU82=0," ",VLOOKUP(RU82,PROTOKOL!$A:$E,5,FALSE))</f>
        <v xml:space="preserve"> </v>
      </c>
      <c r="RZ82" s="175"/>
      <c r="SA82" s="176" t="str">
        <f t="shared" si="273"/>
        <v xml:space="preserve"> </v>
      </c>
      <c r="SB82" s="216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4" t="str">
        <f t="shared" si="205"/>
        <v xml:space="preserve"> </v>
      </c>
      <c r="SH82" s="175" t="str">
        <f>IF(SD82=0," ",VLOOKUP(SD82,PROTOKOL!$A:$E,5,FALSE))</f>
        <v xml:space="preserve"> </v>
      </c>
      <c r="SI82" s="211" t="str">
        <f t="shared" ref="SI82:SI100" si="297">IF(SD82=0," ",(SG82*SH82))</f>
        <v xml:space="preserve"> </v>
      </c>
      <c r="SJ82" s="175">
        <f t="shared" si="274"/>
        <v>0</v>
      </c>
      <c r="SK82" s="176" t="str">
        <f t="shared" si="275"/>
        <v xml:space="preserve"> </v>
      </c>
    </row>
    <row r="83" spans="1:505" ht="13.8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60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206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61"/>
        <v xml:space="preserve"> </v>
      </c>
      <c r="R83" s="175" t="str">
        <f>IF(N83=0," ",VLOOKUP(N83,PROTOKOL!$A:$E,5,FALSE))</f>
        <v xml:space="preserve"> </v>
      </c>
      <c r="S83" s="211" t="str">
        <f t="shared" si="207"/>
        <v xml:space="preserve"> </v>
      </c>
      <c r="T83" s="175">
        <f t="shared" si="208"/>
        <v>0</v>
      </c>
      <c r="U83" s="176" t="str">
        <f t="shared" si="209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62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210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63"/>
        <v xml:space="preserve"> </v>
      </c>
      <c r="AN83" s="175" t="str">
        <f>IF(AJ83=0," ",VLOOKUP(AJ83,PROTOKOL!$A:$E,5,FALSE))</f>
        <v xml:space="preserve"> </v>
      </c>
      <c r="AO83" s="211" t="str">
        <f t="shared" si="276"/>
        <v xml:space="preserve"> </v>
      </c>
      <c r="AP83" s="175">
        <f t="shared" si="211"/>
        <v>0</v>
      </c>
      <c r="AQ83" s="176" t="str">
        <f t="shared" si="212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64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213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65"/>
        <v xml:space="preserve"> </v>
      </c>
      <c r="BJ83" s="175" t="str">
        <f>IF(BF83=0," ",VLOOKUP(BF83,PROTOKOL!$A:$E,5,FALSE))</f>
        <v xml:space="preserve"> </v>
      </c>
      <c r="BK83" s="211" t="str">
        <f t="shared" si="277"/>
        <v xml:space="preserve"> </v>
      </c>
      <c r="BL83" s="175">
        <f t="shared" si="214"/>
        <v>0</v>
      </c>
      <c r="BM83" s="176" t="str">
        <f t="shared" si="215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66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216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67"/>
        <v xml:space="preserve"> </v>
      </c>
      <c r="CF83" s="175" t="str">
        <f>IF(CB83=0," ",VLOOKUP(CB83,PROTOKOL!$A:$E,5,FALSE))</f>
        <v xml:space="preserve"> </v>
      </c>
      <c r="CG83" s="211" t="str">
        <f t="shared" si="278"/>
        <v xml:space="preserve"> </v>
      </c>
      <c r="CH83" s="175">
        <f t="shared" si="217"/>
        <v>0</v>
      </c>
      <c r="CI83" s="176" t="str">
        <f t="shared" si="218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68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19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69"/>
        <v xml:space="preserve"> </v>
      </c>
      <c r="DB83" s="175" t="str">
        <f>IF(CX83=0," ",VLOOKUP(CX83,PROTOKOL!$A:$E,5,FALSE))</f>
        <v xml:space="preserve"> </v>
      </c>
      <c r="DC83" s="211" t="str">
        <f t="shared" si="279"/>
        <v xml:space="preserve"> </v>
      </c>
      <c r="DD83" s="175">
        <f t="shared" si="220"/>
        <v>0</v>
      </c>
      <c r="DE83" s="176" t="str">
        <f t="shared" si="221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70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22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71"/>
        <v xml:space="preserve"> </v>
      </c>
      <c r="DX83" s="175" t="str">
        <f>IF(DT83=0," ",VLOOKUP(DT83,PROTOKOL!$A:$E,5,FALSE))</f>
        <v xml:space="preserve"> </v>
      </c>
      <c r="DY83" s="211" t="str">
        <f t="shared" si="280"/>
        <v xml:space="preserve"> </v>
      </c>
      <c r="DZ83" s="175">
        <f t="shared" si="223"/>
        <v>0</v>
      </c>
      <c r="EA83" s="176" t="str">
        <f t="shared" si="224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72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25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73"/>
        <v xml:space="preserve"> </v>
      </c>
      <c r="ET83" s="175" t="str">
        <f>IF(EP83=0," ",VLOOKUP(EP83,PROTOKOL!$A:$E,5,FALSE))</f>
        <v xml:space="preserve"> </v>
      </c>
      <c r="EU83" s="211" t="str">
        <f t="shared" si="281"/>
        <v xml:space="preserve"> </v>
      </c>
      <c r="EV83" s="175">
        <f t="shared" si="226"/>
        <v>0</v>
      </c>
      <c r="EW83" s="176" t="str">
        <f t="shared" si="227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74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28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75"/>
        <v xml:space="preserve"> </v>
      </c>
      <c r="FP83" s="175" t="str">
        <f>IF(FL83=0," ",VLOOKUP(FL83,PROTOKOL!$A:$E,5,FALSE))</f>
        <v xml:space="preserve"> </v>
      </c>
      <c r="FQ83" s="211" t="str">
        <f t="shared" si="282"/>
        <v xml:space="preserve"> </v>
      </c>
      <c r="FR83" s="175">
        <f t="shared" si="229"/>
        <v>0</v>
      </c>
      <c r="FS83" s="176" t="str">
        <f t="shared" si="230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76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31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77"/>
        <v xml:space="preserve"> </v>
      </c>
      <c r="GL83" s="175" t="str">
        <f>IF(GH83=0," ",VLOOKUP(GH83,PROTOKOL!$A:$E,5,FALSE))</f>
        <v xml:space="preserve"> </v>
      </c>
      <c r="GM83" s="211" t="str">
        <f t="shared" si="283"/>
        <v xml:space="preserve"> </v>
      </c>
      <c r="GN83" s="175">
        <f t="shared" si="232"/>
        <v>0</v>
      </c>
      <c r="GO83" s="176" t="str">
        <f t="shared" si="233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78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34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79"/>
        <v xml:space="preserve"> </v>
      </c>
      <c r="HH83" s="175" t="str">
        <f>IF(HD83=0," ",VLOOKUP(HD83,PROTOKOL!$A:$E,5,FALSE))</f>
        <v xml:space="preserve"> </v>
      </c>
      <c r="HI83" s="211" t="str">
        <f t="shared" si="284"/>
        <v xml:space="preserve"> </v>
      </c>
      <c r="HJ83" s="175">
        <f t="shared" si="235"/>
        <v>0</v>
      </c>
      <c r="HK83" s="176" t="str">
        <f t="shared" si="236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80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37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81"/>
        <v xml:space="preserve"> </v>
      </c>
      <c r="ID83" s="175" t="str">
        <f>IF(HZ83=0," ",VLOOKUP(HZ83,PROTOKOL!$A:$E,5,FALSE))</f>
        <v xml:space="preserve"> </v>
      </c>
      <c r="IE83" s="211" t="str">
        <f t="shared" si="285"/>
        <v xml:space="preserve"> </v>
      </c>
      <c r="IF83" s="175">
        <f t="shared" si="238"/>
        <v>0</v>
      </c>
      <c r="IG83" s="176" t="str">
        <f t="shared" si="239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82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40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83"/>
        <v xml:space="preserve"> </v>
      </c>
      <c r="IZ83" s="175" t="str">
        <f>IF(IV83=0," ",VLOOKUP(IV83,PROTOKOL!$A:$E,5,FALSE))</f>
        <v xml:space="preserve"> </v>
      </c>
      <c r="JA83" s="211" t="str">
        <f t="shared" si="286"/>
        <v xml:space="preserve"> </v>
      </c>
      <c r="JB83" s="175">
        <f t="shared" si="241"/>
        <v>0</v>
      </c>
      <c r="JC83" s="176" t="str">
        <f t="shared" si="242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84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43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85"/>
        <v xml:space="preserve"> </v>
      </c>
      <c r="JV83" s="175" t="str">
        <f>IF(JR83=0," ",VLOOKUP(JR83,PROTOKOL!$A:$E,5,FALSE))</f>
        <v xml:space="preserve"> </v>
      </c>
      <c r="JW83" s="211" t="str">
        <f t="shared" si="287"/>
        <v xml:space="preserve"> </v>
      </c>
      <c r="JX83" s="175">
        <f t="shared" si="244"/>
        <v>0</v>
      </c>
      <c r="JY83" s="176" t="str">
        <f t="shared" si="245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86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46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87"/>
        <v xml:space="preserve"> </v>
      </c>
      <c r="KR83" s="175" t="str">
        <f>IF(KN83=0," ",VLOOKUP(KN83,PROTOKOL!$A:$E,5,FALSE))</f>
        <v xml:space="preserve"> </v>
      </c>
      <c r="KS83" s="211" t="str">
        <f t="shared" si="288"/>
        <v xml:space="preserve"> </v>
      </c>
      <c r="KT83" s="175">
        <f t="shared" si="247"/>
        <v>0</v>
      </c>
      <c r="KU83" s="176" t="str">
        <f t="shared" si="248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88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49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89"/>
        <v xml:space="preserve"> </v>
      </c>
      <c r="LN83" s="175" t="str">
        <f>IF(LJ83=0," ",VLOOKUP(LJ83,PROTOKOL!$A:$E,5,FALSE))</f>
        <v xml:space="preserve"> </v>
      </c>
      <c r="LO83" s="211" t="str">
        <f t="shared" si="289"/>
        <v xml:space="preserve"> </v>
      </c>
      <c r="LP83" s="175">
        <f t="shared" si="250"/>
        <v>0</v>
      </c>
      <c r="LQ83" s="176" t="str">
        <f t="shared" si="251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90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52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91"/>
        <v xml:space="preserve"> </v>
      </c>
      <c r="MJ83" s="175" t="str">
        <f>IF(MF83=0," ",VLOOKUP(MF83,PROTOKOL!$A:$E,5,FALSE))</f>
        <v xml:space="preserve"> </v>
      </c>
      <c r="MK83" s="211" t="str">
        <f t="shared" si="290"/>
        <v xml:space="preserve"> </v>
      </c>
      <c r="ML83" s="175">
        <f t="shared" si="253"/>
        <v>0</v>
      </c>
      <c r="MM83" s="176" t="str">
        <f t="shared" si="254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92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5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93"/>
        <v xml:space="preserve"> </v>
      </c>
      <c r="NF83" s="175" t="str">
        <f>IF(NB83=0," ",VLOOKUP(NB83,PROTOKOL!$A:$E,5,FALSE))</f>
        <v xml:space="preserve"> </v>
      </c>
      <c r="NG83" s="211" t="str">
        <f t="shared" si="291"/>
        <v xml:space="preserve"> </v>
      </c>
      <c r="NH83" s="175">
        <f t="shared" si="256"/>
        <v>0</v>
      </c>
      <c r="NI83" s="176" t="str">
        <f t="shared" si="257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94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58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95"/>
        <v xml:space="preserve"> </v>
      </c>
      <c r="OB83" s="175" t="str">
        <f>IF(NX83=0," ",VLOOKUP(NX83,PROTOKOL!$A:$E,5,FALSE))</f>
        <v xml:space="preserve"> </v>
      </c>
      <c r="OC83" s="211" t="str">
        <f t="shared" si="292"/>
        <v xml:space="preserve"> </v>
      </c>
      <c r="OD83" s="175">
        <f t="shared" si="259"/>
        <v>0</v>
      </c>
      <c r="OE83" s="176" t="str">
        <f t="shared" si="260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96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61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97"/>
        <v xml:space="preserve"> </v>
      </c>
      <c r="OX83" s="175" t="str">
        <f>IF(OT83=0," ",VLOOKUP(OT83,PROTOKOL!$A:$E,5,FALSE))</f>
        <v xml:space="preserve"> </v>
      </c>
      <c r="OY83" s="211" t="str">
        <f t="shared" si="293"/>
        <v xml:space="preserve"> </v>
      </c>
      <c r="OZ83" s="175">
        <f t="shared" si="262"/>
        <v>0</v>
      </c>
      <c r="PA83" s="176" t="str">
        <f t="shared" si="263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98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64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99"/>
        <v xml:space="preserve"> </v>
      </c>
      <c r="PT83" s="175" t="str">
        <f>IF(PP83=0," ",VLOOKUP(PP83,PROTOKOL!$A:$E,5,FALSE))</f>
        <v xml:space="preserve"> </v>
      </c>
      <c r="PU83" s="211" t="str">
        <f t="shared" si="294"/>
        <v xml:space="preserve"> </v>
      </c>
      <c r="PV83" s="175">
        <f t="shared" si="265"/>
        <v>0</v>
      </c>
      <c r="PW83" s="176" t="str">
        <f t="shared" si="266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200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67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201"/>
        <v xml:space="preserve"> </v>
      </c>
      <c r="QP83" s="175" t="str">
        <f>IF(QL83=0," ",VLOOKUP(QL83,PROTOKOL!$A:$E,5,FALSE))</f>
        <v xml:space="preserve"> </v>
      </c>
      <c r="QQ83" s="211" t="str">
        <f t="shared" si="295"/>
        <v xml:space="preserve"> </v>
      </c>
      <c r="QR83" s="175">
        <f t="shared" si="268"/>
        <v>0</v>
      </c>
      <c r="QS83" s="176" t="str">
        <f t="shared" si="269"/>
        <v xml:space="preserve"> </v>
      </c>
      <c r="QU83" s="172">
        <v>21</v>
      </c>
      <c r="QV83" s="224">
        <v>21</v>
      </c>
      <c r="QW83" s="173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4" t="str">
        <f t="shared" si="202"/>
        <v xml:space="preserve"> </v>
      </c>
      <c r="RC83" s="211" t="str">
        <f>IF(QY83=0," ",VLOOKUP(QY83,PROTOKOL!$A:$E,5,FALSE))</f>
        <v xml:space="preserve"> </v>
      </c>
      <c r="RD83" s="175"/>
      <c r="RE83" s="176" t="str">
        <f t="shared" si="270"/>
        <v xml:space="preserve"> </v>
      </c>
      <c r="RF83" s="216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4" t="str">
        <f t="shared" si="203"/>
        <v xml:space="preserve"> </v>
      </c>
      <c r="RL83" s="175" t="str">
        <f>IF(RH83=0," ",VLOOKUP(RH83,PROTOKOL!$A:$E,5,FALSE))</f>
        <v xml:space="preserve"> </v>
      </c>
      <c r="RM83" s="211" t="str">
        <f t="shared" si="296"/>
        <v xml:space="preserve"> </v>
      </c>
      <c r="RN83" s="175">
        <f t="shared" si="271"/>
        <v>0</v>
      </c>
      <c r="RO83" s="176" t="str">
        <f t="shared" si="272"/>
        <v xml:space="preserve"> </v>
      </c>
      <c r="RQ83" s="172">
        <v>21</v>
      </c>
      <c r="RR83" s="224">
        <v>21</v>
      </c>
      <c r="RS83" s="173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4" t="str">
        <f t="shared" si="204"/>
        <v xml:space="preserve"> </v>
      </c>
      <c r="RY83" s="211" t="str">
        <f>IF(RU83=0," ",VLOOKUP(RU83,PROTOKOL!$A:$E,5,FALSE))</f>
        <v xml:space="preserve"> </v>
      </c>
      <c r="RZ83" s="175"/>
      <c r="SA83" s="176" t="str">
        <f t="shared" si="273"/>
        <v xml:space="preserve"> </v>
      </c>
      <c r="SB83" s="216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4" t="str">
        <f t="shared" si="205"/>
        <v xml:space="preserve"> </v>
      </c>
      <c r="SH83" s="175" t="str">
        <f>IF(SD83=0," ",VLOOKUP(SD83,PROTOKOL!$A:$E,5,FALSE))</f>
        <v xml:space="preserve"> </v>
      </c>
      <c r="SI83" s="211" t="str">
        <f t="shared" si="297"/>
        <v xml:space="preserve"> </v>
      </c>
      <c r="SJ83" s="175">
        <f t="shared" si="274"/>
        <v>0</v>
      </c>
      <c r="SK83" s="176" t="str">
        <f t="shared" si="275"/>
        <v xml:space="preserve"> </v>
      </c>
    </row>
    <row r="84" spans="1:505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60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206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61"/>
        <v xml:space="preserve"> </v>
      </c>
      <c r="R84" s="175" t="str">
        <f>IF(N84=0," ",VLOOKUP(N84,PROTOKOL!$A:$E,5,FALSE))</f>
        <v xml:space="preserve"> </v>
      </c>
      <c r="S84" s="211" t="str">
        <f t="shared" si="207"/>
        <v xml:space="preserve"> </v>
      </c>
      <c r="T84" s="175">
        <f t="shared" si="208"/>
        <v>0</v>
      </c>
      <c r="U84" s="176" t="str">
        <f t="shared" si="209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62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210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63"/>
        <v xml:space="preserve"> </v>
      </c>
      <c r="AN84" s="175" t="str">
        <f>IF(AJ84=0," ",VLOOKUP(AJ84,PROTOKOL!$A:$E,5,FALSE))</f>
        <v xml:space="preserve"> </v>
      </c>
      <c r="AO84" s="211" t="str">
        <f t="shared" si="276"/>
        <v xml:space="preserve"> </v>
      </c>
      <c r="AP84" s="175">
        <f t="shared" si="211"/>
        <v>0</v>
      </c>
      <c r="AQ84" s="176" t="str">
        <f t="shared" si="212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64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213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65"/>
        <v xml:space="preserve"> </v>
      </c>
      <c r="BJ84" s="175" t="str">
        <f>IF(BF84=0," ",VLOOKUP(BF84,PROTOKOL!$A:$E,5,FALSE))</f>
        <v xml:space="preserve"> </v>
      </c>
      <c r="BK84" s="211" t="str">
        <f t="shared" si="277"/>
        <v xml:space="preserve"> </v>
      </c>
      <c r="BL84" s="175">
        <f t="shared" si="214"/>
        <v>0</v>
      </c>
      <c r="BM84" s="176" t="str">
        <f t="shared" si="215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66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216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67"/>
        <v xml:space="preserve"> </v>
      </c>
      <c r="CF84" s="175" t="str">
        <f>IF(CB84=0," ",VLOOKUP(CB84,PROTOKOL!$A:$E,5,FALSE))</f>
        <v xml:space="preserve"> </v>
      </c>
      <c r="CG84" s="211" t="str">
        <f t="shared" si="278"/>
        <v xml:space="preserve"> </v>
      </c>
      <c r="CH84" s="175">
        <f t="shared" si="217"/>
        <v>0</v>
      </c>
      <c r="CI84" s="176" t="str">
        <f t="shared" si="218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68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19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69"/>
        <v xml:space="preserve"> </v>
      </c>
      <c r="DB84" s="175" t="str">
        <f>IF(CX84=0," ",VLOOKUP(CX84,PROTOKOL!$A:$E,5,FALSE))</f>
        <v xml:space="preserve"> </v>
      </c>
      <c r="DC84" s="211" t="str">
        <f t="shared" si="279"/>
        <v xml:space="preserve"> </v>
      </c>
      <c r="DD84" s="175">
        <f t="shared" si="220"/>
        <v>0</v>
      </c>
      <c r="DE84" s="176" t="str">
        <f t="shared" si="221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70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22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71"/>
        <v xml:space="preserve"> </v>
      </c>
      <c r="DX84" s="175" t="str">
        <f>IF(DT84=0," ",VLOOKUP(DT84,PROTOKOL!$A:$E,5,FALSE))</f>
        <v xml:space="preserve"> </v>
      </c>
      <c r="DY84" s="211" t="str">
        <f t="shared" si="280"/>
        <v xml:space="preserve"> </v>
      </c>
      <c r="DZ84" s="175">
        <f t="shared" si="223"/>
        <v>0</v>
      </c>
      <c r="EA84" s="176" t="str">
        <f t="shared" si="224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72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25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73"/>
        <v xml:space="preserve"> </v>
      </c>
      <c r="ET84" s="175" t="str">
        <f>IF(EP84=0," ",VLOOKUP(EP84,PROTOKOL!$A:$E,5,FALSE))</f>
        <v xml:space="preserve"> </v>
      </c>
      <c r="EU84" s="211" t="str">
        <f t="shared" si="281"/>
        <v xml:space="preserve"> </v>
      </c>
      <c r="EV84" s="175">
        <f t="shared" si="226"/>
        <v>0</v>
      </c>
      <c r="EW84" s="176" t="str">
        <f t="shared" si="227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74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28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75"/>
        <v xml:space="preserve"> </v>
      </c>
      <c r="FP84" s="175" t="str">
        <f>IF(FL84=0," ",VLOOKUP(FL84,PROTOKOL!$A:$E,5,FALSE))</f>
        <v xml:space="preserve"> </v>
      </c>
      <c r="FQ84" s="211" t="str">
        <f t="shared" si="282"/>
        <v xml:space="preserve"> </v>
      </c>
      <c r="FR84" s="175">
        <f t="shared" si="229"/>
        <v>0</v>
      </c>
      <c r="FS84" s="176" t="str">
        <f t="shared" si="230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76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31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77"/>
        <v xml:space="preserve"> </v>
      </c>
      <c r="GL84" s="175" t="str">
        <f>IF(GH84=0," ",VLOOKUP(GH84,PROTOKOL!$A:$E,5,FALSE))</f>
        <v xml:space="preserve"> </v>
      </c>
      <c r="GM84" s="211" t="str">
        <f t="shared" si="283"/>
        <v xml:space="preserve"> </v>
      </c>
      <c r="GN84" s="175">
        <f t="shared" si="232"/>
        <v>0</v>
      </c>
      <c r="GO84" s="176" t="str">
        <f t="shared" si="233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78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34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79"/>
        <v xml:space="preserve"> </v>
      </c>
      <c r="HH84" s="175" t="str">
        <f>IF(HD84=0," ",VLOOKUP(HD84,PROTOKOL!$A:$E,5,FALSE))</f>
        <v xml:space="preserve"> </v>
      </c>
      <c r="HI84" s="211" t="str">
        <f t="shared" si="284"/>
        <v xml:space="preserve"> </v>
      </c>
      <c r="HJ84" s="175">
        <f t="shared" si="235"/>
        <v>0</v>
      </c>
      <c r="HK84" s="176" t="str">
        <f t="shared" si="236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80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37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81"/>
        <v xml:space="preserve"> </v>
      </c>
      <c r="ID84" s="175" t="str">
        <f>IF(HZ84=0," ",VLOOKUP(HZ84,PROTOKOL!$A:$E,5,FALSE))</f>
        <v xml:space="preserve"> </v>
      </c>
      <c r="IE84" s="211" t="str">
        <f t="shared" si="285"/>
        <v xml:space="preserve"> </v>
      </c>
      <c r="IF84" s="175">
        <f t="shared" si="238"/>
        <v>0</v>
      </c>
      <c r="IG84" s="176" t="str">
        <f t="shared" si="239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82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40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83"/>
        <v xml:space="preserve"> </v>
      </c>
      <c r="IZ84" s="175" t="str">
        <f>IF(IV84=0," ",VLOOKUP(IV84,PROTOKOL!$A:$E,5,FALSE))</f>
        <v xml:space="preserve"> </v>
      </c>
      <c r="JA84" s="211" t="str">
        <f t="shared" si="286"/>
        <v xml:space="preserve"> </v>
      </c>
      <c r="JB84" s="175">
        <f t="shared" si="241"/>
        <v>0</v>
      </c>
      <c r="JC84" s="176" t="str">
        <f t="shared" si="24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84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4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85"/>
        <v xml:space="preserve"> </v>
      </c>
      <c r="JV84" s="175" t="str">
        <f>IF(JR84=0," ",VLOOKUP(JR84,PROTOKOL!$A:$E,5,FALSE))</f>
        <v xml:space="preserve"> </v>
      </c>
      <c r="JW84" s="211" t="str">
        <f t="shared" si="287"/>
        <v xml:space="preserve"> </v>
      </c>
      <c r="JX84" s="175">
        <f t="shared" si="244"/>
        <v>0</v>
      </c>
      <c r="JY84" s="176" t="str">
        <f t="shared" si="24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86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4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87"/>
        <v xml:space="preserve"> </v>
      </c>
      <c r="KR84" s="175" t="str">
        <f>IF(KN84=0," ",VLOOKUP(KN84,PROTOKOL!$A:$E,5,FALSE))</f>
        <v xml:space="preserve"> </v>
      </c>
      <c r="KS84" s="211" t="str">
        <f t="shared" si="288"/>
        <v xml:space="preserve"> </v>
      </c>
      <c r="KT84" s="175">
        <f t="shared" si="247"/>
        <v>0</v>
      </c>
      <c r="KU84" s="176" t="str">
        <f t="shared" si="24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88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4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89"/>
        <v xml:space="preserve"> </v>
      </c>
      <c r="LN84" s="175" t="str">
        <f>IF(LJ84=0," ",VLOOKUP(LJ84,PROTOKOL!$A:$E,5,FALSE))</f>
        <v xml:space="preserve"> </v>
      </c>
      <c r="LO84" s="211" t="str">
        <f t="shared" si="289"/>
        <v xml:space="preserve"> </v>
      </c>
      <c r="LP84" s="175">
        <f t="shared" si="250"/>
        <v>0</v>
      </c>
      <c r="LQ84" s="176" t="str">
        <f t="shared" si="25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90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5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91"/>
        <v xml:space="preserve"> </v>
      </c>
      <c r="MJ84" s="175" t="str">
        <f>IF(MF84=0," ",VLOOKUP(MF84,PROTOKOL!$A:$E,5,FALSE))</f>
        <v xml:space="preserve"> </v>
      </c>
      <c r="MK84" s="211" t="str">
        <f t="shared" si="290"/>
        <v xml:space="preserve"> </v>
      </c>
      <c r="ML84" s="175">
        <f t="shared" si="253"/>
        <v>0</v>
      </c>
      <c r="MM84" s="176" t="str">
        <f t="shared" si="25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92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5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93"/>
        <v xml:space="preserve"> </v>
      </c>
      <c r="NF84" s="175" t="str">
        <f>IF(NB84=0," ",VLOOKUP(NB84,PROTOKOL!$A:$E,5,FALSE))</f>
        <v xml:space="preserve"> </v>
      </c>
      <c r="NG84" s="211" t="str">
        <f t="shared" si="291"/>
        <v xml:space="preserve"> </v>
      </c>
      <c r="NH84" s="175">
        <f t="shared" si="256"/>
        <v>0</v>
      </c>
      <c r="NI84" s="176" t="str">
        <f t="shared" si="25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94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5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95"/>
        <v xml:space="preserve"> </v>
      </c>
      <c r="OB84" s="175" t="str">
        <f>IF(NX84=0," ",VLOOKUP(NX84,PROTOKOL!$A:$E,5,FALSE))</f>
        <v xml:space="preserve"> </v>
      </c>
      <c r="OC84" s="211" t="str">
        <f t="shared" si="292"/>
        <v xml:space="preserve"> </v>
      </c>
      <c r="OD84" s="175">
        <f t="shared" si="259"/>
        <v>0</v>
      </c>
      <c r="OE84" s="176" t="str">
        <f t="shared" si="260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96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61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97"/>
        <v xml:space="preserve"> </v>
      </c>
      <c r="OX84" s="175" t="str">
        <f>IF(OT84=0," ",VLOOKUP(OT84,PROTOKOL!$A:$E,5,FALSE))</f>
        <v xml:space="preserve"> </v>
      </c>
      <c r="OY84" s="211" t="str">
        <f t="shared" si="293"/>
        <v xml:space="preserve"> </v>
      </c>
      <c r="OZ84" s="175">
        <f t="shared" si="262"/>
        <v>0</v>
      </c>
      <c r="PA84" s="176" t="str">
        <f t="shared" si="26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98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6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99"/>
        <v xml:space="preserve"> </v>
      </c>
      <c r="PT84" s="175" t="str">
        <f>IF(PP84=0," ",VLOOKUP(PP84,PROTOKOL!$A:$E,5,FALSE))</f>
        <v xml:space="preserve"> </v>
      </c>
      <c r="PU84" s="211" t="str">
        <f t="shared" si="294"/>
        <v xml:space="preserve"> </v>
      </c>
      <c r="PV84" s="175">
        <f t="shared" si="265"/>
        <v>0</v>
      </c>
      <c r="PW84" s="176" t="str">
        <f t="shared" si="26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200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6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201"/>
        <v xml:space="preserve"> </v>
      </c>
      <c r="QP84" s="175" t="str">
        <f>IF(QL84=0," ",VLOOKUP(QL84,PROTOKOL!$A:$E,5,FALSE))</f>
        <v xml:space="preserve"> </v>
      </c>
      <c r="QQ84" s="211" t="str">
        <f t="shared" si="295"/>
        <v xml:space="preserve"> </v>
      </c>
      <c r="QR84" s="175">
        <f t="shared" si="268"/>
        <v>0</v>
      </c>
      <c r="QS84" s="176" t="str">
        <f t="shared" si="269"/>
        <v xml:space="preserve"> </v>
      </c>
      <c r="QU84" s="172">
        <v>21</v>
      </c>
      <c r="QV84" s="225"/>
      <c r="QW84" s="173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4" t="str">
        <f t="shared" si="202"/>
        <v xml:space="preserve"> </v>
      </c>
      <c r="RC84" s="211" t="str">
        <f>IF(QY84=0," ",VLOOKUP(QY84,PROTOKOL!$A:$E,5,FALSE))</f>
        <v xml:space="preserve"> </v>
      </c>
      <c r="RD84" s="175"/>
      <c r="RE84" s="176" t="str">
        <f t="shared" si="270"/>
        <v xml:space="preserve"> </v>
      </c>
      <c r="RF84" s="216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4" t="str">
        <f t="shared" si="203"/>
        <v xml:space="preserve"> </v>
      </c>
      <c r="RL84" s="175" t="str">
        <f>IF(RH84=0," ",VLOOKUP(RH84,PROTOKOL!$A:$E,5,FALSE))</f>
        <v xml:space="preserve"> </v>
      </c>
      <c r="RM84" s="211" t="str">
        <f t="shared" si="296"/>
        <v xml:space="preserve"> </v>
      </c>
      <c r="RN84" s="175">
        <f t="shared" si="271"/>
        <v>0</v>
      </c>
      <c r="RO84" s="176" t="str">
        <f t="shared" si="272"/>
        <v xml:space="preserve"> </v>
      </c>
      <c r="RQ84" s="172">
        <v>21</v>
      </c>
      <c r="RR84" s="225"/>
      <c r="RS84" s="173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4" t="str">
        <f t="shared" si="204"/>
        <v xml:space="preserve"> </v>
      </c>
      <c r="RY84" s="211" t="str">
        <f>IF(RU84=0," ",VLOOKUP(RU84,PROTOKOL!$A:$E,5,FALSE))</f>
        <v xml:space="preserve"> </v>
      </c>
      <c r="RZ84" s="175"/>
      <c r="SA84" s="176" t="str">
        <f t="shared" si="273"/>
        <v xml:space="preserve"> </v>
      </c>
      <c r="SB84" s="216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4" t="str">
        <f t="shared" si="205"/>
        <v xml:space="preserve"> </v>
      </c>
      <c r="SH84" s="175" t="str">
        <f>IF(SD84=0," ",VLOOKUP(SD84,PROTOKOL!$A:$E,5,FALSE))</f>
        <v xml:space="preserve"> </v>
      </c>
      <c r="SI84" s="211" t="str">
        <f t="shared" si="297"/>
        <v xml:space="preserve"> </v>
      </c>
      <c r="SJ84" s="175">
        <f t="shared" si="274"/>
        <v>0</v>
      </c>
      <c r="SK84" s="176" t="str">
        <f t="shared" si="275"/>
        <v xml:space="preserve"> </v>
      </c>
    </row>
    <row r="85" spans="1:505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60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206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61"/>
        <v xml:space="preserve"> </v>
      </c>
      <c r="R85" s="175" t="str">
        <f>IF(N85=0," ",VLOOKUP(N85,PROTOKOL!$A:$E,5,FALSE))</f>
        <v xml:space="preserve"> </v>
      </c>
      <c r="S85" s="211" t="str">
        <f t="shared" si="207"/>
        <v xml:space="preserve"> </v>
      </c>
      <c r="T85" s="175">
        <f t="shared" si="208"/>
        <v>0</v>
      </c>
      <c r="U85" s="176" t="str">
        <f t="shared" si="209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62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210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63"/>
        <v xml:space="preserve"> </v>
      </c>
      <c r="AN85" s="175" t="str">
        <f>IF(AJ85=0," ",VLOOKUP(AJ85,PROTOKOL!$A:$E,5,FALSE))</f>
        <v xml:space="preserve"> </v>
      </c>
      <c r="AO85" s="211" t="str">
        <f t="shared" si="276"/>
        <v xml:space="preserve"> </v>
      </c>
      <c r="AP85" s="175">
        <f t="shared" si="211"/>
        <v>0</v>
      </c>
      <c r="AQ85" s="176" t="str">
        <f t="shared" si="212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64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213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65"/>
        <v xml:space="preserve"> </v>
      </c>
      <c r="BJ85" s="175" t="str">
        <f>IF(BF85=0," ",VLOOKUP(BF85,PROTOKOL!$A:$E,5,FALSE))</f>
        <v xml:space="preserve"> </v>
      </c>
      <c r="BK85" s="211" t="str">
        <f t="shared" si="277"/>
        <v xml:space="preserve"> </v>
      </c>
      <c r="BL85" s="175">
        <f t="shared" si="214"/>
        <v>0</v>
      </c>
      <c r="BM85" s="176" t="str">
        <f t="shared" si="215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66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216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67"/>
        <v xml:space="preserve"> </v>
      </c>
      <c r="CF85" s="175" t="str">
        <f>IF(CB85=0," ",VLOOKUP(CB85,PROTOKOL!$A:$E,5,FALSE))</f>
        <v xml:space="preserve"> </v>
      </c>
      <c r="CG85" s="211" t="str">
        <f t="shared" si="278"/>
        <v xml:space="preserve"> </v>
      </c>
      <c r="CH85" s="175">
        <f t="shared" si="217"/>
        <v>0</v>
      </c>
      <c r="CI85" s="176" t="str">
        <f t="shared" si="218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68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19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69"/>
        <v xml:space="preserve"> </v>
      </c>
      <c r="DB85" s="175" t="str">
        <f>IF(CX85=0," ",VLOOKUP(CX85,PROTOKOL!$A:$E,5,FALSE))</f>
        <v xml:space="preserve"> </v>
      </c>
      <c r="DC85" s="211" t="str">
        <f t="shared" si="279"/>
        <v xml:space="preserve"> </v>
      </c>
      <c r="DD85" s="175">
        <f t="shared" si="220"/>
        <v>0</v>
      </c>
      <c r="DE85" s="176" t="str">
        <f t="shared" si="221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70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22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71"/>
        <v xml:space="preserve"> </v>
      </c>
      <c r="DX85" s="175" t="str">
        <f>IF(DT85=0," ",VLOOKUP(DT85,PROTOKOL!$A:$E,5,FALSE))</f>
        <v xml:space="preserve"> </v>
      </c>
      <c r="DY85" s="211" t="str">
        <f t="shared" si="280"/>
        <v xml:space="preserve"> </v>
      </c>
      <c r="DZ85" s="175">
        <f t="shared" si="223"/>
        <v>0</v>
      </c>
      <c r="EA85" s="176" t="str">
        <f t="shared" si="224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72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25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73"/>
        <v xml:space="preserve"> </v>
      </c>
      <c r="ET85" s="175" t="str">
        <f>IF(EP85=0," ",VLOOKUP(EP85,PROTOKOL!$A:$E,5,FALSE))</f>
        <v xml:space="preserve"> </v>
      </c>
      <c r="EU85" s="211" t="str">
        <f t="shared" si="281"/>
        <v xml:space="preserve"> </v>
      </c>
      <c r="EV85" s="175">
        <f t="shared" si="226"/>
        <v>0</v>
      </c>
      <c r="EW85" s="176" t="str">
        <f t="shared" si="227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74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28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75"/>
        <v xml:space="preserve"> </v>
      </c>
      <c r="FP85" s="175" t="str">
        <f>IF(FL85=0," ",VLOOKUP(FL85,PROTOKOL!$A:$E,5,FALSE))</f>
        <v xml:space="preserve"> </v>
      </c>
      <c r="FQ85" s="211" t="str">
        <f t="shared" si="282"/>
        <v xml:space="preserve"> </v>
      </c>
      <c r="FR85" s="175">
        <f t="shared" si="229"/>
        <v>0</v>
      </c>
      <c r="FS85" s="176" t="str">
        <f t="shared" si="230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76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31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77"/>
        <v xml:space="preserve"> </v>
      </c>
      <c r="GL85" s="175" t="str">
        <f>IF(GH85=0," ",VLOOKUP(GH85,PROTOKOL!$A:$E,5,FALSE))</f>
        <v xml:space="preserve"> </v>
      </c>
      <c r="GM85" s="211" t="str">
        <f t="shared" si="283"/>
        <v xml:space="preserve"> </v>
      </c>
      <c r="GN85" s="175">
        <f t="shared" si="232"/>
        <v>0</v>
      </c>
      <c r="GO85" s="176" t="str">
        <f t="shared" si="233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78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34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79"/>
        <v xml:space="preserve"> </v>
      </c>
      <c r="HH85" s="175" t="str">
        <f>IF(HD85=0," ",VLOOKUP(HD85,PROTOKOL!$A:$E,5,FALSE))</f>
        <v xml:space="preserve"> </v>
      </c>
      <c r="HI85" s="211" t="str">
        <f t="shared" si="284"/>
        <v xml:space="preserve"> </v>
      </c>
      <c r="HJ85" s="175">
        <f t="shared" si="235"/>
        <v>0</v>
      </c>
      <c r="HK85" s="176" t="str">
        <f t="shared" si="236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80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37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81"/>
        <v xml:space="preserve"> </v>
      </c>
      <c r="ID85" s="175" t="str">
        <f>IF(HZ85=0," ",VLOOKUP(HZ85,PROTOKOL!$A:$E,5,FALSE))</f>
        <v xml:space="preserve"> </v>
      </c>
      <c r="IE85" s="211" t="str">
        <f t="shared" si="285"/>
        <v xml:space="preserve"> </v>
      </c>
      <c r="IF85" s="175">
        <f t="shared" si="238"/>
        <v>0</v>
      </c>
      <c r="IG85" s="176" t="str">
        <f t="shared" si="239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82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40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83"/>
        <v xml:space="preserve"> </v>
      </c>
      <c r="IZ85" s="175" t="str">
        <f>IF(IV85=0," ",VLOOKUP(IV85,PROTOKOL!$A:$E,5,FALSE))</f>
        <v xml:space="preserve"> </v>
      </c>
      <c r="JA85" s="211" t="str">
        <f t="shared" si="286"/>
        <v xml:space="preserve"> </v>
      </c>
      <c r="JB85" s="175">
        <f t="shared" si="241"/>
        <v>0</v>
      </c>
      <c r="JC85" s="176" t="str">
        <f t="shared" si="24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84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4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85"/>
        <v xml:space="preserve"> </v>
      </c>
      <c r="JV85" s="175" t="str">
        <f>IF(JR85=0," ",VLOOKUP(JR85,PROTOKOL!$A:$E,5,FALSE))</f>
        <v xml:space="preserve"> </v>
      </c>
      <c r="JW85" s="211" t="str">
        <f t="shared" si="287"/>
        <v xml:space="preserve"> </v>
      </c>
      <c r="JX85" s="175">
        <f t="shared" si="244"/>
        <v>0</v>
      </c>
      <c r="JY85" s="176" t="str">
        <f t="shared" si="24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86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4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87"/>
        <v xml:space="preserve"> </v>
      </c>
      <c r="KR85" s="175" t="str">
        <f>IF(KN85=0," ",VLOOKUP(KN85,PROTOKOL!$A:$E,5,FALSE))</f>
        <v xml:space="preserve"> </v>
      </c>
      <c r="KS85" s="211" t="str">
        <f t="shared" si="288"/>
        <v xml:space="preserve"> </v>
      </c>
      <c r="KT85" s="175">
        <f t="shared" si="247"/>
        <v>0</v>
      </c>
      <c r="KU85" s="176" t="str">
        <f t="shared" si="24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88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4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89"/>
        <v xml:space="preserve"> </v>
      </c>
      <c r="LN85" s="175" t="str">
        <f>IF(LJ85=0," ",VLOOKUP(LJ85,PROTOKOL!$A:$E,5,FALSE))</f>
        <v xml:space="preserve"> </v>
      </c>
      <c r="LO85" s="211" t="str">
        <f t="shared" si="289"/>
        <v xml:space="preserve"> </v>
      </c>
      <c r="LP85" s="175">
        <f t="shared" si="250"/>
        <v>0</v>
      </c>
      <c r="LQ85" s="176" t="str">
        <f t="shared" si="25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90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5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91"/>
        <v xml:space="preserve"> </v>
      </c>
      <c r="MJ85" s="175" t="str">
        <f>IF(MF85=0," ",VLOOKUP(MF85,PROTOKOL!$A:$E,5,FALSE))</f>
        <v xml:space="preserve"> </v>
      </c>
      <c r="MK85" s="211" t="str">
        <f t="shared" si="290"/>
        <v xml:space="preserve"> </v>
      </c>
      <c r="ML85" s="175">
        <f t="shared" si="253"/>
        <v>0</v>
      </c>
      <c r="MM85" s="176" t="str">
        <f t="shared" si="25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92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5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93"/>
        <v xml:space="preserve"> </v>
      </c>
      <c r="NF85" s="175" t="str">
        <f>IF(NB85=0," ",VLOOKUP(NB85,PROTOKOL!$A:$E,5,FALSE))</f>
        <v xml:space="preserve"> </v>
      </c>
      <c r="NG85" s="211" t="str">
        <f t="shared" si="291"/>
        <v xml:space="preserve"> </v>
      </c>
      <c r="NH85" s="175">
        <f t="shared" si="256"/>
        <v>0</v>
      </c>
      <c r="NI85" s="176" t="str">
        <f t="shared" si="25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94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5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95"/>
        <v xml:space="preserve"> </v>
      </c>
      <c r="OB85" s="175" t="str">
        <f>IF(NX85=0," ",VLOOKUP(NX85,PROTOKOL!$A:$E,5,FALSE))</f>
        <v xml:space="preserve"> </v>
      </c>
      <c r="OC85" s="211" t="str">
        <f t="shared" si="292"/>
        <v xml:space="preserve"> </v>
      </c>
      <c r="OD85" s="175">
        <f t="shared" si="259"/>
        <v>0</v>
      </c>
      <c r="OE85" s="176" t="str">
        <f t="shared" si="260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96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61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97"/>
        <v xml:space="preserve"> </v>
      </c>
      <c r="OX85" s="175" t="str">
        <f>IF(OT85=0," ",VLOOKUP(OT85,PROTOKOL!$A:$E,5,FALSE))</f>
        <v xml:space="preserve"> </v>
      </c>
      <c r="OY85" s="211" t="str">
        <f t="shared" si="293"/>
        <v xml:space="preserve"> </v>
      </c>
      <c r="OZ85" s="175">
        <f t="shared" si="262"/>
        <v>0</v>
      </c>
      <c r="PA85" s="176" t="str">
        <f t="shared" si="26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98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6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99"/>
        <v xml:space="preserve"> </v>
      </c>
      <c r="PT85" s="175" t="str">
        <f>IF(PP85=0," ",VLOOKUP(PP85,PROTOKOL!$A:$E,5,FALSE))</f>
        <v xml:space="preserve"> </v>
      </c>
      <c r="PU85" s="211" t="str">
        <f t="shared" si="294"/>
        <v xml:space="preserve"> </v>
      </c>
      <c r="PV85" s="175">
        <f t="shared" si="265"/>
        <v>0</v>
      </c>
      <c r="PW85" s="176" t="str">
        <f t="shared" si="26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200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6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201"/>
        <v xml:space="preserve"> </v>
      </c>
      <c r="QP85" s="175" t="str">
        <f>IF(QL85=0," ",VLOOKUP(QL85,PROTOKOL!$A:$E,5,FALSE))</f>
        <v xml:space="preserve"> </v>
      </c>
      <c r="QQ85" s="211" t="str">
        <f t="shared" si="295"/>
        <v xml:space="preserve"> </v>
      </c>
      <c r="QR85" s="175">
        <f t="shared" si="268"/>
        <v>0</v>
      </c>
      <c r="QS85" s="176" t="str">
        <f t="shared" si="269"/>
        <v xml:space="preserve"> </v>
      </c>
      <c r="QU85" s="172">
        <v>21</v>
      </c>
      <c r="QV85" s="226"/>
      <c r="QW85" s="173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4" t="str">
        <f t="shared" si="202"/>
        <v xml:space="preserve"> </v>
      </c>
      <c r="RC85" s="211" t="str">
        <f>IF(QY85=0," ",VLOOKUP(QY85,PROTOKOL!$A:$E,5,FALSE))</f>
        <v xml:space="preserve"> </v>
      </c>
      <c r="RD85" s="175"/>
      <c r="RE85" s="176" t="str">
        <f t="shared" si="270"/>
        <v xml:space="preserve"> </v>
      </c>
      <c r="RF85" s="216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4" t="str">
        <f t="shared" si="203"/>
        <v xml:space="preserve"> </v>
      </c>
      <c r="RL85" s="175" t="str">
        <f>IF(RH85=0," ",VLOOKUP(RH85,PROTOKOL!$A:$E,5,FALSE))</f>
        <v xml:space="preserve"> </v>
      </c>
      <c r="RM85" s="211" t="str">
        <f t="shared" si="296"/>
        <v xml:space="preserve"> </v>
      </c>
      <c r="RN85" s="175">
        <f t="shared" si="271"/>
        <v>0</v>
      </c>
      <c r="RO85" s="176" t="str">
        <f t="shared" si="272"/>
        <v xml:space="preserve"> </v>
      </c>
      <c r="RQ85" s="172">
        <v>21</v>
      </c>
      <c r="RR85" s="226"/>
      <c r="RS85" s="173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4" t="str">
        <f t="shared" si="204"/>
        <v xml:space="preserve"> </v>
      </c>
      <c r="RY85" s="211" t="str">
        <f>IF(RU85=0," ",VLOOKUP(RU85,PROTOKOL!$A:$E,5,FALSE))</f>
        <v xml:space="preserve"> </v>
      </c>
      <c r="RZ85" s="175"/>
      <c r="SA85" s="176" t="str">
        <f t="shared" si="273"/>
        <v xml:space="preserve"> </v>
      </c>
      <c r="SB85" s="216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4" t="str">
        <f t="shared" si="205"/>
        <v xml:space="preserve"> </v>
      </c>
      <c r="SH85" s="175" t="str">
        <f>IF(SD85=0," ",VLOOKUP(SD85,PROTOKOL!$A:$E,5,FALSE))</f>
        <v xml:space="preserve"> </v>
      </c>
      <c r="SI85" s="211" t="str">
        <f t="shared" si="297"/>
        <v xml:space="preserve"> </v>
      </c>
      <c r="SJ85" s="175">
        <f t="shared" si="274"/>
        <v>0</v>
      </c>
      <c r="SK85" s="176" t="str">
        <f t="shared" si="275"/>
        <v xml:space="preserve"> </v>
      </c>
    </row>
    <row r="86" spans="1:505" ht="13.8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60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206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61"/>
        <v xml:space="preserve"> </v>
      </c>
      <c r="R86" s="175" t="str">
        <f>IF(N86=0," ",VLOOKUP(N86,PROTOKOL!$A:$E,5,FALSE))</f>
        <v xml:space="preserve"> </v>
      </c>
      <c r="S86" s="211" t="str">
        <f t="shared" si="207"/>
        <v xml:space="preserve"> </v>
      </c>
      <c r="T86" s="175">
        <f t="shared" si="208"/>
        <v>0</v>
      </c>
      <c r="U86" s="176" t="str">
        <f t="shared" si="209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62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210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63"/>
        <v xml:space="preserve"> </v>
      </c>
      <c r="AN86" s="175" t="str">
        <f>IF(AJ86=0," ",VLOOKUP(AJ86,PROTOKOL!$A:$E,5,FALSE))</f>
        <v xml:space="preserve"> </v>
      </c>
      <c r="AO86" s="211" t="str">
        <f t="shared" si="276"/>
        <v xml:space="preserve"> </v>
      </c>
      <c r="AP86" s="175">
        <f t="shared" si="211"/>
        <v>0</v>
      </c>
      <c r="AQ86" s="176" t="str">
        <f t="shared" si="212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64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213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65"/>
        <v xml:space="preserve"> </v>
      </c>
      <c r="BJ86" s="175" t="str">
        <f>IF(BF86=0," ",VLOOKUP(BF86,PROTOKOL!$A:$E,5,FALSE))</f>
        <v xml:space="preserve"> </v>
      </c>
      <c r="BK86" s="211" t="str">
        <f t="shared" si="277"/>
        <v xml:space="preserve"> </v>
      </c>
      <c r="BL86" s="175">
        <f t="shared" si="214"/>
        <v>0</v>
      </c>
      <c r="BM86" s="176" t="str">
        <f t="shared" si="215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66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216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67"/>
        <v xml:space="preserve"> </v>
      </c>
      <c r="CF86" s="175" t="str">
        <f>IF(CB86=0," ",VLOOKUP(CB86,PROTOKOL!$A:$E,5,FALSE))</f>
        <v xml:space="preserve"> </v>
      </c>
      <c r="CG86" s="211" t="str">
        <f t="shared" si="278"/>
        <v xml:space="preserve"> </v>
      </c>
      <c r="CH86" s="175">
        <f t="shared" si="217"/>
        <v>0</v>
      </c>
      <c r="CI86" s="176" t="str">
        <f t="shared" si="218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68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19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69"/>
        <v xml:space="preserve"> </v>
      </c>
      <c r="DB86" s="175" t="str">
        <f>IF(CX86=0," ",VLOOKUP(CX86,PROTOKOL!$A:$E,5,FALSE))</f>
        <v xml:space="preserve"> </v>
      </c>
      <c r="DC86" s="211" t="str">
        <f t="shared" si="279"/>
        <v xml:space="preserve"> </v>
      </c>
      <c r="DD86" s="175">
        <f t="shared" si="220"/>
        <v>0</v>
      </c>
      <c r="DE86" s="176" t="str">
        <f t="shared" si="221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70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22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71"/>
        <v xml:space="preserve"> </v>
      </c>
      <c r="DX86" s="175" t="str">
        <f>IF(DT86=0," ",VLOOKUP(DT86,PROTOKOL!$A:$E,5,FALSE))</f>
        <v xml:space="preserve"> </v>
      </c>
      <c r="DY86" s="211" t="str">
        <f t="shared" si="280"/>
        <v xml:space="preserve"> </v>
      </c>
      <c r="DZ86" s="175">
        <f t="shared" si="223"/>
        <v>0</v>
      </c>
      <c r="EA86" s="176" t="str">
        <f t="shared" si="224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72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25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73"/>
        <v xml:space="preserve"> </v>
      </c>
      <c r="ET86" s="175" t="str">
        <f>IF(EP86=0," ",VLOOKUP(EP86,PROTOKOL!$A:$E,5,FALSE))</f>
        <v xml:space="preserve"> </v>
      </c>
      <c r="EU86" s="211" t="str">
        <f t="shared" si="281"/>
        <v xml:space="preserve"> </v>
      </c>
      <c r="EV86" s="175">
        <f t="shared" si="226"/>
        <v>0</v>
      </c>
      <c r="EW86" s="176" t="str">
        <f t="shared" si="227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74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28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75"/>
        <v xml:space="preserve"> </v>
      </c>
      <c r="FP86" s="175" t="str">
        <f>IF(FL86=0," ",VLOOKUP(FL86,PROTOKOL!$A:$E,5,FALSE))</f>
        <v xml:space="preserve"> </v>
      </c>
      <c r="FQ86" s="211" t="str">
        <f t="shared" si="282"/>
        <v xml:space="preserve"> </v>
      </c>
      <c r="FR86" s="175">
        <f t="shared" si="229"/>
        <v>0</v>
      </c>
      <c r="FS86" s="176" t="str">
        <f t="shared" si="230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76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31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77"/>
        <v xml:space="preserve"> </v>
      </c>
      <c r="GL86" s="175" t="str">
        <f>IF(GH86=0," ",VLOOKUP(GH86,PROTOKOL!$A:$E,5,FALSE))</f>
        <v xml:space="preserve"> </v>
      </c>
      <c r="GM86" s="211" t="str">
        <f t="shared" si="283"/>
        <v xml:space="preserve"> </v>
      </c>
      <c r="GN86" s="175">
        <f t="shared" si="232"/>
        <v>0</v>
      </c>
      <c r="GO86" s="176" t="str">
        <f t="shared" si="233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78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34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79"/>
        <v xml:space="preserve"> </v>
      </c>
      <c r="HH86" s="175" t="str">
        <f>IF(HD86=0," ",VLOOKUP(HD86,PROTOKOL!$A:$E,5,FALSE))</f>
        <v xml:space="preserve"> </v>
      </c>
      <c r="HI86" s="211" t="str">
        <f t="shared" si="284"/>
        <v xml:space="preserve"> </v>
      </c>
      <c r="HJ86" s="175">
        <f t="shared" si="235"/>
        <v>0</v>
      </c>
      <c r="HK86" s="176" t="str">
        <f t="shared" si="236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80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37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81"/>
        <v xml:space="preserve"> </v>
      </c>
      <c r="ID86" s="175" t="str">
        <f>IF(HZ86=0," ",VLOOKUP(HZ86,PROTOKOL!$A:$E,5,FALSE))</f>
        <v xml:space="preserve"> </v>
      </c>
      <c r="IE86" s="211" t="str">
        <f t="shared" si="285"/>
        <v xml:space="preserve"> </v>
      </c>
      <c r="IF86" s="175">
        <f t="shared" si="238"/>
        <v>0</v>
      </c>
      <c r="IG86" s="176" t="str">
        <f t="shared" si="239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82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40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83"/>
        <v xml:space="preserve"> </v>
      </c>
      <c r="IZ86" s="175" t="str">
        <f>IF(IV86=0," ",VLOOKUP(IV86,PROTOKOL!$A:$E,5,FALSE))</f>
        <v xml:space="preserve"> </v>
      </c>
      <c r="JA86" s="211" t="str">
        <f t="shared" si="286"/>
        <v xml:space="preserve"> </v>
      </c>
      <c r="JB86" s="175">
        <f t="shared" si="241"/>
        <v>0</v>
      </c>
      <c r="JC86" s="176" t="str">
        <f t="shared" si="242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84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43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85"/>
        <v xml:space="preserve"> </v>
      </c>
      <c r="JV86" s="175" t="str">
        <f>IF(JR86=0," ",VLOOKUP(JR86,PROTOKOL!$A:$E,5,FALSE))</f>
        <v xml:space="preserve"> </v>
      </c>
      <c r="JW86" s="211" t="str">
        <f t="shared" si="287"/>
        <v xml:space="preserve"> </v>
      </c>
      <c r="JX86" s="175">
        <f t="shared" si="244"/>
        <v>0</v>
      </c>
      <c r="JY86" s="176" t="str">
        <f t="shared" si="245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86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46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87"/>
        <v xml:space="preserve"> </v>
      </c>
      <c r="KR86" s="175" t="str">
        <f>IF(KN86=0," ",VLOOKUP(KN86,PROTOKOL!$A:$E,5,FALSE))</f>
        <v xml:space="preserve"> </v>
      </c>
      <c r="KS86" s="211" t="str">
        <f t="shared" si="288"/>
        <v xml:space="preserve"> </v>
      </c>
      <c r="KT86" s="175">
        <f t="shared" si="247"/>
        <v>0</v>
      </c>
      <c r="KU86" s="176" t="str">
        <f t="shared" si="248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88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49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89"/>
        <v xml:space="preserve"> </v>
      </c>
      <c r="LN86" s="175" t="str">
        <f>IF(LJ86=0," ",VLOOKUP(LJ86,PROTOKOL!$A:$E,5,FALSE))</f>
        <v xml:space="preserve"> </v>
      </c>
      <c r="LO86" s="211" t="str">
        <f t="shared" si="289"/>
        <v xml:space="preserve"> </v>
      </c>
      <c r="LP86" s="175">
        <f t="shared" si="250"/>
        <v>0</v>
      </c>
      <c r="LQ86" s="176" t="str">
        <f t="shared" si="251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90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52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91"/>
        <v xml:space="preserve"> </v>
      </c>
      <c r="MJ86" s="175" t="str">
        <f>IF(MF86=0," ",VLOOKUP(MF86,PROTOKOL!$A:$E,5,FALSE))</f>
        <v xml:space="preserve"> </v>
      </c>
      <c r="MK86" s="211" t="str">
        <f t="shared" si="290"/>
        <v xml:space="preserve"> </v>
      </c>
      <c r="ML86" s="175">
        <f t="shared" si="253"/>
        <v>0</v>
      </c>
      <c r="MM86" s="176" t="str">
        <f t="shared" si="254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92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5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93"/>
        <v xml:space="preserve"> </v>
      </c>
      <c r="NF86" s="175" t="str">
        <f>IF(NB86=0," ",VLOOKUP(NB86,PROTOKOL!$A:$E,5,FALSE))</f>
        <v xml:space="preserve"> </v>
      </c>
      <c r="NG86" s="211" t="str">
        <f t="shared" si="291"/>
        <v xml:space="preserve"> </v>
      </c>
      <c r="NH86" s="175">
        <f t="shared" si="256"/>
        <v>0</v>
      </c>
      <c r="NI86" s="176" t="str">
        <f t="shared" si="257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94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58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95"/>
        <v xml:space="preserve"> </v>
      </c>
      <c r="OB86" s="175" t="str">
        <f>IF(NX86=0," ",VLOOKUP(NX86,PROTOKOL!$A:$E,5,FALSE))</f>
        <v xml:space="preserve"> </v>
      </c>
      <c r="OC86" s="211" t="str">
        <f t="shared" si="292"/>
        <v xml:space="preserve"> </v>
      </c>
      <c r="OD86" s="175">
        <f t="shared" si="259"/>
        <v>0</v>
      </c>
      <c r="OE86" s="176" t="str">
        <f t="shared" si="260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96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61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97"/>
        <v xml:space="preserve"> </v>
      </c>
      <c r="OX86" s="175" t="str">
        <f>IF(OT86=0," ",VLOOKUP(OT86,PROTOKOL!$A:$E,5,FALSE))</f>
        <v xml:space="preserve"> </v>
      </c>
      <c r="OY86" s="211" t="str">
        <f t="shared" si="293"/>
        <v xml:space="preserve"> </v>
      </c>
      <c r="OZ86" s="175">
        <f t="shared" si="262"/>
        <v>0</v>
      </c>
      <c r="PA86" s="176" t="str">
        <f t="shared" si="263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98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64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99"/>
        <v xml:space="preserve"> </v>
      </c>
      <c r="PT86" s="175" t="str">
        <f>IF(PP86=0," ",VLOOKUP(PP86,PROTOKOL!$A:$E,5,FALSE))</f>
        <v xml:space="preserve"> </v>
      </c>
      <c r="PU86" s="211" t="str">
        <f t="shared" si="294"/>
        <v xml:space="preserve"> </v>
      </c>
      <c r="PV86" s="175">
        <f t="shared" si="265"/>
        <v>0</v>
      </c>
      <c r="PW86" s="176" t="str">
        <f t="shared" si="266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200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67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201"/>
        <v xml:space="preserve"> </v>
      </c>
      <c r="QP86" s="175" t="str">
        <f>IF(QL86=0," ",VLOOKUP(QL86,PROTOKOL!$A:$E,5,FALSE))</f>
        <v xml:space="preserve"> </v>
      </c>
      <c r="QQ86" s="211" t="str">
        <f t="shared" si="295"/>
        <v xml:space="preserve"> </v>
      </c>
      <c r="QR86" s="175">
        <f t="shared" si="268"/>
        <v>0</v>
      </c>
      <c r="QS86" s="176" t="str">
        <f t="shared" si="269"/>
        <v xml:space="preserve"> </v>
      </c>
      <c r="QU86" s="172">
        <v>22</v>
      </c>
      <c r="QV86" s="224">
        <v>22</v>
      </c>
      <c r="QW86" s="173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4" t="str">
        <f t="shared" si="202"/>
        <v xml:space="preserve"> </v>
      </c>
      <c r="RC86" s="211" t="str">
        <f>IF(QY86=0," ",VLOOKUP(QY86,PROTOKOL!$A:$E,5,FALSE))</f>
        <v xml:space="preserve"> </v>
      </c>
      <c r="RD86" s="175"/>
      <c r="RE86" s="176" t="str">
        <f t="shared" si="270"/>
        <v xml:space="preserve"> </v>
      </c>
      <c r="RF86" s="216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4" t="str">
        <f t="shared" si="203"/>
        <v xml:space="preserve"> </v>
      </c>
      <c r="RL86" s="175" t="str">
        <f>IF(RH86=0," ",VLOOKUP(RH86,PROTOKOL!$A:$E,5,FALSE))</f>
        <v xml:space="preserve"> </v>
      </c>
      <c r="RM86" s="211" t="str">
        <f t="shared" si="296"/>
        <v xml:space="preserve"> </v>
      </c>
      <c r="RN86" s="175">
        <f t="shared" si="271"/>
        <v>0</v>
      </c>
      <c r="RO86" s="176" t="str">
        <f t="shared" si="272"/>
        <v xml:space="preserve"> </v>
      </c>
      <c r="RQ86" s="172">
        <v>22</v>
      </c>
      <c r="RR86" s="224">
        <v>22</v>
      </c>
      <c r="RS86" s="173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4" t="str">
        <f t="shared" si="204"/>
        <v xml:space="preserve"> </v>
      </c>
      <c r="RY86" s="211" t="str">
        <f>IF(RU86=0," ",VLOOKUP(RU86,PROTOKOL!$A:$E,5,FALSE))</f>
        <v xml:space="preserve"> </v>
      </c>
      <c r="RZ86" s="175"/>
      <c r="SA86" s="176" t="str">
        <f t="shared" si="273"/>
        <v xml:space="preserve"> </v>
      </c>
      <c r="SB86" s="216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4" t="str">
        <f t="shared" si="205"/>
        <v xml:space="preserve"> </v>
      </c>
      <c r="SH86" s="175" t="str">
        <f>IF(SD86=0," ",VLOOKUP(SD86,PROTOKOL!$A:$E,5,FALSE))</f>
        <v xml:space="preserve"> </v>
      </c>
      <c r="SI86" s="211" t="str">
        <f t="shared" si="297"/>
        <v xml:space="preserve"> </v>
      </c>
      <c r="SJ86" s="175">
        <f t="shared" si="274"/>
        <v>0</v>
      </c>
      <c r="SK86" s="176" t="str">
        <f t="shared" si="275"/>
        <v xml:space="preserve"> </v>
      </c>
    </row>
    <row r="87" spans="1:505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60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206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61"/>
        <v xml:space="preserve"> </v>
      </c>
      <c r="R87" s="175" t="str">
        <f>IF(N87=0," ",VLOOKUP(N87,PROTOKOL!$A:$E,5,FALSE))</f>
        <v xml:space="preserve"> </v>
      </c>
      <c r="S87" s="211" t="str">
        <f t="shared" si="207"/>
        <v xml:space="preserve"> </v>
      </c>
      <c r="T87" s="175">
        <f t="shared" si="208"/>
        <v>0</v>
      </c>
      <c r="U87" s="176" t="str">
        <f t="shared" si="209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62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210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63"/>
        <v xml:space="preserve"> </v>
      </c>
      <c r="AN87" s="175" t="str">
        <f>IF(AJ87=0," ",VLOOKUP(AJ87,PROTOKOL!$A:$E,5,FALSE))</f>
        <v xml:space="preserve"> </v>
      </c>
      <c r="AO87" s="211" t="str">
        <f t="shared" si="276"/>
        <v xml:space="preserve"> </v>
      </c>
      <c r="AP87" s="175">
        <f t="shared" si="211"/>
        <v>0</v>
      </c>
      <c r="AQ87" s="176" t="str">
        <f t="shared" si="212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64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213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65"/>
        <v xml:space="preserve"> </v>
      </c>
      <c r="BJ87" s="175" t="str">
        <f>IF(BF87=0," ",VLOOKUP(BF87,PROTOKOL!$A:$E,5,FALSE))</f>
        <v xml:space="preserve"> </v>
      </c>
      <c r="BK87" s="211" t="str">
        <f t="shared" si="277"/>
        <v xml:space="preserve"> </v>
      </c>
      <c r="BL87" s="175">
        <f t="shared" si="214"/>
        <v>0</v>
      </c>
      <c r="BM87" s="176" t="str">
        <f t="shared" si="215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66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216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67"/>
        <v xml:space="preserve"> </v>
      </c>
      <c r="CF87" s="175" t="str">
        <f>IF(CB87=0," ",VLOOKUP(CB87,PROTOKOL!$A:$E,5,FALSE))</f>
        <v xml:space="preserve"> </v>
      </c>
      <c r="CG87" s="211" t="str">
        <f t="shared" si="278"/>
        <v xml:space="preserve"> </v>
      </c>
      <c r="CH87" s="175">
        <f t="shared" si="217"/>
        <v>0</v>
      </c>
      <c r="CI87" s="176" t="str">
        <f t="shared" si="218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68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19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69"/>
        <v xml:space="preserve"> </v>
      </c>
      <c r="DB87" s="175" t="str">
        <f>IF(CX87=0," ",VLOOKUP(CX87,PROTOKOL!$A:$E,5,FALSE))</f>
        <v xml:space="preserve"> </v>
      </c>
      <c r="DC87" s="211" t="str">
        <f t="shared" si="279"/>
        <v xml:space="preserve"> </v>
      </c>
      <c r="DD87" s="175">
        <f t="shared" si="220"/>
        <v>0</v>
      </c>
      <c r="DE87" s="176" t="str">
        <f t="shared" si="221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70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22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71"/>
        <v xml:space="preserve"> </v>
      </c>
      <c r="DX87" s="175" t="str">
        <f>IF(DT87=0," ",VLOOKUP(DT87,PROTOKOL!$A:$E,5,FALSE))</f>
        <v xml:space="preserve"> </v>
      </c>
      <c r="DY87" s="211" t="str">
        <f t="shared" si="280"/>
        <v xml:space="preserve"> </v>
      </c>
      <c r="DZ87" s="175">
        <f t="shared" si="223"/>
        <v>0</v>
      </c>
      <c r="EA87" s="176" t="str">
        <f t="shared" si="224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72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25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73"/>
        <v xml:space="preserve"> </v>
      </c>
      <c r="ET87" s="175" t="str">
        <f>IF(EP87=0," ",VLOOKUP(EP87,PROTOKOL!$A:$E,5,FALSE))</f>
        <v xml:space="preserve"> </v>
      </c>
      <c r="EU87" s="211" t="str">
        <f t="shared" si="281"/>
        <v xml:space="preserve"> </v>
      </c>
      <c r="EV87" s="175">
        <f t="shared" si="226"/>
        <v>0</v>
      </c>
      <c r="EW87" s="176" t="str">
        <f t="shared" si="227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74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28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75"/>
        <v xml:space="preserve"> </v>
      </c>
      <c r="FP87" s="175" t="str">
        <f>IF(FL87=0," ",VLOOKUP(FL87,PROTOKOL!$A:$E,5,FALSE))</f>
        <v xml:space="preserve"> </v>
      </c>
      <c r="FQ87" s="211" t="str">
        <f t="shared" si="282"/>
        <v xml:space="preserve"> </v>
      </c>
      <c r="FR87" s="175">
        <f t="shared" si="229"/>
        <v>0</v>
      </c>
      <c r="FS87" s="176" t="str">
        <f t="shared" si="230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76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31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77"/>
        <v xml:space="preserve"> </v>
      </c>
      <c r="GL87" s="175" t="str">
        <f>IF(GH87=0," ",VLOOKUP(GH87,PROTOKOL!$A:$E,5,FALSE))</f>
        <v xml:space="preserve"> </v>
      </c>
      <c r="GM87" s="211" t="str">
        <f t="shared" si="283"/>
        <v xml:space="preserve"> </v>
      </c>
      <c r="GN87" s="175">
        <f t="shared" si="232"/>
        <v>0</v>
      </c>
      <c r="GO87" s="176" t="str">
        <f t="shared" si="233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78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34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79"/>
        <v xml:space="preserve"> </v>
      </c>
      <c r="HH87" s="175" t="str">
        <f>IF(HD87=0," ",VLOOKUP(HD87,PROTOKOL!$A:$E,5,FALSE))</f>
        <v xml:space="preserve"> </v>
      </c>
      <c r="HI87" s="211" t="str">
        <f t="shared" si="284"/>
        <v xml:space="preserve"> </v>
      </c>
      <c r="HJ87" s="175">
        <f t="shared" si="235"/>
        <v>0</v>
      </c>
      <c r="HK87" s="176" t="str">
        <f t="shared" si="236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80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37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81"/>
        <v xml:space="preserve"> </v>
      </c>
      <c r="ID87" s="175" t="str">
        <f>IF(HZ87=0," ",VLOOKUP(HZ87,PROTOKOL!$A:$E,5,FALSE))</f>
        <v xml:space="preserve"> </v>
      </c>
      <c r="IE87" s="211" t="str">
        <f t="shared" si="285"/>
        <v xml:space="preserve"> </v>
      </c>
      <c r="IF87" s="175">
        <f t="shared" si="238"/>
        <v>0</v>
      </c>
      <c r="IG87" s="176" t="str">
        <f t="shared" si="239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82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40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83"/>
        <v xml:space="preserve"> </v>
      </c>
      <c r="IZ87" s="175" t="str">
        <f>IF(IV87=0," ",VLOOKUP(IV87,PROTOKOL!$A:$E,5,FALSE))</f>
        <v xml:space="preserve"> </v>
      </c>
      <c r="JA87" s="211" t="str">
        <f t="shared" si="286"/>
        <v xml:space="preserve"> </v>
      </c>
      <c r="JB87" s="175">
        <f t="shared" si="241"/>
        <v>0</v>
      </c>
      <c r="JC87" s="176" t="str">
        <f t="shared" si="24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84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4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85"/>
        <v xml:space="preserve"> </v>
      </c>
      <c r="JV87" s="175" t="str">
        <f>IF(JR87=0," ",VLOOKUP(JR87,PROTOKOL!$A:$E,5,FALSE))</f>
        <v xml:space="preserve"> </v>
      </c>
      <c r="JW87" s="211" t="str">
        <f t="shared" si="287"/>
        <v xml:space="preserve"> </v>
      </c>
      <c r="JX87" s="175">
        <f t="shared" si="244"/>
        <v>0</v>
      </c>
      <c r="JY87" s="176" t="str">
        <f t="shared" si="24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86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4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87"/>
        <v xml:space="preserve"> </v>
      </c>
      <c r="KR87" s="175" t="str">
        <f>IF(KN87=0," ",VLOOKUP(KN87,PROTOKOL!$A:$E,5,FALSE))</f>
        <v xml:space="preserve"> </v>
      </c>
      <c r="KS87" s="211" t="str">
        <f t="shared" si="288"/>
        <v xml:space="preserve"> </v>
      </c>
      <c r="KT87" s="175">
        <f t="shared" si="247"/>
        <v>0</v>
      </c>
      <c r="KU87" s="176" t="str">
        <f t="shared" si="24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88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4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89"/>
        <v xml:space="preserve"> </v>
      </c>
      <c r="LN87" s="175" t="str">
        <f>IF(LJ87=0," ",VLOOKUP(LJ87,PROTOKOL!$A:$E,5,FALSE))</f>
        <v xml:space="preserve"> </v>
      </c>
      <c r="LO87" s="211" t="str">
        <f t="shared" si="289"/>
        <v xml:space="preserve"> </v>
      </c>
      <c r="LP87" s="175">
        <f t="shared" si="250"/>
        <v>0</v>
      </c>
      <c r="LQ87" s="176" t="str">
        <f t="shared" si="25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90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5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91"/>
        <v xml:space="preserve"> </v>
      </c>
      <c r="MJ87" s="175" t="str">
        <f>IF(MF87=0," ",VLOOKUP(MF87,PROTOKOL!$A:$E,5,FALSE))</f>
        <v xml:space="preserve"> </v>
      </c>
      <c r="MK87" s="211" t="str">
        <f t="shared" si="290"/>
        <v xml:space="preserve"> </v>
      </c>
      <c r="ML87" s="175">
        <f t="shared" si="253"/>
        <v>0</v>
      </c>
      <c r="MM87" s="176" t="str">
        <f t="shared" si="25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92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5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93"/>
        <v xml:space="preserve"> </v>
      </c>
      <c r="NF87" s="175" t="str">
        <f>IF(NB87=0," ",VLOOKUP(NB87,PROTOKOL!$A:$E,5,FALSE))</f>
        <v xml:space="preserve"> </v>
      </c>
      <c r="NG87" s="211" t="str">
        <f t="shared" si="291"/>
        <v xml:space="preserve"> </v>
      </c>
      <c r="NH87" s="175">
        <f t="shared" si="256"/>
        <v>0</v>
      </c>
      <c r="NI87" s="176" t="str">
        <f t="shared" si="25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94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5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95"/>
        <v xml:space="preserve"> </v>
      </c>
      <c r="OB87" s="175" t="str">
        <f>IF(NX87=0," ",VLOOKUP(NX87,PROTOKOL!$A:$E,5,FALSE))</f>
        <v xml:space="preserve"> </v>
      </c>
      <c r="OC87" s="211" t="str">
        <f t="shared" si="292"/>
        <v xml:space="preserve"> </v>
      </c>
      <c r="OD87" s="175">
        <f t="shared" si="259"/>
        <v>0</v>
      </c>
      <c r="OE87" s="176" t="str">
        <f t="shared" si="260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96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61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97"/>
        <v xml:space="preserve"> </v>
      </c>
      <c r="OX87" s="175" t="str">
        <f>IF(OT87=0," ",VLOOKUP(OT87,PROTOKOL!$A:$E,5,FALSE))</f>
        <v xml:space="preserve"> </v>
      </c>
      <c r="OY87" s="211" t="str">
        <f t="shared" si="293"/>
        <v xml:space="preserve"> </v>
      </c>
      <c r="OZ87" s="175">
        <f t="shared" si="262"/>
        <v>0</v>
      </c>
      <c r="PA87" s="176" t="str">
        <f t="shared" si="26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98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6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99"/>
        <v xml:space="preserve"> </v>
      </c>
      <c r="PT87" s="175" t="str">
        <f>IF(PP87=0," ",VLOOKUP(PP87,PROTOKOL!$A:$E,5,FALSE))</f>
        <v xml:space="preserve"> </v>
      </c>
      <c r="PU87" s="211" t="str">
        <f t="shared" si="294"/>
        <v xml:space="preserve"> </v>
      </c>
      <c r="PV87" s="175">
        <f t="shared" si="265"/>
        <v>0</v>
      </c>
      <c r="PW87" s="176" t="str">
        <f t="shared" si="26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200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6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201"/>
        <v xml:space="preserve"> </v>
      </c>
      <c r="QP87" s="175" t="str">
        <f>IF(QL87=0," ",VLOOKUP(QL87,PROTOKOL!$A:$E,5,FALSE))</f>
        <v xml:space="preserve"> </v>
      </c>
      <c r="QQ87" s="211" t="str">
        <f t="shared" si="295"/>
        <v xml:space="preserve"> </v>
      </c>
      <c r="QR87" s="175">
        <f t="shared" si="268"/>
        <v>0</v>
      </c>
      <c r="QS87" s="176" t="str">
        <f t="shared" si="269"/>
        <v xml:space="preserve"> </v>
      </c>
      <c r="QU87" s="172">
        <v>22</v>
      </c>
      <c r="QV87" s="225"/>
      <c r="QW87" s="173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4" t="str">
        <f t="shared" si="202"/>
        <v xml:space="preserve"> </v>
      </c>
      <c r="RC87" s="211" t="str">
        <f>IF(QY87=0," ",VLOOKUP(QY87,PROTOKOL!$A:$E,5,FALSE))</f>
        <v xml:space="preserve"> </v>
      </c>
      <c r="RD87" s="175"/>
      <c r="RE87" s="176" t="str">
        <f t="shared" si="270"/>
        <v xml:space="preserve"> </v>
      </c>
      <c r="RF87" s="216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4" t="str">
        <f t="shared" si="203"/>
        <v xml:space="preserve"> </v>
      </c>
      <c r="RL87" s="175" t="str">
        <f>IF(RH87=0," ",VLOOKUP(RH87,PROTOKOL!$A:$E,5,FALSE))</f>
        <v xml:space="preserve"> </v>
      </c>
      <c r="RM87" s="211" t="str">
        <f t="shared" si="296"/>
        <v xml:space="preserve"> </v>
      </c>
      <c r="RN87" s="175">
        <f t="shared" si="271"/>
        <v>0</v>
      </c>
      <c r="RO87" s="176" t="str">
        <f t="shared" si="272"/>
        <v xml:space="preserve"> </v>
      </c>
      <c r="RQ87" s="172">
        <v>22</v>
      </c>
      <c r="RR87" s="225"/>
      <c r="RS87" s="173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4" t="str">
        <f t="shared" si="204"/>
        <v xml:space="preserve"> </v>
      </c>
      <c r="RY87" s="211" t="str">
        <f>IF(RU87=0," ",VLOOKUP(RU87,PROTOKOL!$A:$E,5,FALSE))</f>
        <v xml:space="preserve"> </v>
      </c>
      <c r="RZ87" s="175"/>
      <c r="SA87" s="176" t="str">
        <f t="shared" si="273"/>
        <v xml:space="preserve"> </v>
      </c>
      <c r="SB87" s="216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4" t="str">
        <f t="shared" si="205"/>
        <v xml:space="preserve"> </v>
      </c>
      <c r="SH87" s="175" t="str">
        <f>IF(SD87=0," ",VLOOKUP(SD87,PROTOKOL!$A:$E,5,FALSE))</f>
        <v xml:space="preserve"> </v>
      </c>
      <c r="SI87" s="211" t="str">
        <f t="shared" si="297"/>
        <v xml:space="preserve"> </v>
      </c>
      <c r="SJ87" s="175">
        <f t="shared" si="274"/>
        <v>0</v>
      </c>
      <c r="SK87" s="176" t="str">
        <f t="shared" si="275"/>
        <v xml:space="preserve"> </v>
      </c>
    </row>
    <row r="88" spans="1:505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60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206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61"/>
        <v xml:space="preserve"> </v>
      </c>
      <c r="R88" s="175" t="str">
        <f>IF(N88=0," ",VLOOKUP(N88,PROTOKOL!$A:$E,5,FALSE))</f>
        <v xml:space="preserve"> </v>
      </c>
      <c r="S88" s="211" t="str">
        <f t="shared" si="207"/>
        <v xml:space="preserve"> </v>
      </c>
      <c r="T88" s="175">
        <f t="shared" si="208"/>
        <v>0</v>
      </c>
      <c r="U88" s="176" t="str">
        <f t="shared" si="209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62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210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63"/>
        <v xml:space="preserve"> </v>
      </c>
      <c r="AN88" s="175" t="str">
        <f>IF(AJ88=0," ",VLOOKUP(AJ88,PROTOKOL!$A:$E,5,FALSE))</f>
        <v xml:space="preserve"> </v>
      </c>
      <c r="AO88" s="211" t="str">
        <f t="shared" si="276"/>
        <v xml:space="preserve"> </v>
      </c>
      <c r="AP88" s="175">
        <f t="shared" si="211"/>
        <v>0</v>
      </c>
      <c r="AQ88" s="176" t="str">
        <f t="shared" si="212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64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213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65"/>
        <v xml:space="preserve"> </v>
      </c>
      <c r="BJ88" s="175" t="str">
        <f>IF(BF88=0," ",VLOOKUP(BF88,PROTOKOL!$A:$E,5,FALSE))</f>
        <v xml:space="preserve"> </v>
      </c>
      <c r="BK88" s="211" t="str">
        <f t="shared" si="277"/>
        <v xml:space="preserve"> </v>
      </c>
      <c r="BL88" s="175">
        <f t="shared" si="214"/>
        <v>0</v>
      </c>
      <c r="BM88" s="176" t="str">
        <f t="shared" si="215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66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216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67"/>
        <v xml:space="preserve"> </v>
      </c>
      <c r="CF88" s="175" t="str">
        <f>IF(CB88=0," ",VLOOKUP(CB88,PROTOKOL!$A:$E,5,FALSE))</f>
        <v xml:space="preserve"> </v>
      </c>
      <c r="CG88" s="211" t="str">
        <f t="shared" si="278"/>
        <v xml:space="preserve"> </v>
      </c>
      <c r="CH88" s="175">
        <f t="shared" si="217"/>
        <v>0</v>
      </c>
      <c r="CI88" s="176" t="str">
        <f t="shared" si="218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68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19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69"/>
        <v xml:space="preserve"> </v>
      </c>
      <c r="DB88" s="175" t="str">
        <f>IF(CX88=0," ",VLOOKUP(CX88,PROTOKOL!$A:$E,5,FALSE))</f>
        <v xml:space="preserve"> </v>
      </c>
      <c r="DC88" s="211" t="str">
        <f t="shared" si="279"/>
        <v xml:space="preserve"> </v>
      </c>
      <c r="DD88" s="175">
        <f t="shared" si="220"/>
        <v>0</v>
      </c>
      <c r="DE88" s="176" t="str">
        <f t="shared" si="221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70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22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71"/>
        <v xml:space="preserve"> </v>
      </c>
      <c r="DX88" s="175" t="str">
        <f>IF(DT88=0," ",VLOOKUP(DT88,PROTOKOL!$A:$E,5,FALSE))</f>
        <v xml:space="preserve"> </v>
      </c>
      <c r="DY88" s="211" t="str">
        <f t="shared" si="280"/>
        <v xml:space="preserve"> </v>
      </c>
      <c r="DZ88" s="175">
        <f t="shared" si="223"/>
        <v>0</v>
      </c>
      <c r="EA88" s="176" t="str">
        <f t="shared" si="224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72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25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73"/>
        <v xml:space="preserve"> </v>
      </c>
      <c r="ET88" s="175" t="str">
        <f>IF(EP88=0," ",VLOOKUP(EP88,PROTOKOL!$A:$E,5,FALSE))</f>
        <v xml:space="preserve"> </v>
      </c>
      <c r="EU88" s="211" t="str">
        <f t="shared" si="281"/>
        <v xml:space="preserve"> </v>
      </c>
      <c r="EV88" s="175">
        <f t="shared" si="226"/>
        <v>0</v>
      </c>
      <c r="EW88" s="176" t="str">
        <f t="shared" si="227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74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28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75"/>
        <v xml:space="preserve"> </v>
      </c>
      <c r="FP88" s="175" t="str">
        <f>IF(FL88=0," ",VLOOKUP(FL88,PROTOKOL!$A:$E,5,FALSE))</f>
        <v xml:space="preserve"> </v>
      </c>
      <c r="FQ88" s="211" t="str">
        <f t="shared" si="282"/>
        <v xml:space="preserve"> </v>
      </c>
      <c r="FR88" s="175">
        <f t="shared" si="229"/>
        <v>0</v>
      </c>
      <c r="FS88" s="176" t="str">
        <f t="shared" si="230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76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31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77"/>
        <v xml:space="preserve"> </v>
      </c>
      <c r="GL88" s="175" t="str">
        <f>IF(GH88=0," ",VLOOKUP(GH88,PROTOKOL!$A:$E,5,FALSE))</f>
        <v xml:space="preserve"> </v>
      </c>
      <c r="GM88" s="211" t="str">
        <f t="shared" si="283"/>
        <v xml:space="preserve"> </v>
      </c>
      <c r="GN88" s="175">
        <f t="shared" si="232"/>
        <v>0</v>
      </c>
      <c r="GO88" s="176" t="str">
        <f t="shared" si="233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78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34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79"/>
        <v xml:space="preserve"> </v>
      </c>
      <c r="HH88" s="175" t="str">
        <f>IF(HD88=0," ",VLOOKUP(HD88,PROTOKOL!$A:$E,5,FALSE))</f>
        <v xml:space="preserve"> </v>
      </c>
      <c r="HI88" s="211" t="str">
        <f t="shared" si="284"/>
        <v xml:space="preserve"> </v>
      </c>
      <c r="HJ88" s="175">
        <f t="shared" si="235"/>
        <v>0</v>
      </c>
      <c r="HK88" s="176" t="str">
        <f t="shared" si="236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80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37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81"/>
        <v xml:space="preserve"> </v>
      </c>
      <c r="ID88" s="175" t="str">
        <f>IF(HZ88=0," ",VLOOKUP(HZ88,PROTOKOL!$A:$E,5,FALSE))</f>
        <v xml:space="preserve"> </v>
      </c>
      <c r="IE88" s="211" t="str">
        <f t="shared" si="285"/>
        <v xml:space="preserve"> </v>
      </c>
      <c r="IF88" s="175">
        <f t="shared" si="238"/>
        <v>0</v>
      </c>
      <c r="IG88" s="176" t="str">
        <f t="shared" si="239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82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40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83"/>
        <v xml:space="preserve"> </v>
      </c>
      <c r="IZ88" s="175" t="str">
        <f>IF(IV88=0," ",VLOOKUP(IV88,PROTOKOL!$A:$E,5,FALSE))</f>
        <v xml:space="preserve"> </v>
      </c>
      <c r="JA88" s="211" t="str">
        <f t="shared" si="286"/>
        <v xml:space="preserve"> </v>
      </c>
      <c r="JB88" s="175">
        <f t="shared" si="241"/>
        <v>0</v>
      </c>
      <c r="JC88" s="176" t="str">
        <f t="shared" si="24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84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4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85"/>
        <v xml:space="preserve"> </v>
      </c>
      <c r="JV88" s="175" t="str">
        <f>IF(JR88=0," ",VLOOKUP(JR88,PROTOKOL!$A:$E,5,FALSE))</f>
        <v xml:space="preserve"> </v>
      </c>
      <c r="JW88" s="211" t="str">
        <f t="shared" si="287"/>
        <v xml:space="preserve"> </v>
      </c>
      <c r="JX88" s="175">
        <f t="shared" si="244"/>
        <v>0</v>
      </c>
      <c r="JY88" s="176" t="str">
        <f t="shared" si="24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86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4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87"/>
        <v xml:space="preserve"> </v>
      </c>
      <c r="KR88" s="175" t="str">
        <f>IF(KN88=0," ",VLOOKUP(KN88,PROTOKOL!$A:$E,5,FALSE))</f>
        <v xml:space="preserve"> </v>
      </c>
      <c r="KS88" s="211" t="str">
        <f t="shared" si="288"/>
        <v xml:space="preserve"> </v>
      </c>
      <c r="KT88" s="175">
        <f t="shared" si="247"/>
        <v>0</v>
      </c>
      <c r="KU88" s="176" t="str">
        <f t="shared" si="24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88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4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89"/>
        <v xml:space="preserve"> </v>
      </c>
      <c r="LN88" s="175" t="str">
        <f>IF(LJ88=0," ",VLOOKUP(LJ88,PROTOKOL!$A:$E,5,FALSE))</f>
        <v xml:space="preserve"> </v>
      </c>
      <c r="LO88" s="211" t="str">
        <f t="shared" si="289"/>
        <v xml:space="preserve"> </v>
      </c>
      <c r="LP88" s="175">
        <f t="shared" si="250"/>
        <v>0</v>
      </c>
      <c r="LQ88" s="176" t="str">
        <f t="shared" si="25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90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5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91"/>
        <v xml:space="preserve"> </v>
      </c>
      <c r="MJ88" s="175" t="str">
        <f>IF(MF88=0," ",VLOOKUP(MF88,PROTOKOL!$A:$E,5,FALSE))</f>
        <v xml:space="preserve"> </v>
      </c>
      <c r="MK88" s="211" t="str">
        <f t="shared" si="290"/>
        <v xml:space="preserve"> </v>
      </c>
      <c r="ML88" s="175">
        <f t="shared" si="253"/>
        <v>0</v>
      </c>
      <c r="MM88" s="176" t="str">
        <f t="shared" si="25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92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5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93"/>
        <v xml:space="preserve"> </v>
      </c>
      <c r="NF88" s="175" t="str">
        <f>IF(NB88=0," ",VLOOKUP(NB88,PROTOKOL!$A:$E,5,FALSE))</f>
        <v xml:space="preserve"> </v>
      </c>
      <c r="NG88" s="211" t="str">
        <f t="shared" si="291"/>
        <v xml:space="preserve"> </v>
      </c>
      <c r="NH88" s="175">
        <f t="shared" si="256"/>
        <v>0</v>
      </c>
      <c r="NI88" s="176" t="str">
        <f t="shared" si="25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94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5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95"/>
        <v xml:space="preserve"> </v>
      </c>
      <c r="OB88" s="175" t="str">
        <f>IF(NX88=0," ",VLOOKUP(NX88,PROTOKOL!$A:$E,5,FALSE))</f>
        <v xml:space="preserve"> </v>
      </c>
      <c r="OC88" s="211" t="str">
        <f t="shared" si="292"/>
        <v xml:space="preserve"> </v>
      </c>
      <c r="OD88" s="175">
        <f t="shared" si="259"/>
        <v>0</v>
      </c>
      <c r="OE88" s="176" t="str">
        <f t="shared" si="26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96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6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97"/>
        <v xml:space="preserve"> </v>
      </c>
      <c r="OX88" s="175" t="str">
        <f>IF(OT88=0," ",VLOOKUP(OT88,PROTOKOL!$A:$E,5,FALSE))</f>
        <v xml:space="preserve"> </v>
      </c>
      <c r="OY88" s="211" t="str">
        <f t="shared" si="293"/>
        <v xml:space="preserve"> </v>
      </c>
      <c r="OZ88" s="175">
        <f t="shared" si="262"/>
        <v>0</v>
      </c>
      <c r="PA88" s="176" t="str">
        <f t="shared" si="26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98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6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99"/>
        <v xml:space="preserve"> </v>
      </c>
      <c r="PT88" s="175" t="str">
        <f>IF(PP88=0," ",VLOOKUP(PP88,PROTOKOL!$A:$E,5,FALSE))</f>
        <v xml:space="preserve"> </v>
      </c>
      <c r="PU88" s="211" t="str">
        <f t="shared" si="294"/>
        <v xml:space="preserve"> </v>
      </c>
      <c r="PV88" s="175">
        <f t="shared" si="265"/>
        <v>0</v>
      </c>
      <c r="PW88" s="176" t="str">
        <f t="shared" si="26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200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6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201"/>
        <v xml:space="preserve"> </v>
      </c>
      <c r="QP88" s="175" t="str">
        <f>IF(QL88=0," ",VLOOKUP(QL88,PROTOKOL!$A:$E,5,FALSE))</f>
        <v xml:space="preserve"> </v>
      </c>
      <c r="QQ88" s="211" t="str">
        <f t="shared" si="295"/>
        <v xml:space="preserve"> </v>
      </c>
      <c r="QR88" s="175">
        <f t="shared" si="268"/>
        <v>0</v>
      </c>
      <c r="QS88" s="176" t="str">
        <f t="shared" si="269"/>
        <v xml:space="preserve"> </v>
      </c>
      <c r="QU88" s="172">
        <v>22</v>
      </c>
      <c r="QV88" s="226"/>
      <c r="QW88" s="173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4" t="str">
        <f t="shared" si="202"/>
        <v xml:space="preserve"> </v>
      </c>
      <c r="RC88" s="211" t="str">
        <f>IF(QY88=0," ",VLOOKUP(QY88,PROTOKOL!$A:$E,5,FALSE))</f>
        <v xml:space="preserve"> </v>
      </c>
      <c r="RD88" s="175"/>
      <c r="RE88" s="176" t="str">
        <f t="shared" si="270"/>
        <v xml:space="preserve"> </v>
      </c>
      <c r="RF88" s="216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4" t="str">
        <f t="shared" si="203"/>
        <v xml:space="preserve"> </v>
      </c>
      <c r="RL88" s="175" t="str">
        <f>IF(RH88=0," ",VLOOKUP(RH88,PROTOKOL!$A:$E,5,FALSE))</f>
        <v xml:space="preserve"> </v>
      </c>
      <c r="RM88" s="211" t="str">
        <f t="shared" si="296"/>
        <v xml:space="preserve"> </v>
      </c>
      <c r="RN88" s="175">
        <f t="shared" si="271"/>
        <v>0</v>
      </c>
      <c r="RO88" s="176" t="str">
        <f t="shared" si="272"/>
        <v xml:space="preserve"> </v>
      </c>
      <c r="RQ88" s="172">
        <v>22</v>
      </c>
      <c r="RR88" s="226"/>
      <c r="RS88" s="173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4" t="str">
        <f t="shared" si="204"/>
        <v xml:space="preserve"> </v>
      </c>
      <c r="RY88" s="211" t="str">
        <f>IF(RU88=0," ",VLOOKUP(RU88,PROTOKOL!$A:$E,5,FALSE))</f>
        <v xml:space="preserve"> </v>
      </c>
      <c r="RZ88" s="175"/>
      <c r="SA88" s="176" t="str">
        <f t="shared" si="273"/>
        <v xml:space="preserve"> </v>
      </c>
      <c r="SB88" s="216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4" t="str">
        <f t="shared" si="205"/>
        <v xml:space="preserve"> </v>
      </c>
      <c r="SH88" s="175" t="str">
        <f>IF(SD88=0," ",VLOOKUP(SD88,PROTOKOL!$A:$E,5,FALSE))</f>
        <v xml:space="preserve"> </v>
      </c>
      <c r="SI88" s="211" t="str">
        <f t="shared" si="297"/>
        <v xml:space="preserve"> </v>
      </c>
      <c r="SJ88" s="175">
        <f t="shared" si="274"/>
        <v>0</v>
      </c>
      <c r="SK88" s="176" t="str">
        <f t="shared" si="275"/>
        <v xml:space="preserve"> </v>
      </c>
    </row>
    <row r="89" spans="1:505" ht="13.8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60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206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61"/>
        <v xml:space="preserve"> </v>
      </c>
      <c r="R89" s="175" t="str">
        <f>IF(N89=0," ",VLOOKUP(N89,PROTOKOL!$A:$E,5,FALSE))</f>
        <v xml:space="preserve"> </v>
      </c>
      <c r="S89" s="211" t="str">
        <f t="shared" si="207"/>
        <v xml:space="preserve"> </v>
      </c>
      <c r="T89" s="175">
        <f t="shared" si="208"/>
        <v>0</v>
      </c>
      <c r="U89" s="176" t="str">
        <f t="shared" si="209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62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210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63"/>
        <v xml:space="preserve"> </v>
      </c>
      <c r="AN89" s="175" t="str">
        <f>IF(AJ89=0," ",VLOOKUP(AJ89,PROTOKOL!$A:$E,5,FALSE))</f>
        <v xml:space="preserve"> </v>
      </c>
      <c r="AO89" s="211" t="str">
        <f t="shared" si="276"/>
        <v xml:space="preserve"> </v>
      </c>
      <c r="AP89" s="175">
        <f t="shared" si="211"/>
        <v>0</v>
      </c>
      <c r="AQ89" s="176" t="str">
        <f t="shared" si="212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64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213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65"/>
        <v xml:space="preserve"> </v>
      </c>
      <c r="BJ89" s="175" t="str">
        <f>IF(BF89=0," ",VLOOKUP(BF89,PROTOKOL!$A:$E,5,FALSE))</f>
        <v xml:space="preserve"> </v>
      </c>
      <c r="BK89" s="211" t="str">
        <f t="shared" si="277"/>
        <v xml:space="preserve"> </v>
      </c>
      <c r="BL89" s="175">
        <f t="shared" si="214"/>
        <v>0</v>
      </c>
      <c r="BM89" s="176" t="str">
        <f t="shared" si="215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66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216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67"/>
        <v xml:space="preserve"> </v>
      </c>
      <c r="CF89" s="175" t="str">
        <f>IF(CB89=0," ",VLOOKUP(CB89,PROTOKOL!$A:$E,5,FALSE))</f>
        <v xml:space="preserve"> </v>
      </c>
      <c r="CG89" s="211" t="str">
        <f t="shared" si="278"/>
        <v xml:space="preserve"> </v>
      </c>
      <c r="CH89" s="175">
        <f t="shared" si="217"/>
        <v>0</v>
      </c>
      <c r="CI89" s="176" t="str">
        <f t="shared" si="218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68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19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69"/>
        <v xml:space="preserve"> </v>
      </c>
      <c r="DB89" s="175" t="str">
        <f>IF(CX89=0," ",VLOOKUP(CX89,PROTOKOL!$A:$E,5,FALSE))</f>
        <v xml:space="preserve"> </v>
      </c>
      <c r="DC89" s="211" t="str">
        <f t="shared" si="279"/>
        <v xml:space="preserve"> </v>
      </c>
      <c r="DD89" s="175">
        <f t="shared" si="220"/>
        <v>0</v>
      </c>
      <c r="DE89" s="176" t="str">
        <f t="shared" si="221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70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22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71"/>
        <v xml:space="preserve"> </v>
      </c>
      <c r="DX89" s="175" t="str">
        <f>IF(DT89=0," ",VLOOKUP(DT89,PROTOKOL!$A:$E,5,FALSE))</f>
        <v xml:space="preserve"> </v>
      </c>
      <c r="DY89" s="211" t="str">
        <f t="shared" si="280"/>
        <v xml:space="preserve"> </v>
      </c>
      <c r="DZ89" s="175">
        <f t="shared" si="223"/>
        <v>0</v>
      </c>
      <c r="EA89" s="176" t="str">
        <f t="shared" si="224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72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25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73"/>
        <v xml:space="preserve"> </v>
      </c>
      <c r="ET89" s="175" t="str">
        <f>IF(EP89=0," ",VLOOKUP(EP89,PROTOKOL!$A:$E,5,FALSE))</f>
        <v xml:space="preserve"> </v>
      </c>
      <c r="EU89" s="211" t="str">
        <f t="shared" si="281"/>
        <v xml:space="preserve"> </v>
      </c>
      <c r="EV89" s="175">
        <f t="shared" si="226"/>
        <v>0</v>
      </c>
      <c r="EW89" s="176" t="str">
        <f t="shared" si="227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74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28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75"/>
        <v xml:space="preserve"> </v>
      </c>
      <c r="FP89" s="175" t="str">
        <f>IF(FL89=0," ",VLOOKUP(FL89,PROTOKOL!$A:$E,5,FALSE))</f>
        <v xml:space="preserve"> </v>
      </c>
      <c r="FQ89" s="211" t="str">
        <f t="shared" si="282"/>
        <v xml:space="preserve"> </v>
      </c>
      <c r="FR89" s="175">
        <f t="shared" si="229"/>
        <v>0</v>
      </c>
      <c r="FS89" s="176" t="str">
        <f t="shared" si="230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76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31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77"/>
        <v xml:space="preserve"> </v>
      </c>
      <c r="GL89" s="175" t="str">
        <f>IF(GH89=0," ",VLOOKUP(GH89,PROTOKOL!$A:$E,5,FALSE))</f>
        <v xml:space="preserve"> </v>
      </c>
      <c r="GM89" s="211" t="str">
        <f t="shared" si="283"/>
        <v xml:space="preserve"> </v>
      </c>
      <c r="GN89" s="175">
        <f t="shared" si="232"/>
        <v>0</v>
      </c>
      <c r="GO89" s="176" t="str">
        <f t="shared" si="233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78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34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79"/>
        <v xml:space="preserve"> </v>
      </c>
      <c r="HH89" s="175" t="str">
        <f>IF(HD89=0," ",VLOOKUP(HD89,PROTOKOL!$A:$E,5,FALSE))</f>
        <v xml:space="preserve"> </v>
      </c>
      <c r="HI89" s="211" t="str">
        <f t="shared" si="284"/>
        <v xml:space="preserve"> </v>
      </c>
      <c r="HJ89" s="175">
        <f t="shared" si="235"/>
        <v>0</v>
      </c>
      <c r="HK89" s="176" t="str">
        <f t="shared" si="236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80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37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81"/>
        <v xml:space="preserve"> </v>
      </c>
      <c r="ID89" s="175" t="str">
        <f>IF(HZ89=0," ",VLOOKUP(HZ89,PROTOKOL!$A:$E,5,FALSE))</f>
        <v xml:space="preserve"> </v>
      </c>
      <c r="IE89" s="211" t="str">
        <f t="shared" si="285"/>
        <v xml:space="preserve"> </v>
      </c>
      <c r="IF89" s="175">
        <f t="shared" si="238"/>
        <v>0</v>
      </c>
      <c r="IG89" s="176" t="str">
        <f t="shared" si="239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82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40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83"/>
        <v xml:space="preserve"> </v>
      </c>
      <c r="IZ89" s="175" t="str">
        <f>IF(IV89=0," ",VLOOKUP(IV89,PROTOKOL!$A:$E,5,FALSE))</f>
        <v xml:space="preserve"> </v>
      </c>
      <c r="JA89" s="211" t="str">
        <f t="shared" si="286"/>
        <v xml:space="preserve"> </v>
      </c>
      <c r="JB89" s="175">
        <f t="shared" si="241"/>
        <v>0</v>
      </c>
      <c r="JC89" s="176" t="str">
        <f t="shared" si="242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84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43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85"/>
        <v xml:space="preserve"> </v>
      </c>
      <c r="JV89" s="175" t="str">
        <f>IF(JR89=0," ",VLOOKUP(JR89,PROTOKOL!$A:$E,5,FALSE))</f>
        <v xml:space="preserve"> </v>
      </c>
      <c r="JW89" s="211" t="str">
        <f t="shared" si="287"/>
        <v xml:space="preserve"> </v>
      </c>
      <c r="JX89" s="175">
        <f t="shared" si="244"/>
        <v>0</v>
      </c>
      <c r="JY89" s="176" t="str">
        <f t="shared" si="245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86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46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87"/>
        <v xml:space="preserve"> </v>
      </c>
      <c r="KR89" s="175" t="str">
        <f>IF(KN89=0," ",VLOOKUP(KN89,PROTOKOL!$A:$E,5,FALSE))</f>
        <v xml:space="preserve"> </v>
      </c>
      <c r="KS89" s="211" t="str">
        <f t="shared" si="288"/>
        <v xml:space="preserve"> </v>
      </c>
      <c r="KT89" s="175">
        <f t="shared" si="247"/>
        <v>0</v>
      </c>
      <c r="KU89" s="176" t="str">
        <f t="shared" si="248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88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49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89"/>
        <v xml:space="preserve"> </v>
      </c>
      <c r="LN89" s="175" t="str">
        <f>IF(LJ89=0," ",VLOOKUP(LJ89,PROTOKOL!$A:$E,5,FALSE))</f>
        <v xml:space="preserve"> </v>
      </c>
      <c r="LO89" s="211" t="str">
        <f t="shared" si="289"/>
        <v xml:space="preserve"> </v>
      </c>
      <c r="LP89" s="175">
        <f t="shared" si="250"/>
        <v>0</v>
      </c>
      <c r="LQ89" s="176" t="str">
        <f t="shared" si="251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90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52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91"/>
        <v xml:space="preserve"> </v>
      </c>
      <c r="MJ89" s="175" t="str">
        <f>IF(MF89=0," ",VLOOKUP(MF89,PROTOKOL!$A:$E,5,FALSE))</f>
        <v xml:space="preserve"> </v>
      </c>
      <c r="MK89" s="211" t="str">
        <f t="shared" si="290"/>
        <v xml:space="preserve"> </v>
      </c>
      <c r="ML89" s="175">
        <f t="shared" si="253"/>
        <v>0</v>
      </c>
      <c r="MM89" s="176" t="str">
        <f t="shared" si="254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92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55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93"/>
        <v xml:space="preserve"> </v>
      </c>
      <c r="NF89" s="175" t="str">
        <f>IF(NB89=0," ",VLOOKUP(NB89,PROTOKOL!$A:$E,5,FALSE))</f>
        <v xml:space="preserve"> </v>
      </c>
      <c r="NG89" s="211" t="str">
        <f t="shared" si="291"/>
        <v xml:space="preserve"> </v>
      </c>
      <c r="NH89" s="175">
        <f t="shared" si="256"/>
        <v>0</v>
      </c>
      <c r="NI89" s="176" t="str">
        <f t="shared" si="257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94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58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95"/>
        <v xml:space="preserve"> </v>
      </c>
      <c r="OB89" s="175" t="str">
        <f>IF(NX89=0," ",VLOOKUP(NX89,PROTOKOL!$A:$E,5,FALSE))</f>
        <v xml:space="preserve"> </v>
      </c>
      <c r="OC89" s="211" t="str">
        <f t="shared" si="292"/>
        <v xml:space="preserve"> </v>
      </c>
      <c r="OD89" s="175">
        <f t="shared" si="259"/>
        <v>0</v>
      </c>
      <c r="OE89" s="176" t="str">
        <f t="shared" si="260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96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61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97"/>
        <v xml:space="preserve"> </v>
      </c>
      <c r="OX89" s="175" t="str">
        <f>IF(OT89=0," ",VLOOKUP(OT89,PROTOKOL!$A:$E,5,FALSE))</f>
        <v xml:space="preserve"> </v>
      </c>
      <c r="OY89" s="211" t="str">
        <f t="shared" si="293"/>
        <v xml:space="preserve"> </v>
      </c>
      <c r="OZ89" s="175">
        <f t="shared" si="262"/>
        <v>0</v>
      </c>
      <c r="PA89" s="176" t="str">
        <f t="shared" si="263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98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64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99"/>
        <v xml:space="preserve"> </v>
      </c>
      <c r="PT89" s="175" t="str">
        <f>IF(PP89=0," ",VLOOKUP(PP89,PROTOKOL!$A:$E,5,FALSE))</f>
        <v xml:space="preserve"> </v>
      </c>
      <c r="PU89" s="211" t="str">
        <f t="shared" si="294"/>
        <v xml:space="preserve"> </v>
      </c>
      <c r="PV89" s="175">
        <f t="shared" si="265"/>
        <v>0</v>
      </c>
      <c r="PW89" s="176" t="str">
        <f t="shared" si="266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200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67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201"/>
        <v xml:space="preserve"> </v>
      </c>
      <c r="QP89" s="175" t="str">
        <f>IF(QL89=0," ",VLOOKUP(QL89,PROTOKOL!$A:$E,5,FALSE))</f>
        <v xml:space="preserve"> </v>
      </c>
      <c r="QQ89" s="211" t="str">
        <f t="shared" si="295"/>
        <v xml:space="preserve"> </v>
      </c>
      <c r="QR89" s="175">
        <f t="shared" si="268"/>
        <v>0</v>
      </c>
      <c r="QS89" s="176" t="str">
        <f t="shared" si="269"/>
        <v xml:space="preserve"> </v>
      </c>
      <c r="QU89" s="172">
        <v>23</v>
      </c>
      <c r="QV89" s="224">
        <v>23</v>
      </c>
      <c r="QW89" s="173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4" t="str">
        <f t="shared" si="202"/>
        <v xml:space="preserve"> </v>
      </c>
      <c r="RC89" s="211" t="str">
        <f>IF(QY89=0," ",VLOOKUP(QY89,PROTOKOL!$A:$E,5,FALSE))</f>
        <v xml:space="preserve"> </v>
      </c>
      <c r="RD89" s="175"/>
      <c r="RE89" s="176" t="str">
        <f t="shared" si="270"/>
        <v xml:space="preserve"> </v>
      </c>
      <c r="RF89" s="216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4" t="str">
        <f t="shared" si="203"/>
        <v xml:space="preserve"> </v>
      </c>
      <c r="RL89" s="175" t="str">
        <f>IF(RH89=0," ",VLOOKUP(RH89,PROTOKOL!$A:$E,5,FALSE))</f>
        <v xml:space="preserve"> </v>
      </c>
      <c r="RM89" s="211" t="str">
        <f t="shared" si="296"/>
        <v xml:space="preserve"> </v>
      </c>
      <c r="RN89" s="175">
        <f t="shared" si="271"/>
        <v>0</v>
      </c>
      <c r="RO89" s="176" t="str">
        <f t="shared" si="272"/>
        <v xml:space="preserve"> </v>
      </c>
      <c r="RQ89" s="172">
        <v>23</v>
      </c>
      <c r="RR89" s="224">
        <v>23</v>
      </c>
      <c r="RS89" s="173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4" t="str">
        <f t="shared" si="204"/>
        <v xml:space="preserve"> </v>
      </c>
      <c r="RY89" s="211" t="str">
        <f>IF(RU89=0," ",VLOOKUP(RU89,PROTOKOL!$A:$E,5,FALSE))</f>
        <v xml:space="preserve"> </v>
      </c>
      <c r="RZ89" s="175"/>
      <c r="SA89" s="176" t="str">
        <f t="shared" si="273"/>
        <v xml:space="preserve"> </v>
      </c>
      <c r="SB89" s="216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4" t="str">
        <f t="shared" si="205"/>
        <v xml:space="preserve"> </v>
      </c>
      <c r="SH89" s="175" t="str">
        <f>IF(SD89=0," ",VLOOKUP(SD89,PROTOKOL!$A:$E,5,FALSE))</f>
        <v xml:space="preserve"> </v>
      </c>
      <c r="SI89" s="211" t="str">
        <f t="shared" si="297"/>
        <v xml:space="preserve"> </v>
      </c>
      <c r="SJ89" s="175">
        <f t="shared" si="274"/>
        <v>0</v>
      </c>
      <c r="SK89" s="176" t="str">
        <f t="shared" si="275"/>
        <v xml:space="preserve"> </v>
      </c>
    </row>
    <row r="90" spans="1:505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60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206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61"/>
        <v xml:space="preserve"> </v>
      </c>
      <c r="R90" s="175" t="str">
        <f>IF(N90=0," ",VLOOKUP(N90,PROTOKOL!$A:$E,5,FALSE))</f>
        <v xml:space="preserve"> </v>
      </c>
      <c r="S90" s="211" t="str">
        <f t="shared" si="207"/>
        <v xml:space="preserve"> </v>
      </c>
      <c r="T90" s="175">
        <f t="shared" si="208"/>
        <v>0</v>
      </c>
      <c r="U90" s="176" t="str">
        <f t="shared" si="209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62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210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63"/>
        <v xml:space="preserve"> </v>
      </c>
      <c r="AN90" s="175" t="str">
        <f>IF(AJ90=0," ",VLOOKUP(AJ90,PROTOKOL!$A:$E,5,FALSE))</f>
        <v xml:space="preserve"> </v>
      </c>
      <c r="AO90" s="211" t="str">
        <f t="shared" si="276"/>
        <v xml:space="preserve"> </v>
      </c>
      <c r="AP90" s="175">
        <f t="shared" si="211"/>
        <v>0</v>
      </c>
      <c r="AQ90" s="176" t="str">
        <f t="shared" si="212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64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213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65"/>
        <v xml:space="preserve"> </v>
      </c>
      <c r="BJ90" s="175" t="str">
        <f>IF(BF90=0," ",VLOOKUP(BF90,PROTOKOL!$A:$E,5,FALSE))</f>
        <v xml:space="preserve"> </v>
      </c>
      <c r="BK90" s="211" t="str">
        <f t="shared" si="277"/>
        <v xml:space="preserve"> </v>
      </c>
      <c r="BL90" s="175">
        <f t="shared" si="214"/>
        <v>0</v>
      </c>
      <c r="BM90" s="176" t="str">
        <f t="shared" si="215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66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216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67"/>
        <v xml:space="preserve"> </v>
      </c>
      <c r="CF90" s="175" t="str">
        <f>IF(CB90=0," ",VLOOKUP(CB90,PROTOKOL!$A:$E,5,FALSE))</f>
        <v xml:space="preserve"> </v>
      </c>
      <c r="CG90" s="211" t="str">
        <f t="shared" si="278"/>
        <v xml:space="preserve"> </v>
      </c>
      <c r="CH90" s="175">
        <f t="shared" si="217"/>
        <v>0</v>
      </c>
      <c r="CI90" s="176" t="str">
        <f t="shared" si="218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68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19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69"/>
        <v xml:space="preserve"> </v>
      </c>
      <c r="DB90" s="175" t="str">
        <f>IF(CX90=0," ",VLOOKUP(CX90,PROTOKOL!$A:$E,5,FALSE))</f>
        <v xml:space="preserve"> </v>
      </c>
      <c r="DC90" s="211" t="str">
        <f t="shared" si="279"/>
        <v xml:space="preserve"> </v>
      </c>
      <c r="DD90" s="175">
        <f t="shared" si="220"/>
        <v>0</v>
      </c>
      <c r="DE90" s="176" t="str">
        <f t="shared" si="221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70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22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71"/>
        <v xml:space="preserve"> </v>
      </c>
      <c r="DX90" s="175" t="str">
        <f>IF(DT90=0," ",VLOOKUP(DT90,PROTOKOL!$A:$E,5,FALSE))</f>
        <v xml:space="preserve"> </v>
      </c>
      <c r="DY90" s="211" t="str">
        <f t="shared" si="280"/>
        <v xml:space="preserve"> </v>
      </c>
      <c r="DZ90" s="175">
        <f t="shared" si="223"/>
        <v>0</v>
      </c>
      <c r="EA90" s="176" t="str">
        <f t="shared" si="224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72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25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73"/>
        <v xml:space="preserve"> </v>
      </c>
      <c r="ET90" s="175" t="str">
        <f>IF(EP90=0," ",VLOOKUP(EP90,PROTOKOL!$A:$E,5,FALSE))</f>
        <v xml:space="preserve"> </v>
      </c>
      <c r="EU90" s="211" t="str">
        <f t="shared" si="281"/>
        <v xml:space="preserve"> </v>
      </c>
      <c r="EV90" s="175">
        <f t="shared" si="226"/>
        <v>0</v>
      </c>
      <c r="EW90" s="176" t="str">
        <f t="shared" si="227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74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28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75"/>
        <v xml:space="preserve"> </v>
      </c>
      <c r="FP90" s="175" t="str">
        <f>IF(FL90=0," ",VLOOKUP(FL90,PROTOKOL!$A:$E,5,FALSE))</f>
        <v xml:space="preserve"> </v>
      </c>
      <c r="FQ90" s="211" t="str">
        <f t="shared" si="282"/>
        <v xml:space="preserve"> </v>
      </c>
      <c r="FR90" s="175">
        <f t="shared" si="229"/>
        <v>0</v>
      </c>
      <c r="FS90" s="176" t="str">
        <f t="shared" si="230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76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31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77"/>
        <v xml:space="preserve"> </v>
      </c>
      <c r="GL90" s="175" t="str">
        <f>IF(GH90=0," ",VLOOKUP(GH90,PROTOKOL!$A:$E,5,FALSE))</f>
        <v xml:space="preserve"> </v>
      </c>
      <c r="GM90" s="211" t="str">
        <f t="shared" si="283"/>
        <v xml:space="preserve"> </v>
      </c>
      <c r="GN90" s="175">
        <f t="shared" si="232"/>
        <v>0</v>
      </c>
      <c r="GO90" s="176" t="str">
        <f t="shared" si="233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78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34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79"/>
        <v xml:space="preserve"> </v>
      </c>
      <c r="HH90" s="175" t="str">
        <f>IF(HD90=0," ",VLOOKUP(HD90,PROTOKOL!$A:$E,5,FALSE))</f>
        <v xml:space="preserve"> </v>
      </c>
      <c r="HI90" s="211" t="str">
        <f t="shared" si="284"/>
        <v xml:space="preserve"> </v>
      </c>
      <c r="HJ90" s="175">
        <f t="shared" si="235"/>
        <v>0</v>
      </c>
      <c r="HK90" s="176" t="str">
        <f t="shared" si="236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80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37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81"/>
        <v xml:space="preserve"> </v>
      </c>
      <c r="ID90" s="175" t="str">
        <f>IF(HZ90=0," ",VLOOKUP(HZ90,PROTOKOL!$A:$E,5,FALSE))</f>
        <v xml:space="preserve"> </v>
      </c>
      <c r="IE90" s="211" t="str">
        <f t="shared" si="285"/>
        <v xml:space="preserve"> </v>
      </c>
      <c r="IF90" s="175">
        <f t="shared" si="238"/>
        <v>0</v>
      </c>
      <c r="IG90" s="176" t="str">
        <f t="shared" si="239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82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40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83"/>
        <v xml:space="preserve"> </v>
      </c>
      <c r="IZ90" s="175" t="str">
        <f>IF(IV90=0," ",VLOOKUP(IV90,PROTOKOL!$A:$E,5,FALSE))</f>
        <v xml:space="preserve"> </v>
      </c>
      <c r="JA90" s="211" t="str">
        <f t="shared" si="286"/>
        <v xml:space="preserve"> </v>
      </c>
      <c r="JB90" s="175">
        <f t="shared" si="241"/>
        <v>0</v>
      </c>
      <c r="JC90" s="176" t="str">
        <f t="shared" si="242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84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43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85"/>
        <v xml:space="preserve"> </v>
      </c>
      <c r="JV90" s="175" t="str">
        <f>IF(JR90=0," ",VLOOKUP(JR90,PROTOKOL!$A:$E,5,FALSE))</f>
        <v xml:space="preserve"> </v>
      </c>
      <c r="JW90" s="211" t="str">
        <f t="shared" si="287"/>
        <v xml:space="preserve"> </v>
      </c>
      <c r="JX90" s="175">
        <f t="shared" si="244"/>
        <v>0</v>
      </c>
      <c r="JY90" s="176" t="str">
        <f t="shared" si="245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86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46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87"/>
        <v xml:space="preserve"> </v>
      </c>
      <c r="KR90" s="175" t="str">
        <f>IF(KN90=0," ",VLOOKUP(KN90,PROTOKOL!$A:$E,5,FALSE))</f>
        <v xml:space="preserve"> </v>
      </c>
      <c r="KS90" s="211" t="str">
        <f t="shared" si="288"/>
        <v xml:space="preserve"> </v>
      </c>
      <c r="KT90" s="175">
        <f t="shared" si="247"/>
        <v>0</v>
      </c>
      <c r="KU90" s="176" t="str">
        <f t="shared" si="24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88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4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89"/>
        <v xml:space="preserve"> </v>
      </c>
      <c r="LN90" s="175" t="str">
        <f>IF(LJ90=0," ",VLOOKUP(LJ90,PROTOKOL!$A:$E,5,FALSE))</f>
        <v xml:space="preserve"> </v>
      </c>
      <c r="LO90" s="211" t="str">
        <f t="shared" si="289"/>
        <v xml:space="preserve"> </v>
      </c>
      <c r="LP90" s="175">
        <f t="shared" si="250"/>
        <v>0</v>
      </c>
      <c r="LQ90" s="176" t="str">
        <f t="shared" si="25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90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5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91"/>
        <v xml:space="preserve"> </v>
      </c>
      <c r="MJ90" s="175" t="str">
        <f>IF(MF90=0," ",VLOOKUP(MF90,PROTOKOL!$A:$E,5,FALSE))</f>
        <v xml:space="preserve"> </v>
      </c>
      <c r="MK90" s="211" t="str">
        <f t="shared" si="290"/>
        <v xml:space="preserve"> </v>
      </c>
      <c r="ML90" s="175">
        <f t="shared" si="253"/>
        <v>0</v>
      </c>
      <c r="MM90" s="176" t="str">
        <f t="shared" si="25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92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5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93"/>
        <v xml:space="preserve"> </v>
      </c>
      <c r="NF90" s="175" t="str">
        <f>IF(NB90=0," ",VLOOKUP(NB90,PROTOKOL!$A:$E,5,FALSE))</f>
        <v xml:space="preserve"> </v>
      </c>
      <c r="NG90" s="211" t="str">
        <f t="shared" si="291"/>
        <v xml:space="preserve"> </v>
      </c>
      <c r="NH90" s="175">
        <f t="shared" si="256"/>
        <v>0</v>
      </c>
      <c r="NI90" s="176" t="str">
        <f t="shared" si="25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94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5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95"/>
        <v xml:space="preserve"> </v>
      </c>
      <c r="OB90" s="175" t="str">
        <f>IF(NX90=0," ",VLOOKUP(NX90,PROTOKOL!$A:$E,5,FALSE))</f>
        <v xml:space="preserve"> </v>
      </c>
      <c r="OC90" s="211" t="str">
        <f t="shared" si="292"/>
        <v xml:space="preserve"> </v>
      </c>
      <c r="OD90" s="175">
        <f t="shared" si="259"/>
        <v>0</v>
      </c>
      <c r="OE90" s="176" t="str">
        <f t="shared" si="26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96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6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97"/>
        <v xml:space="preserve"> </v>
      </c>
      <c r="OX90" s="175" t="str">
        <f>IF(OT90=0," ",VLOOKUP(OT90,PROTOKOL!$A:$E,5,FALSE))</f>
        <v xml:space="preserve"> </v>
      </c>
      <c r="OY90" s="211" t="str">
        <f t="shared" si="293"/>
        <v xml:space="preserve"> </v>
      </c>
      <c r="OZ90" s="175">
        <f t="shared" si="262"/>
        <v>0</v>
      </c>
      <c r="PA90" s="176" t="str">
        <f t="shared" si="26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98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6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99"/>
        <v xml:space="preserve"> </v>
      </c>
      <c r="PT90" s="175" t="str">
        <f>IF(PP90=0," ",VLOOKUP(PP90,PROTOKOL!$A:$E,5,FALSE))</f>
        <v xml:space="preserve"> </v>
      </c>
      <c r="PU90" s="211" t="str">
        <f t="shared" si="294"/>
        <v xml:space="preserve"> </v>
      </c>
      <c r="PV90" s="175">
        <f t="shared" si="265"/>
        <v>0</v>
      </c>
      <c r="PW90" s="176" t="str">
        <f t="shared" si="26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200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6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201"/>
        <v xml:space="preserve"> </v>
      </c>
      <c r="QP90" s="175" t="str">
        <f>IF(QL90=0," ",VLOOKUP(QL90,PROTOKOL!$A:$E,5,FALSE))</f>
        <v xml:space="preserve"> </v>
      </c>
      <c r="QQ90" s="211" t="str">
        <f t="shared" si="295"/>
        <v xml:space="preserve"> </v>
      </c>
      <c r="QR90" s="175">
        <f t="shared" si="268"/>
        <v>0</v>
      </c>
      <c r="QS90" s="176" t="str">
        <f t="shared" si="269"/>
        <v xml:space="preserve"> </v>
      </c>
      <c r="QU90" s="172">
        <v>23</v>
      </c>
      <c r="QV90" s="225"/>
      <c r="QW90" s="173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4" t="str">
        <f t="shared" si="202"/>
        <v xml:space="preserve"> </v>
      </c>
      <c r="RC90" s="211" t="str">
        <f>IF(QY90=0," ",VLOOKUP(QY90,PROTOKOL!$A:$E,5,FALSE))</f>
        <v xml:space="preserve"> </v>
      </c>
      <c r="RD90" s="175"/>
      <c r="RE90" s="176" t="str">
        <f t="shared" si="270"/>
        <v xml:space="preserve"> </v>
      </c>
      <c r="RF90" s="216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4" t="str">
        <f t="shared" si="203"/>
        <v xml:space="preserve"> </v>
      </c>
      <c r="RL90" s="175" t="str">
        <f>IF(RH90=0," ",VLOOKUP(RH90,PROTOKOL!$A:$E,5,FALSE))</f>
        <v xml:space="preserve"> </v>
      </c>
      <c r="RM90" s="211" t="str">
        <f t="shared" si="296"/>
        <v xml:space="preserve"> </v>
      </c>
      <c r="RN90" s="175">
        <f t="shared" si="271"/>
        <v>0</v>
      </c>
      <c r="RO90" s="176" t="str">
        <f t="shared" si="272"/>
        <v xml:space="preserve"> </v>
      </c>
      <c r="RQ90" s="172">
        <v>23</v>
      </c>
      <c r="RR90" s="225"/>
      <c r="RS90" s="173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4" t="str">
        <f t="shared" si="204"/>
        <v xml:space="preserve"> </v>
      </c>
      <c r="RY90" s="211" t="str">
        <f>IF(RU90=0," ",VLOOKUP(RU90,PROTOKOL!$A:$E,5,FALSE))</f>
        <v xml:space="preserve"> </v>
      </c>
      <c r="RZ90" s="175"/>
      <c r="SA90" s="176" t="str">
        <f t="shared" si="273"/>
        <v xml:space="preserve"> </v>
      </c>
      <c r="SB90" s="216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4" t="str">
        <f t="shared" si="205"/>
        <v xml:space="preserve"> </v>
      </c>
      <c r="SH90" s="175" t="str">
        <f>IF(SD90=0," ",VLOOKUP(SD90,PROTOKOL!$A:$E,5,FALSE))</f>
        <v xml:space="preserve"> </v>
      </c>
      <c r="SI90" s="211" t="str">
        <f t="shared" si="297"/>
        <v xml:space="preserve"> </v>
      </c>
      <c r="SJ90" s="175">
        <f t="shared" si="274"/>
        <v>0</v>
      </c>
      <c r="SK90" s="176" t="str">
        <f t="shared" si="275"/>
        <v xml:space="preserve"> </v>
      </c>
    </row>
    <row r="91" spans="1:505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60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206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61"/>
        <v xml:space="preserve"> </v>
      </c>
      <c r="R91" s="175" t="str">
        <f>IF(N91=0," ",VLOOKUP(N91,PROTOKOL!$A:$E,5,FALSE))</f>
        <v xml:space="preserve"> </v>
      </c>
      <c r="S91" s="211" t="str">
        <f t="shared" si="207"/>
        <v xml:space="preserve"> </v>
      </c>
      <c r="T91" s="175">
        <f t="shared" si="208"/>
        <v>0</v>
      </c>
      <c r="U91" s="176" t="str">
        <f t="shared" si="209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62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210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63"/>
        <v xml:space="preserve"> </v>
      </c>
      <c r="AN91" s="175" t="str">
        <f>IF(AJ91=0," ",VLOOKUP(AJ91,PROTOKOL!$A:$E,5,FALSE))</f>
        <v xml:space="preserve"> </v>
      </c>
      <c r="AO91" s="211" t="str">
        <f t="shared" si="276"/>
        <v xml:space="preserve"> </v>
      </c>
      <c r="AP91" s="175">
        <f t="shared" si="211"/>
        <v>0</v>
      </c>
      <c r="AQ91" s="176" t="str">
        <f t="shared" si="212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64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213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65"/>
        <v xml:space="preserve"> </v>
      </c>
      <c r="BJ91" s="175" t="str">
        <f>IF(BF91=0," ",VLOOKUP(BF91,PROTOKOL!$A:$E,5,FALSE))</f>
        <v xml:space="preserve"> </v>
      </c>
      <c r="BK91" s="211" t="str">
        <f t="shared" si="277"/>
        <v xml:space="preserve"> </v>
      </c>
      <c r="BL91" s="175">
        <f t="shared" si="214"/>
        <v>0</v>
      </c>
      <c r="BM91" s="176" t="str">
        <f t="shared" si="215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66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216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67"/>
        <v xml:space="preserve"> </v>
      </c>
      <c r="CF91" s="175" t="str">
        <f>IF(CB91=0," ",VLOOKUP(CB91,PROTOKOL!$A:$E,5,FALSE))</f>
        <v xml:space="preserve"> </v>
      </c>
      <c r="CG91" s="211" t="str">
        <f t="shared" si="278"/>
        <v xml:space="preserve"> </v>
      </c>
      <c r="CH91" s="175">
        <f t="shared" si="217"/>
        <v>0</v>
      </c>
      <c r="CI91" s="176" t="str">
        <f t="shared" si="218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68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19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69"/>
        <v xml:space="preserve"> </v>
      </c>
      <c r="DB91" s="175" t="str">
        <f>IF(CX91=0," ",VLOOKUP(CX91,PROTOKOL!$A:$E,5,FALSE))</f>
        <v xml:space="preserve"> </v>
      </c>
      <c r="DC91" s="211" t="str">
        <f t="shared" si="279"/>
        <v xml:space="preserve"> </v>
      </c>
      <c r="DD91" s="175">
        <f t="shared" si="220"/>
        <v>0</v>
      </c>
      <c r="DE91" s="176" t="str">
        <f t="shared" si="221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70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22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71"/>
        <v xml:space="preserve"> </v>
      </c>
      <c r="DX91" s="175" t="str">
        <f>IF(DT91=0," ",VLOOKUP(DT91,PROTOKOL!$A:$E,5,FALSE))</f>
        <v xml:space="preserve"> </v>
      </c>
      <c r="DY91" s="211" t="str">
        <f t="shared" si="280"/>
        <v xml:space="preserve"> </v>
      </c>
      <c r="DZ91" s="175">
        <f t="shared" si="223"/>
        <v>0</v>
      </c>
      <c r="EA91" s="176" t="str">
        <f t="shared" si="224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72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25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73"/>
        <v xml:space="preserve"> </v>
      </c>
      <c r="ET91" s="175" t="str">
        <f>IF(EP91=0," ",VLOOKUP(EP91,PROTOKOL!$A:$E,5,FALSE))</f>
        <v xml:space="preserve"> </v>
      </c>
      <c r="EU91" s="211" t="str">
        <f t="shared" si="281"/>
        <v xml:space="preserve"> </v>
      </c>
      <c r="EV91" s="175">
        <f t="shared" si="226"/>
        <v>0</v>
      </c>
      <c r="EW91" s="176" t="str">
        <f t="shared" si="227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74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28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75"/>
        <v xml:space="preserve"> </v>
      </c>
      <c r="FP91" s="175" t="str">
        <f>IF(FL91=0," ",VLOOKUP(FL91,PROTOKOL!$A:$E,5,FALSE))</f>
        <v xml:space="preserve"> </v>
      </c>
      <c r="FQ91" s="211" t="str">
        <f t="shared" si="282"/>
        <v xml:space="preserve"> </v>
      </c>
      <c r="FR91" s="175">
        <f t="shared" si="229"/>
        <v>0</v>
      </c>
      <c r="FS91" s="176" t="str">
        <f t="shared" si="230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76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31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77"/>
        <v xml:space="preserve"> </v>
      </c>
      <c r="GL91" s="175" t="str">
        <f>IF(GH91=0," ",VLOOKUP(GH91,PROTOKOL!$A:$E,5,FALSE))</f>
        <v xml:space="preserve"> </v>
      </c>
      <c r="GM91" s="211" t="str">
        <f t="shared" si="283"/>
        <v xml:space="preserve"> </v>
      </c>
      <c r="GN91" s="175">
        <f t="shared" si="232"/>
        <v>0</v>
      </c>
      <c r="GO91" s="176" t="str">
        <f t="shared" si="233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78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34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79"/>
        <v xml:space="preserve"> </v>
      </c>
      <c r="HH91" s="175" t="str">
        <f>IF(HD91=0," ",VLOOKUP(HD91,PROTOKOL!$A:$E,5,FALSE))</f>
        <v xml:space="preserve"> </v>
      </c>
      <c r="HI91" s="211" t="str">
        <f t="shared" si="284"/>
        <v xml:space="preserve"> </v>
      </c>
      <c r="HJ91" s="175">
        <f t="shared" si="235"/>
        <v>0</v>
      </c>
      <c r="HK91" s="176" t="str">
        <f t="shared" si="236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80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37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81"/>
        <v xml:space="preserve"> </v>
      </c>
      <c r="ID91" s="175" t="str">
        <f>IF(HZ91=0," ",VLOOKUP(HZ91,PROTOKOL!$A:$E,5,FALSE))</f>
        <v xml:space="preserve"> </v>
      </c>
      <c r="IE91" s="211" t="str">
        <f t="shared" si="285"/>
        <v xml:space="preserve"> </v>
      </c>
      <c r="IF91" s="175">
        <f t="shared" si="238"/>
        <v>0</v>
      </c>
      <c r="IG91" s="176" t="str">
        <f t="shared" si="239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82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40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83"/>
        <v xml:space="preserve"> </v>
      </c>
      <c r="IZ91" s="175" t="str">
        <f>IF(IV91=0," ",VLOOKUP(IV91,PROTOKOL!$A:$E,5,FALSE))</f>
        <v xml:space="preserve"> </v>
      </c>
      <c r="JA91" s="211" t="str">
        <f t="shared" si="286"/>
        <v xml:space="preserve"> </v>
      </c>
      <c r="JB91" s="175">
        <f t="shared" si="241"/>
        <v>0</v>
      </c>
      <c r="JC91" s="176" t="str">
        <f t="shared" si="24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84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4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85"/>
        <v xml:space="preserve"> </v>
      </c>
      <c r="JV91" s="175" t="str">
        <f>IF(JR91=0," ",VLOOKUP(JR91,PROTOKOL!$A:$E,5,FALSE))</f>
        <v xml:space="preserve"> </v>
      </c>
      <c r="JW91" s="211" t="str">
        <f t="shared" si="287"/>
        <v xml:space="preserve"> </v>
      </c>
      <c r="JX91" s="175">
        <f t="shared" si="244"/>
        <v>0</v>
      </c>
      <c r="JY91" s="176" t="str">
        <f t="shared" si="245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86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46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87"/>
        <v xml:space="preserve"> </v>
      </c>
      <c r="KR91" s="175" t="str">
        <f>IF(KN91=0," ",VLOOKUP(KN91,PROTOKOL!$A:$E,5,FALSE))</f>
        <v xml:space="preserve"> </v>
      </c>
      <c r="KS91" s="211" t="str">
        <f t="shared" si="288"/>
        <v xml:space="preserve"> </v>
      </c>
      <c r="KT91" s="175">
        <f t="shared" si="247"/>
        <v>0</v>
      </c>
      <c r="KU91" s="176" t="str">
        <f t="shared" si="24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88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4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89"/>
        <v xml:space="preserve"> </v>
      </c>
      <c r="LN91" s="175" t="str">
        <f>IF(LJ91=0," ",VLOOKUP(LJ91,PROTOKOL!$A:$E,5,FALSE))</f>
        <v xml:space="preserve"> </v>
      </c>
      <c r="LO91" s="211" t="str">
        <f t="shared" si="289"/>
        <v xml:space="preserve"> </v>
      </c>
      <c r="LP91" s="175">
        <f t="shared" si="250"/>
        <v>0</v>
      </c>
      <c r="LQ91" s="176" t="str">
        <f t="shared" si="25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90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5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91"/>
        <v xml:space="preserve"> </v>
      </c>
      <c r="MJ91" s="175" t="str">
        <f>IF(MF91=0," ",VLOOKUP(MF91,PROTOKOL!$A:$E,5,FALSE))</f>
        <v xml:space="preserve"> </v>
      </c>
      <c r="MK91" s="211" t="str">
        <f t="shared" si="290"/>
        <v xml:space="preserve"> </v>
      </c>
      <c r="ML91" s="175">
        <f t="shared" si="253"/>
        <v>0</v>
      </c>
      <c r="MM91" s="176" t="str">
        <f t="shared" si="25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92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5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93"/>
        <v xml:space="preserve"> </v>
      </c>
      <c r="NF91" s="175" t="str">
        <f>IF(NB91=0," ",VLOOKUP(NB91,PROTOKOL!$A:$E,5,FALSE))</f>
        <v xml:space="preserve"> </v>
      </c>
      <c r="NG91" s="211" t="str">
        <f t="shared" si="291"/>
        <v xml:space="preserve"> </v>
      </c>
      <c r="NH91" s="175">
        <f t="shared" si="256"/>
        <v>0</v>
      </c>
      <c r="NI91" s="176" t="str">
        <f t="shared" si="25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94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5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95"/>
        <v xml:space="preserve"> </v>
      </c>
      <c r="OB91" s="175" t="str">
        <f>IF(NX91=0," ",VLOOKUP(NX91,PROTOKOL!$A:$E,5,FALSE))</f>
        <v xml:space="preserve"> </v>
      </c>
      <c r="OC91" s="211" t="str">
        <f t="shared" si="292"/>
        <v xml:space="preserve"> </v>
      </c>
      <c r="OD91" s="175">
        <f t="shared" si="259"/>
        <v>0</v>
      </c>
      <c r="OE91" s="176" t="str">
        <f t="shared" si="26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96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6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97"/>
        <v xml:space="preserve"> </v>
      </c>
      <c r="OX91" s="175" t="str">
        <f>IF(OT91=0," ",VLOOKUP(OT91,PROTOKOL!$A:$E,5,FALSE))</f>
        <v xml:space="preserve"> </v>
      </c>
      <c r="OY91" s="211" t="str">
        <f t="shared" si="293"/>
        <v xml:space="preserve"> </v>
      </c>
      <c r="OZ91" s="175">
        <f t="shared" si="262"/>
        <v>0</v>
      </c>
      <c r="PA91" s="176" t="str">
        <f t="shared" si="26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98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6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99"/>
        <v xml:space="preserve"> </v>
      </c>
      <c r="PT91" s="175" t="str">
        <f>IF(PP91=0," ",VLOOKUP(PP91,PROTOKOL!$A:$E,5,FALSE))</f>
        <v xml:space="preserve"> </v>
      </c>
      <c r="PU91" s="211" t="str">
        <f t="shared" si="294"/>
        <v xml:space="preserve"> </v>
      </c>
      <c r="PV91" s="175">
        <f t="shared" si="265"/>
        <v>0</v>
      </c>
      <c r="PW91" s="176" t="str">
        <f t="shared" si="26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200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6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201"/>
        <v xml:space="preserve"> </v>
      </c>
      <c r="QP91" s="175" t="str">
        <f>IF(QL91=0," ",VLOOKUP(QL91,PROTOKOL!$A:$E,5,FALSE))</f>
        <v xml:space="preserve"> </v>
      </c>
      <c r="QQ91" s="211" t="str">
        <f t="shared" si="295"/>
        <v xml:space="preserve"> </v>
      </c>
      <c r="QR91" s="175">
        <f t="shared" si="268"/>
        <v>0</v>
      </c>
      <c r="QS91" s="176" t="str">
        <f t="shared" si="269"/>
        <v xml:space="preserve"> </v>
      </c>
      <c r="QU91" s="172">
        <v>23</v>
      </c>
      <c r="QV91" s="226"/>
      <c r="QW91" s="173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4" t="str">
        <f t="shared" si="202"/>
        <v xml:space="preserve"> </v>
      </c>
      <c r="RC91" s="211" t="str">
        <f>IF(QY91=0," ",VLOOKUP(QY91,PROTOKOL!$A:$E,5,FALSE))</f>
        <v xml:space="preserve"> </v>
      </c>
      <c r="RD91" s="175"/>
      <c r="RE91" s="176" t="str">
        <f t="shared" si="270"/>
        <v xml:space="preserve"> </v>
      </c>
      <c r="RF91" s="216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4" t="str">
        <f t="shared" si="203"/>
        <v xml:space="preserve"> </v>
      </c>
      <c r="RL91" s="175" t="str">
        <f>IF(RH91=0," ",VLOOKUP(RH91,PROTOKOL!$A:$E,5,FALSE))</f>
        <v xml:space="preserve"> </v>
      </c>
      <c r="RM91" s="211" t="str">
        <f t="shared" si="296"/>
        <v xml:space="preserve"> </v>
      </c>
      <c r="RN91" s="175">
        <f t="shared" si="271"/>
        <v>0</v>
      </c>
      <c r="RO91" s="176" t="str">
        <f t="shared" si="272"/>
        <v xml:space="preserve"> </v>
      </c>
      <c r="RQ91" s="172">
        <v>23</v>
      </c>
      <c r="RR91" s="226"/>
      <c r="RS91" s="173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4" t="str">
        <f t="shared" si="204"/>
        <v xml:space="preserve"> </v>
      </c>
      <c r="RY91" s="211" t="str">
        <f>IF(RU91=0," ",VLOOKUP(RU91,PROTOKOL!$A:$E,5,FALSE))</f>
        <v xml:space="preserve"> </v>
      </c>
      <c r="RZ91" s="175"/>
      <c r="SA91" s="176" t="str">
        <f t="shared" si="273"/>
        <v xml:space="preserve"> </v>
      </c>
      <c r="SB91" s="216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4" t="str">
        <f t="shared" si="205"/>
        <v xml:space="preserve"> </v>
      </c>
      <c r="SH91" s="175" t="str">
        <f>IF(SD91=0," ",VLOOKUP(SD91,PROTOKOL!$A:$E,5,FALSE))</f>
        <v xml:space="preserve"> </v>
      </c>
      <c r="SI91" s="211" t="str">
        <f t="shared" si="297"/>
        <v xml:space="preserve"> </v>
      </c>
      <c r="SJ91" s="175">
        <f t="shared" si="274"/>
        <v>0</v>
      </c>
      <c r="SK91" s="176" t="str">
        <f t="shared" si="275"/>
        <v xml:space="preserve"> </v>
      </c>
    </row>
    <row r="92" spans="1:505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60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206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61"/>
        <v xml:space="preserve"> </v>
      </c>
      <c r="R92" s="175" t="str">
        <f>IF(N92=0," ",VLOOKUP(N92,PROTOKOL!$A:$E,5,FALSE))</f>
        <v xml:space="preserve"> </v>
      </c>
      <c r="S92" s="211" t="str">
        <f t="shared" si="207"/>
        <v xml:space="preserve"> </v>
      </c>
      <c r="T92" s="175">
        <f t="shared" si="208"/>
        <v>0</v>
      </c>
      <c r="U92" s="176" t="str">
        <f t="shared" si="209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62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210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63"/>
        <v xml:space="preserve"> </v>
      </c>
      <c r="AN92" s="175" t="str">
        <f>IF(AJ92=0," ",VLOOKUP(AJ92,PROTOKOL!$A:$E,5,FALSE))</f>
        <v xml:space="preserve"> </v>
      </c>
      <c r="AO92" s="211" t="str">
        <f t="shared" si="276"/>
        <v xml:space="preserve"> </v>
      </c>
      <c r="AP92" s="175">
        <f t="shared" si="211"/>
        <v>0</v>
      </c>
      <c r="AQ92" s="176" t="str">
        <f t="shared" si="212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64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213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65"/>
        <v xml:space="preserve"> </v>
      </c>
      <c r="BJ92" s="175" t="str">
        <f>IF(BF92=0," ",VLOOKUP(BF92,PROTOKOL!$A:$E,5,FALSE))</f>
        <v xml:space="preserve"> </v>
      </c>
      <c r="BK92" s="211" t="str">
        <f t="shared" si="277"/>
        <v xml:space="preserve"> </v>
      </c>
      <c r="BL92" s="175">
        <f t="shared" si="214"/>
        <v>0</v>
      </c>
      <c r="BM92" s="176" t="str">
        <f t="shared" si="215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66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216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67"/>
        <v xml:space="preserve"> </v>
      </c>
      <c r="CF92" s="175" t="str">
        <f>IF(CB92=0," ",VLOOKUP(CB92,PROTOKOL!$A:$E,5,FALSE))</f>
        <v xml:space="preserve"> </v>
      </c>
      <c r="CG92" s="211" t="str">
        <f t="shared" si="278"/>
        <v xml:space="preserve"> </v>
      </c>
      <c r="CH92" s="175">
        <f t="shared" si="217"/>
        <v>0</v>
      </c>
      <c r="CI92" s="176" t="str">
        <f t="shared" si="218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68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19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69"/>
        <v xml:space="preserve"> </v>
      </c>
      <c r="DB92" s="175" t="str">
        <f>IF(CX92=0," ",VLOOKUP(CX92,PROTOKOL!$A:$E,5,FALSE))</f>
        <v xml:space="preserve"> </v>
      </c>
      <c r="DC92" s="211" t="str">
        <f t="shared" si="279"/>
        <v xml:space="preserve"> </v>
      </c>
      <c r="DD92" s="175">
        <f t="shared" si="220"/>
        <v>0</v>
      </c>
      <c r="DE92" s="176" t="str">
        <f t="shared" si="221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70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22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71"/>
        <v xml:space="preserve"> </v>
      </c>
      <c r="DX92" s="175" t="str">
        <f>IF(DT92=0," ",VLOOKUP(DT92,PROTOKOL!$A:$E,5,FALSE))</f>
        <v xml:space="preserve"> </v>
      </c>
      <c r="DY92" s="211" t="str">
        <f t="shared" si="280"/>
        <v xml:space="preserve"> </v>
      </c>
      <c r="DZ92" s="175">
        <f t="shared" si="223"/>
        <v>0</v>
      </c>
      <c r="EA92" s="176" t="str">
        <f t="shared" si="224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72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25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73"/>
        <v xml:space="preserve"> </v>
      </c>
      <c r="ET92" s="175" t="str">
        <f>IF(EP92=0," ",VLOOKUP(EP92,PROTOKOL!$A:$E,5,FALSE))</f>
        <v xml:space="preserve"> </v>
      </c>
      <c r="EU92" s="211" t="str">
        <f t="shared" si="281"/>
        <v xml:space="preserve"> </v>
      </c>
      <c r="EV92" s="175">
        <f t="shared" si="226"/>
        <v>0</v>
      </c>
      <c r="EW92" s="176" t="str">
        <f t="shared" si="227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74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28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75"/>
        <v xml:space="preserve"> </v>
      </c>
      <c r="FP92" s="175" t="str">
        <f>IF(FL92=0," ",VLOOKUP(FL92,PROTOKOL!$A:$E,5,FALSE))</f>
        <v xml:space="preserve"> </v>
      </c>
      <c r="FQ92" s="211" t="str">
        <f t="shared" si="282"/>
        <v xml:space="preserve"> </v>
      </c>
      <c r="FR92" s="175">
        <f t="shared" si="229"/>
        <v>0</v>
      </c>
      <c r="FS92" s="176" t="str">
        <f t="shared" si="230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76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31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77"/>
        <v xml:space="preserve"> </v>
      </c>
      <c r="GL92" s="175" t="str">
        <f>IF(GH92=0," ",VLOOKUP(GH92,PROTOKOL!$A:$E,5,FALSE))</f>
        <v xml:space="preserve"> </v>
      </c>
      <c r="GM92" s="211" t="str">
        <f t="shared" si="283"/>
        <v xml:space="preserve"> </v>
      </c>
      <c r="GN92" s="175">
        <f t="shared" si="232"/>
        <v>0</v>
      </c>
      <c r="GO92" s="176" t="str">
        <f t="shared" si="233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78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34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79"/>
        <v xml:space="preserve"> </v>
      </c>
      <c r="HH92" s="175" t="str">
        <f>IF(HD92=0," ",VLOOKUP(HD92,PROTOKOL!$A:$E,5,FALSE))</f>
        <v xml:space="preserve"> </v>
      </c>
      <c r="HI92" s="211" t="str">
        <f t="shared" si="284"/>
        <v xml:space="preserve"> </v>
      </c>
      <c r="HJ92" s="175">
        <f t="shared" si="235"/>
        <v>0</v>
      </c>
      <c r="HK92" s="176" t="str">
        <f t="shared" si="236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80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37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81"/>
        <v xml:space="preserve"> </v>
      </c>
      <c r="ID92" s="175" t="str">
        <f>IF(HZ92=0," ",VLOOKUP(HZ92,PROTOKOL!$A:$E,5,FALSE))</f>
        <v xml:space="preserve"> </v>
      </c>
      <c r="IE92" s="211" t="str">
        <f t="shared" si="285"/>
        <v xml:space="preserve"> </v>
      </c>
      <c r="IF92" s="175">
        <f t="shared" si="238"/>
        <v>0</v>
      </c>
      <c r="IG92" s="176" t="str">
        <f t="shared" si="239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82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40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83"/>
        <v xml:space="preserve"> </v>
      </c>
      <c r="IZ92" s="175" t="str">
        <f>IF(IV92=0," ",VLOOKUP(IV92,PROTOKOL!$A:$E,5,FALSE))</f>
        <v xml:space="preserve"> </v>
      </c>
      <c r="JA92" s="211" t="str">
        <f t="shared" si="286"/>
        <v xml:space="preserve"> </v>
      </c>
      <c r="JB92" s="175">
        <f t="shared" si="241"/>
        <v>0</v>
      </c>
      <c r="JC92" s="176" t="str">
        <f t="shared" si="242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84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43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85"/>
        <v xml:space="preserve"> </v>
      </c>
      <c r="JV92" s="175" t="str">
        <f>IF(JR92=0," ",VLOOKUP(JR92,PROTOKOL!$A:$E,5,FALSE))</f>
        <v xml:space="preserve"> </v>
      </c>
      <c r="JW92" s="211" t="str">
        <f t="shared" si="287"/>
        <v xml:space="preserve"> </v>
      </c>
      <c r="JX92" s="175">
        <f t="shared" si="244"/>
        <v>0</v>
      </c>
      <c r="JY92" s="176" t="str">
        <f t="shared" si="245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86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46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87"/>
        <v xml:space="preserve"> </v>
      </c>
      <c r="KR92" s="175" t="str">
        <f>IF(KN92=0," ",VLOOKUP(KN92,PROTOKOL!$A:$E,5,FALSE))</f>
        <v xml:space="preserve"> </v>
      </c>
      <c r="KS92" s="211" t="str">
        <f t="shared" si="288"/>
        <v xml:space="preserve"> </v>
      </c>
      <c r="KT92" s="175">
        <f t="shared" si="247"/>
        <v>0</v>
      </c>
      <c r="KU92" s="176" t="str">
        <f t="shared" si="248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88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49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89"/>
        <v xml:space="preserve"> </v>
      </c>
      <c r="LN92" s="175" t="str">
        <f>IF(LJ92=0," ",VLOOKUP(LJ92,PROTOKOL!$A:$E,5,FALSE))</f>
        <v xml:space="preserve"> </v>
      </c>
      <c r="LO92" s="211" t="str">
        <f t="shared" si="289"/>
        <v xml:space="preserve"> </v>
      </c>
      <c r="LP92" s="175">
        <f t="shared" si="250"/>
        <v>0</v>
      </c>
      <c r="LQ92" s="176" t="str">
        <f t="shared" si="251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90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52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91"/>
        <v xml:space="preserve"> </v>
      </c>
      <c r="MJ92" s="175" t="str">
        <f>IF(MF92=0," ",VLOOKUP(MF92,PROTOKOL!$A:$E,5,FALSE))</f>
        <v xml:space="preserve"> </v>
      </c>
      <c r="MK92" s="211" t="str">
        <f t="shared" si="290"/>
        <v xml:space="preserve"> </v>
      </c>
      <c r="ML92" s="175">
        <f t="shared" si="253"/>
        <v>0</v>
      </c>
      <c r="MM92" s="176" t="str">
        <f t="shared" si="254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92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55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93"/>
        <v xml:space="preserve"> </v>
      </c>
      <c r="NF92" s="175" t="str">
        <f>IF(NB92=0," ",VLOOKUP(NB92,PROTOKOL!$A:$E,5,FALSE))</f>
        <v xml:space="preserve"> </v>
      </c>
      <c r="NG92" s="211" t="str">
        <f t="shared" si="291"/>
        <v xml:space="preserve"> </v>
      </c>
      <c r="NH92" s="175">
        <f t="shared" si="256"/>
        <v>0</v>
      </c>
      <c r="NI92" s="176" t="str">
        <f t="shared" si="257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94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5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95"/>
        <v xml:space="preserve"> </v>
      </c>
      <c r="OB92" s="175" t="str">
        <f>IF(NX92=0," ",VLOOKUP(NX92,PROTOKOL!$A:$E,5,FALSE))</f>
        <v xml:space="preserve"> </v>
      </c>
      <c r="OC92" s="211" t="str">
        <f t="shared" si="292"/>
        <v xml:space="preserve"> </v>
      </c>
      <c r="OD92" s="175">
        <f t="shared" si="259"/>
        <v>0</v>
      </c>
      <c r="OE92" s="176" t="str">
        <f t="shared" si="260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96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61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97"/>
        <v xml:space="preserve"> </v>
      </c>
      <c r="OX92" s="175" t="str">
        <f>IF(OT92=0," ",VLOOKUP(OT92,PROTOKOL!$A:$E,5,FALSE))</f>
        <v xml:space="preserve"> </v>
      </c>
      <c r="OY92" s="211" t="str">
        <f t="shared" si="293"/>
        <v xml:space="preserve"> </v>
      </c>
      <c r="OZ92" s="175">
        <f t="shared" si="262"/>
        <v>0</v>
      </c>
      <c r="PA92" s="176" t="str">
        <f t="shared" si="263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98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64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99"/>
        <v xml:space="preserve"> </v>
      </c>
      <c r="PT92" s="175" t="str">
        <f>IF(PP92=0," ",VLOOKUP(PP92,PROTOKOL!$A:$E,5,FALSE))</f>
        <v xml:space="preserve"> </v>
      </c>
      <c r="PU92" s="211" t="str">
        <f t="shared" si="294"/>
        <v xml:space="preserve"> </v>
      </c>
      <c r="PV92" s="175">
        <f t="shared" si="265"/>
        <v>0</v>
      </c>
      <c r="PW92" s="176" t="str">
        <f t="shared" si="266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200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67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201"/>
        <v xml:space="preserve"> </v>
      </c>
      <c r="QP92" s="175" t="str">
        <f>IF(QL92=0," ",VLOOKUP(QL92,PROTOKOL!$A:$E,5,FALSE))</f>
        <v xml:space="preserve"> </v>
      </c>
      <c r="QQ92" s="211" t="str">
        <f t="shared" si="295"/>
        <v xml:space="preserve"> </v>
      </c>
      <c r="QR92" s="175">
        <f t="shared" si="268"/>
        <v>0</v>
      </c>
      <c r="QS92" s="176" t="str">
        <f t="shared" si="269"/>
        <v xml:space="preserve"> </v>
      </c>
      <c r="QU92" s="172">
        <v>24</v>
      </c>
      <c r="QV92" s="224">
        <v>24</v>
      </c>
      <c r="QW92" s="173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4" t="str">
        <f t="shared" si="202"/>
        <v xml:space="preserve"> </v>
      </c>
      <c r="RC92" s="211" t="str">
        <f>IF(QY92=0," ",VLOOKUP(QY92,PROTOKOL!$A:$E,5,FALSE))</f>
        <v xml:space="preserve"> </v>
      </c>
      <c r="RD92" s="175"/>
      <c r="RE92" s="176" t="str">
        <f t="shared" si="270"/>
        <v xml:space="preserve"> </v>
      </c>
      <c r="RF92" s="216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4" t="str">
        <f t="shared" si="203"/>
        <v xml:space="preserve"> </v>
      </c>
      <c r="RL92" s="175" t="str">
        <f>IF(RH92=0," ",VLOOKUP(RH92,PROTOKOL!$A:$E,5,FALSE))</f>
        <v xml:space="preserve"> </v>
      </c>
      <c r="RM92" s="211" t="str">
        <f t="shared" si="296"/>
        <v xml:space="preserve"> </v>
      </c>
      <c r="RN92" s="175">
        <f t="shared" si="271"/>
        <v>0</v>
      </c>
      <c r="RO92" s="176" t="str">
        <f t="shared" si="272"/>
        <v xml:space="preserve"> </v>
      </c>
      <c r="RQ92" s="172">
        <v>24</v>
      </c>
      <c r="RR92" s="224">
        <v>24</v>
      </c>
      <c r="RS92" s="173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4" t="str">
        <f t="shared" si="204"/>
        <v xml:space="preserve"> </v>
      </c>
      <c r="RY92" s="211" t="str">
        <f>IF(RU92=0," ",VLOOKUP(RU92,PROTOKOL!$A:$E,5,FALSE))</f>
        <v xml:space="preserve"> </v>
      </c>
      <c r="RZ92" s="175"/>
      <c r="SA92" s="176" t="str">
        <f t="shared" si="273"/>
        <v xml:space="preserve"> </v>
      </c>
      <c r="SB92" s="216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4" t="str">
        <f t="shared" si="205"/>
        <v xml:space="preserve"> </v>
      </c>
      <c r="SH92" s="175" t="str">
        <f>IF(SD92=0," ",VLOOKUP(SD92,PROTOKOL!$A:$E,5,FALSE))</f>
        <v xml:space="preserve"> </v>
      </c>
      <c r="SI92" s="211" t="str">
        <f t="shared" si="297"/>
        <v xml:space="preserve"> </v>
      </c>
      <c r="SJ92" s="175">
        <f t="shared" si="274"/>
        <v>0</v>
      </c>
      <c r="SK92" s="176" t="str">
        <f t="shared" si="275"/>
        <v xml:space="preserve"> </v>
      </c>
    </row>
    <row r="93" spans="1:505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60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206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61"/>
        <v xml:space="preserve"> </v>
      </c>
      <c r="R93" s="175" t="str">
        <f>IF(N93=0," ",VLOOKUP(N93,PROTOKOL!$A:$E,5,FALSE))</f>
        <v xml:space="preserve"> </v>
      </c>
      <c r="S93" s="211" t="str">
        <f t="shared" si="207"/>
        <v xml:space="preserve"> </v>
      </c>
      <c r="T93" s="175">
        <f t="shared" si="208"/>
        <v>0</v>
      </c>
      <c r="U93" s="176" t="str">
        <f t="shared" si="209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62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210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63"/>
        <v xml:space="preserve"> </v>
      </c>
      <c r="AN93" s="175" t="str">
        <f>IF(AJ93=0," ",VLOOKUP(AJ93,PROTOKOL!$A:$E,5,FALSE))</f>
        <v xml:space="preserve"> </v>
      </c>
      <c r="AO93" s="211" t="str">
        <f t="shared" si="276"/>
        <v xml:space="preserve"> </v>
      </c>
      <c r="AP93" s="175">
        <f t="shared" si="211"/>
        <v>0</v>
      </c>
      <c r="AQ93" s="176" t="str">
        <f t="shared" si="212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64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213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65"/>
        <v xml:space="preserve"> </v>
      </c>
      <c r="BJ93" s="175" t="str">
        <f>IF(BF93=0," ",VLOOKUP(BF93,PROTOKOL!$A:$E,5,FALSE))</f>
        <v xml:space="preserve"> </v>
      </c>
      <c r="BK93" s="211" t="str">
        <f t="shared" si="277"/>
        <v xml:space="preserve"> </v>
      </c>
      <c r="BL93" s="175">
        <f t="shared" si="214"/>
        <v>0</v>
      </c>
      <c r="BM93" s="176" t="str">
        <f t="shared" si="215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66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216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67"/>
        <v xml:space="preserve"> </v>
      </c>
      <c r="CF93" s="175" t="str">
        <f>IF(CB93=0," ",VLOOKUP(CB93,PROTOKOL!$A:$E,5,FALSE))</f>
        <v xml:space="preserve"> </v>
      </c>
      <c r="CG93" s="211" t="str">
        <f t="shared" si="278"/>
        <v xml:space="preserve"> </v>
      </c>
      <c r="CH93" s="175">
        <f t="shared" si="217"/>
        <v>0</v>
      </c>
      <c r="CI93" s="176" t="str">
        <f t="shared" si="218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68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19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69"/>
        <v xml:space="preserve"> </v>
      </c>
      <c r="DB93" s="175" t="str">
        <f>IF(CX93=0," ",VLOOKUP(CX93,PROTOKOL!$A:$E,5,FALSE))</f>
        <v xml:space="preserve"> </v>
      </c>
      <c r="DC93" s="211" t="str">
        <f t="shared" si="279"/>
        <v xml:space="preserve"> </v>
      </c>
      <c r="DD93" s="175">
        <f t="shared" si="220"/>
        <v>0</v>
      </c>
      <c r="DE93" s="176" t="str">
        <f t="shared" si="221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70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22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71"/>
        <v xml:space="preserve"> </v>
      </c>
      <c r="DX93" s="175" t="str">
        <f>IF(DT93=0," ",VLOOKUP(DT93,PROTOKOL!$A:$E,5,FALSE))</f>
        <v xml:space="preserve"> </v>
      </c>
      <c r="DY93" s="211" t="str">
        <f t="shared" si="280"/>
        <v xml:space="preserve"> </v>
      </c>
      <c r="DZ93" s="175">
        <f t="shared" si="223"/>
        <v>0</v>
      </c>
      <c r="EA93" s="176" t="str">
        <f t="shared" si="224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72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25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73"/>
        <v xml:space="preserve"> </v>
      </c>
      <c r="ET93" s="175" t="str">
        <f>IF(EP93=0," ",VLOOKUP(EP93,PROTOKOL!$A:$E,5,FALSE))</f>
        <v xml:space="preserve"> </v>
      </c>
      <c r="EU93" s="211" t="str">
        <f t="shared" si="281"/>
        <v xml:space="preserve"> </v>
      </c>
      <c r="EV93" s="175">
        <f t="shared" si="226"/>
        <v>0</v>
      </c>
      <c r="EW93" s="176" t="str">
        <f t="shared" si="227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74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28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75"/>
        <v xml:space="preserve"> </v>
      </c>
      <c r="FP93" s="175" t="str">
        <f>IF(FL93=0," ",VLOOKUP(FL93,PROTOKOL!$A:$E,5,FALSE))</f>
        <v xml:space="preserve"> </v>
      </c>
      <c r="FQ93" s="211" t="str">
        <f t="shared" si="282"/>
        <v xml:space="preserve"> </v>
      </c>
      <c r="FR93" s="175">
        <f t="shared" si="229"/>
        <v>0</v>
      </c>
      <c r="FS93" s="176" t="str">
        <f t="shared" si="230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76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31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77"/>
        <v xml:space="preserve"> </v>
      </c>
      <c r="GL93" s="175" t="str">
        <f>IF(GH93=0," ",VLOOKUP(GH93,PROTOKOL!$A:$E,5,FALSE))</f>
        <v xml:space="preserve"> </v>
      </c>
      <c r="GM93" s="211" t="str">
        <f t="shared" si="283"/>
        <v xml:space="preserve"> </v>
      </c>
      <c r="GN93" s="175">
        <f t="shared" si="232"/>
        <v>0</v>
      </c>
      <c r="GO93" s="176" t="str">
        <f t="shared" si="233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78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34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79"/>
        <v xml:space="preserve"> </v>
      </c>
      <c r="HH93" s="175" t="str">
        <f>IF(HD93=0," ",VLOOKUP(HD93,PROTOKOL!$A:$E,5,FALSE))</f>
        <v xml:space="preserve"> </v>
      </c>
      <c r="HI93" s="211" t="str">
        <f t="shared" si="284"/>
        <v xml:space="preserve"> </v>
      </c>
      <c r="HJ93" s="175">
        <f t="shared" si="235"/>
        <v>0</v>
      </c>
      <c r="HK93" s="176" t="str">
        <f t="shared" si="236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80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37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81"/>
        <v xml:space="preserve"> </v>
      </c>
      <c r="ID93" s="175" t="str">
        <f>IF(HZ93=0," ",VLOOKUP(HZ93,PROTOKOL!$A:$E,5,FALSE))</f>
        <v xml:space="preserve"> </v>
      </c>
      <c r="IE93" s="211" t="str">
        <f t="shared" si="285"/>
        <v xml:space="preserve"> </v>
      </c>
      <c r="IF93" s="175">
        <f t="shared" si="238"/>
        <v>0</v>
      </c>
      <c r="IG93" s="176" t="str">
        <f t="shared" si="239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82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40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83"/>
        <v xml:space="preserve"> </v>
      </c>
      <c r="IZ93" s="175" t="str">
        <f>IF(IV93=0," ",VLOOKUP(IV93,PROTOKOL!$A:$E,5,FALSE))</f>
        <v xml:space="preserve"> </v>
      </c>
      <c r="JA93" s="211" t="str">
        <f t="shared" si="286"/>
        <v xml:space="preserve"> </v>
      </c>
      <c r="JB93" s="175">
        <f t="shared" si="241"/>
        <v>0</v>
      </c>
      <c r="JC93" s="176" t="str">
        <f t="shared" si="24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84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4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85"/>
        <v xml:space="preserve"> </v>
      </c>
      <c r="JV93" s="175" t="str">
        <f>IF(JR93=0," ",VLOOKUP(JR93,PROTOKOL!$A:$E,5,FALSE))</f>
        <v xml:space="preserve"> </v>
      </c>
      <c r="JW93" s="211" t="str">
        <f t="shared" si="287"/>
        <v xml:space="preserve"> </v>
      </c>
      <c r="JX93" s="175">
        <f t="shared" si="244"/>
        <v>0</v>
      </c>
      <c r="JY93" s="176" t="str">
        <f t="shared" si="245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86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46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87"/>
        <v xml:space="preserve"> </v>
      </c>
      <c r="KR93" s="175" t="str">
        <f>IF(KN93=0," ",VLOOKUP(KN93,PROTOKOL!$A:$E,5,FALSE))</f>
        <v xml:space="preserve"> </v>
      </c>
      <c r="KS93" s="211" t="str">
        <f t="shared" si="288"/>
        <v xml:space="preserve"> </v>
      </c>
      <c r="KT93" s="175">
        <f t="shared" si="247"/>
        <v>0</v>
      </c>
      <c r="KU93" s="176" t="str">
        <f t="shared" si="24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88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4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89"/>
        <v xml:space="preserve"> </v>
      </c>
      <c r="LN93" s="175" t="str">
        <f>IF(LJ93=0," ",VLOOKUP(LJ93,PROTOKOL!$A:$E,5,FALSE))</f>
        <v xml:space="preserve"> </v>
      </c>
      <c r="LO93" s="211" t="str">
        <f t="shared" si="289"/>
        <v xml:space="preserve"> </v>
      </c>
      <c r="LP93" s="175">
        <f t="shared" si="250"/>
        <v>0</v>
      </c>
      <c r="LQ93" s="176" t="str">
        <f t="shared" si="25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90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5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91"/>
        <v xml:space="preserve"> </v>
      </c>
      <c r="MJ93" s="175" t="str">
        <f>IF(MF93=0," ",VLOOKUP(MF93,PROTOKOL!$A:$E,5,FALSE))</f>
        <v xml:space="preserve"> </v>
      </c>
      <c r="MK93" s="211" t="str">
        <f t="shared" si="290"/>
        <v xml:space="preserve"> </v>
      </c>
      <c r="ML93" s="175">
        <f t="shared" si="253"/>
        <v>0</v>
      </c>
      <c r="MM93" s="176" t="str">
        <f t="shared" si="25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92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5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93"/>
        <v xml:space="preserve"> </v>
      </c>
      <c r="NF93" s="175" t="str">
        <f>IF(NB93=0," ",VLOOKUP(NB93,PROTOKOL!$A:$E,5,FALSE))</f>
        <v xml:space="preserve"> </v>
      </c>
      <c r="NG93" s="211" t="str">
        <f t="shared" si="291"/>
        <v xml:space="preserve"> </v>
      </c>
      <c r="NH93" s="175">
        <f t="shared" si="256"/>
        <v>0</v>
      </c>
      <c r="NI93" s="176" t="str">
        <f t="shared" si="25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94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5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95"/>
        <v xml:space="preserve"> </v>
      </c>
      <c r="OB93" s="175" t="str">
        <f>IF(NX93=0," ",VLOOKUP(NX93,PROTOKOL!$A:$E,5,FALSE))</f>
        <v xml:space="preserve"> </v>
      </c>
      <c r="OC93" s="211" t="str">
        <f t="shared" si="292"/>
        <v xml:space="preserve"> </v>
      </c>
      <c r="OD93" s="175">
        <f t="shared" si="259"/>
        <v>0</v>
      </c>
      <c r="OE93" s="176" t="str">
        <f t="shared" si="26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96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6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97"/>
        <v xml:space="preserve"> </v>
      </c>
      <c r="OX93" s="175" t="str">
        <f>IF(OT93=0," ",VLOOKUP(OT93,PROTOKOL!$A:$E,5,FALSE))</f>
        <v xml:space="preserve"> </v>
      </c>
      <c r="OY93" s="211" t="str">
        <f t="shared" si="293"/>
        <v xml:space="preserve"> </v>
      </c>
      <c r="OZ93" s="175">
        <f t="shared" si="262"/>
        <v>0</v>
      </c>
      <c r="PA93" s="176" t="str">
        <f t="shared" si="26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98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6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99"/>
        <v xml:space="preserve"> </v>
      </c>
      <c r="PT93" s="175" t="str">
        <f>IF(PP93=0," ",VLOOKUP(PP93,PROTOKOL!$A:$E,5,FALSE))</f>
        <v xml:space="preserve"> </v>
      </c>
      <c r="PU93" s="211" t="str">
        <f t="shared" si="294"/>
        <v xml:space="preserve"> </v>
      </c>
      <c r="PV93" s="175">
        <f t="shared" si="265"/>
        <v>0</v>
      </c>
      <c r="PW93" s="176" t="str">
        <f t="shared" si="26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200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6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201"/>
        <v xml:space="preserve"> </v>
      </c>
      <c r="QP93" s="175" t="str">
        <f>IF(QL93=0," ",VLOOKUP(QL93,PROTOKOL!$A:$E,5,FALSE))</f>
        <v xml:space="preserve"> </v>
      </c>
      <c r="QQ93" s="211" t="str">
        <f t="shared" si="295"/>
        <v xml:space="preserve"> </v>
      </c>
      <c r="QR93" s="175">
        <f t="shared" si="268"/>
        <v>0</v>
      </c>
      <c r="QS93" s="176" t="str">
        <f t="shared" si="269"/>
        <v xml:space="preserve"> </v>
      </c>
      <c r="QU93" s="172">
        <v>24</v>
      </c>
      <c r="QV93" s="225"/>
      <c r="QW93" s="173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4" t="str">
        <f t="shared" si="202"/>
        <v xml:space="preserve"> </v>
      </c>
      <c r="RC93" s="211" t="str">
        <f>IF(QY93=0," ",VLOOKUP(QY93,PROTOKOL!$A:$E,5,FALSE))</f>
        <v xml:space="preserve"> </v>
      </c>
      <c r="RD93" s="175"/>
      <c r="RE93" s="176" t="str">
        <f t="shared" si="270"/>
        <v xml:space="preserve"> </v>
      </c>
      <c r="RF93" s="216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4" t="str">
        <f t="shared" si="203"/>
        <v xml:space="preserve"> </v>
      </c>
      <c r="RL93" s="175" t="str">
        <f>IF(RH93=0," ",VLOOKUP(RH93,PROTOKOL!$A:$E,5,FALSE))</f>
        <v xml:space="preserve"> </v>
      </c>
      <c r="RM93" s="211" t="str">
        <f t="shared" si="296"/>
        <v xml:space="preserve"> </v>
      </c>
      <c r="RN93" s="175">
        <f t="shared" si="271"/>
        <v>0</v>
      </c>
      <c r="RO93" s="176" t="str">
        <f t="shared" si="272"/>
        <v xml:space="preserve"> </v>
      </c>
      <c r="RQ93" s="172">
        <v>24</v>
      </c>
      <c r="RR93" s="225"/>
      <c r="RS93" s="173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4" t="str">
        <f t="shared" si="204"/>
        <v xml:space="preserve"> </v>
      </c>
      <c r="RY93" s="211" t="str">
        <f>IF(RU93=0," ",VLOOKUP(RU93,PROTOKOL!$A:$E,5,FALSE))</f>
        <v xml:space="preserve"> </v>
      </c>
      <c r="RZ93" s="175"/>
      <c r="SA93" s="176" t="str">
        <f t="shared" si="273"/>
        <v xml:space="preserve"> </v>
      </c>
      <c r="SB93" s="216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4" t="str">
        <f t="shared" si="205"/>
        <v xml:space="preserve"> </v>
      </c>
      <c r="SH93" s="175" t="str">
        <f>IF(SD93=0," ",VLOOKUP(SD93,PROTOKOL!$A:$E,5,FALSE))</f>
        <v xml:space="preserve"> </v>
      </c>
      <c r="SI93" s="211" t="str">
        <f t="shared" si="297"/>
        <v xml:space="preserve"> </v>
      </c>
      <c r="SJ93" s="175">
        <f t="shared" si="274"/>
        <v>0</v>
      </c>
      <c r="SK93" s="176" t="str">
        <f t="shared" si="275"/>
        <v xml:space="preserve"> </v>
      </c>
    </row>
    <row r="94" spans="1:505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60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206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61"/>
        <v xml:space="preserve"> </v>
      </c>
      <c r="R94" s="175" t="str">
        <f>IF(N94=0," ",VLOOKUP(N94,PROTOKOL!$A:$E,5,FALSE))</f>
        <v xml:space="preserve"> </v>
      </c>
      <c r="S94" s="211" t="str">
        <f t="shared" si="207"/>
        <v xml:space="preserve"> </v>
      </c>
      <c r="T94" s="175">
        <f t="shared" si="208"/>
        <v>0</v>
      </c>
      <c r="U94" s="176" t="str">
        <f t="shared" si="209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62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210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63"/>
        <v xml:space="preserve"> </v>
      </c>
      <c r="AN94" s="175" t="str">
        <f>IF(AJ94=0," ",VLOOKUP(AJ94,PROTOKOL!$A:$E,5,FALSE))</f>
        <v xml:space="preserve"> </v>
      </c>
      <c r="AO94" s="211" t="str">
        <f t="shared" si="276"/>
        <v xml:space="preserve"> </v>
      </c>
      <c r="AP94" s="175">
        <f t="shared" si="211"/>
        <v>0</v>
      </c>
      <c r="AQ94" s="176" t="str">
        <f t="shared" si="212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64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213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65"/>
        <v xml:space="preserve"> </v>
      </c>
      <c r="BJ94" s="175" t="str">
        <f>IF(BF94=0," ",VLOOKUP(BF94,PROTOKOL!$A:$E,5,FALSE))</f>
        <v xml:space="preserve"> </v>
      </c>
      <c r="BK94" s="211" t="str">
        <f t="shared" si="277"/>
        <v xml:space="preserve"> </v>
      </c>
      <c r="BL94" s="175">
        <f t="shared" si="214"/>
        <v>0</v>
      </c>
      <c r="BM94" s="176" t="str">
        <f t="shared" si="215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66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216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67"/>
        <v xml:space="preserve"> </v>
      </c>
      <c r="CF94" s="175" t="str">
        <f>IF(CB94=0," ",VLOOKUP(CB94,PROTOKOL!$A:$E,5,FALSE))</f>
        <v xml:space="preserve"> </v>
      </c>
      <c r="CG94" s="211" t="str">
        <f t="shared" si="278"/>
        <v xml:space="preserve"> </v>
      </c>
      <c r="CH94" s="175">
        <f t="shared" si="217"/>
        <v>0</v>
      </c>
      <c r="CI94" s="176" t="str">
        <f t="shared" si="218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68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19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69"/>
        <v xml:space="preserve"> </v>
      </c>
      <c r="DB94" s="175" t="str">
        <f>IF(CX94=0," ",VLOOKUP(CX94,PROTOKOL!$A:$E,5,FALSE))</f>
        <v xml:space="preserve"> </v>
      </c>
      <c r="DC94" s="211" t="str">
        <f t="shared" si="279"/>
        <v xml:space="preserve"> </v>
      </c>
      <c r="DD94" s="175">
        <f t="shared" si="220"/>
        <v>0</v>
      </c>
      <c r="DE94" s="176" t="str">
        <f t="shared" si="221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70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22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71"/>
        <v xml:space="preserve"> </v>
      </c>
      <c r="DX94" s="175" t="str">
        <f>IF(DT94=0," ",VLOOKUP(DT94,PROTOKOL!$A:$E,5,FALSE))</f>
        <v xml:space="preserve"> </v>
      </c>
      <c r="DY94" s="211" t="str">
        <f t="shared" si="280"/>
        <v xml:space="preserve"> </v>
      </c>
      <c r="DZ94" s="175">
        <f t="shared" si="223"/>
        <v>0</v>
      </c>
      <c r="EA94" s="176" t="str">
        <f t="shared" si="224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72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25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73"/>
        <v xml:space="preserve"> </v>
      </c>
      <c r="ET94" s="175" t="str">
        <f>IF(EP94=0," ",VLOOKUP(EP94,PROTOKOL!$A:$E,5,FALSE))</f>
        <v xml:space="preserve"> </v>
      </c>
      <c r="EU94" s="211" t="str">
        <f t="shared" si="281"/>
        <v xml:space="preserve"> </v>
      </c>
      <c r="EV94" s="175">
        <f t="shared" si="226"/>
        <v>0</v>
      </c>
      <c r="EW94" s="176" t="str">
        <f t="shared" si="227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74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28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75"/>
        <v xml:space="preserve"> </v>
      </c>
      <c r="FP94" s="175" t="str">
        <f>IF(FL94=0," ",VLOOKUP(FL94,PROTOKOL!$A:$E,5,FALSE))</f>
        <v xml:space="preserve"> </v>
      </c>
      <c r="FQ94" s="211" t="str">
        <f t="shared" si="282"/>
        <v xml:space="preserve"> </v>
      </c>
      <c r="FR94" s="175">
        <f t="shared" si="229"/>
        <v>0</v>
      </c>
      <c r="FS94" s="176" t="str">
        <f t="shared" si="230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76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31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77"/>
        <v xml:space="preserve"> </v>
      </c>
      <c r="GL94" s="175" t="str">
        <f>IF(GH94=0," ",VLOOKUP(GH94,PROTOKOL!$A:$E,5,FALSE))</f>
        <v xml:space="preserve"> </v>
      </c>
      <c r="GM94" s="211" t="str">
        <f t="shared" si="283"/>
        <v xml:space="preserve"> </v>
      </c>
      <c r="GN94" s="175">
        <f t="shared" si="232"/>
        <v>0</v>
      </c>
      <c r="GO94" s="176" t="str">
        <f t="shared" si="233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78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34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79"/>
        <v xml:space="preserve"> </v>
      </c>
      <c r="HH94" s="175" t="str">
        <f>IF(HD94=0," ",VLOOKUP(HD94,PROTOKOL!$A:$E,5,FALSE))</f>
        <v xml:space="preserve"> </v>
      </c>
      <c r="HI94" s="211" t="str">
        <f t="shared" si="284"/>
        <v xml:space="preserve"> </v>
      </c>
      <c r="HJ94" s="175">
        <f t="shared" si="235"/>
        <v>0</v>
      </c>
      <c r="HK94" s="176" t="str">
        <f t="shared" si="236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80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37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81"/>
        <v xml:space="preserve"> </v>
      </c>
      <c r="ID94" s="175" t="str">
        <f>IF(HZ94=0," ",VLOOKUP(HZ94,PROTOKOL!$A:$E,5,FALSE))</f>
        <v xml:space="preserve"> </v>
      </c>
      <c r="IE94" s="211" t="str">
        <f t="shared" si="285"/>
        <v xml:space="preserve"> </v>
      </c>
      <c r="IF94" s="175">
        <f t="shared" si="238"/>
        <v>0</v>
      </c>
      <c r="IG94" s="176" t="str">
        <f t="shared" si="239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82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40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83"/>
        <v xml:space="preserve"> </v>
      </c>
      <c r="IZ94" s="175" t="str">
        <f>IF(IV94=0," ",VLOOKUP(IV94,PROTOKOL!$A:$E,5,FALSE))</f>
        <v xml:space="preserve"> </v>
      </c>
      <c r="JA94" s="211" t="str">
        <f t="shared" si="286"/>
        <v xml:space="preserve"> </v>
      </c>
      <c r="JB94" s="175">
        <f t="shared" si="241"/>
        <v>0</v>
      </c>
      <c r="JC94" s="176" t="str">
        <f t="shared" si="24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84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4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85"/>
        <v xml:space="preserve"> </v>
      </c>
      <c r="JV94" s="175" t="str">
        <f>IF(JR94=0," ",VLOOKUP(JR94,PROTOKOL!$A:$E,5,FALSE))</f>
        <v xml:space="preserve"> </v>
      </c>
      <c r="JW94" s="211" t="str">
        <f t="shared" si="287"/>
        <v xml:space="preserve"> </v>
      </c>
      <c r="JX94" s="175">
        <f t="shared" si="244"/>
        <v>0</v>
      </c>
      <c r="JY94" s="176" t="str">
        <f t="shared" si="245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86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46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87"/>
        <v xml:space="preserve"> </v>
      </c>
      <c r="KR94" s="175" t="str">
        <f>IF(KN94=0," ",VLOOKUP(KN94,PROTOKOL!$A:$E,5,FALSE))</f>
        <v xml:space="preserve"> </v>
      </c>
      <c r="KS94" s="211" t="str">
        <f t="shared" si="288"/>
        <v xml:space="preserve"> </v>
      </c>
      <c r="KT94" s="175">
        <f t="shared" si="247"/>
        <v>0</v>
      </c>
      <c r="KU94" s="176" t="str">
        <f t="shared" si="24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88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4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89"/>
        <v xml:space="preserve"> </v>
      </c>
      <c r="LN94" s="175" t="str">
        <f>IF(LJ94=0," ",VLOOKUP(LJ94,PROTOKOL!$A:$E,5,FALSE))</f>
        <v xml:space="preserve"> </v>
      </c>
      <c r="LO94" s="211" t="str">
        <f t="shared" si="289"/>
        <v xml:space="preserve"> </v>
      </c>
      <c r="LP94" s="175">
        <f t="shared" si="250"/>
        <v>0</v>
      </c>
      <c r="LQ94" s="176" t="str">
        <f t="shared" si="25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90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5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91"/>
        <v xml:space="preserve"> </v>
      </c>
      <c r="MJ94" s="175" t="str">
        <f>IF(MF94=0," ",VLOOKUP(MF94,PROTOKOL!$A:$E,5,FALSE))</f>
        <v xml:space="preserve"> </v>
      </c>
      <c r="MK94" s="211" t="str">
        <f t="shared" si="290"/>
        <v xml:space="preserve"> </v>
      </c>
      <c r="ML94" s="175">
        <f t="shared" si="253"/>
        <v>0</v>
      </c>
      <c r="MM94" s="176" t="str">
        <f t="shared" si="25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92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5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93"/>
        <v xml:space="preserve"> </v>
      </c>
      <c r="NF94" s="175" t="str">
        <f>IF(NB94=0," ",VLOOKUP(NB94,PROTOKOL!$A:$E,5,FALSE))</f>
        <v xml:space="preserve"> </v>
      </c>
      <c r="NG94" s="211" t="str">
        <f t="shared" si="291"/>
        <v xml:space="preserve"> </v>
      </c>
      <c r="NH94" s="175">
        <f t="shared" si="256"/>
        <v>0</v>
      </c>
      <c r="NI94" s="176" t="str">
        <f t="shared" si="25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94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5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95"/>
        <v xml:space="preserve"> </v>
      </c>
      <c r="OB94" s="175" t="str">
        <f>IF(NX94=0," ",VLOOKUP(NX94,PROTOKOL!$A:$E,5,FALSE))</f>
        <v xml:space="preserve"> </v>
      </c>
      <c r="OC94" s="211" t="str">
        <f t="shared" si="292"/>
        <v xml:space="preserve"> </v>
      </c>
      <c r="OD94" s="175">
        <f t="shared" si="259"/>
        <v>0</v>
      </c>
      <c r="OE94" s="176" t="str">
        <f t="shared" si="26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96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6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97"/>
        <v xml:space="preserve"> </v>
      </c>
      <c r="OX94" s="175" t="str">
        <f>IF(OT94=0," ",VLOOKUP(OT94,PROTOKOL!$A:$E,5,FALSE))</f>
        <v xml:space="preserve"> </v>
      </c>
      <c r="OY94" s="211" t="str">
        <f t="shared" si="293"/>
        <v xml:space="preserve"> </v>
      </c>
      <c r="OZ94" s="175">
        <f t="shared" si="262"/>
        <v>0</v>
      </c>
      <c r="PA94" s="176" t="str">
        <f t="shared" si="26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98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6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99"/>
        <v xml:space="preserve"> </v>
      </c>
      <c r="PT94" s="175" t="str">
        <f>IF(PP94=0," ",VLOOKUP(PP94,PROTOKOL!$A:$E,5,FALSE))</f>
        <v xml:space="preserve"> </v>
      </c>
      <c r="PU94" s="211" t="str">
        <f t="shared" si="294"/>
        <v xml:space="preserve"> </v>
      </c>
      <c r="PV94" s="175">
        <f t="shared" si="265"/>
        <v>0</v>
      </c>
      <c r="PW94" s="176" t="str">
        <f t="shared" si="26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200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6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201"/>
        <v xml:space="preserve"> </v>
      </c>
      <c r="QP94" s="175" t="str">
        <f>IF(QL94=0," ",VLOOKUP(QL94,PROTOKOL!$A:$E,5,FALSE))</f>
        <v xml:space="preserve"> </v>
      </c>
      <c r="QQ94" s="211" t="str">
        <f t="shared" si="295"/>
        <v xml:space="preserve"> </v>
      </c>
      <c r="QR94" s="175">
        <f t="shared" si="268"/>
        <v>0</v>
      </c>
      <c r="QS94" s="176" t="str">
        <f t="shared" si="269"/>
        <v xml:space="preserve"> </v>
      </c>
      <c r="QU94" s="172">
        <v>24</v>
      </c>
      <c r="QV94" s="226"/>
      <c r="QW94" s="173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4" t="str">
        <f t="shared" si="202"/>
        <v xml:space="preserve"> </v>
      </c>
      <c r="RC94" s="211" t="str">
        <f>IF(QY94=0," ",VLOOKUP(QY94,PROTOKOL!$A:$E,5,FALSE))</f>
        <v xml:space="preserve"> </v>
      </c>
      <c r="RD94" s="175"/>
      <c r="RE94" s="176" t="str">
        <f t="shared" si="270"/>
        <v xml:space="preserve"> </v>
      </c>
      <c r="RF94" s="216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4" t="str">
        <f t="shared" si="203"/>
        <v xml:space="preserve"> </v>
      </c>
      <c r="RL94" s="175" t="str">
        <f>IF(RH94=0," ",VLOOKUP(RH94,PROTOKOL!$A:$E,5,FALSE))</f>
        <v xml:space="preserve"> </v>
      </c>
      <c r="RM94" s="211" t="str">
        <f t="shared" si="296"/>
        <v xml:space="preserve"> </v>
      </c>
      <c r="RN94" s="175">
        <f t="shared" si="271"/>
        <v>0</v>
      </c>
      <c r="RO94" s="176" t="str">
        <f t="shared" si="272"/>
        <v xml:space="preserve"> </v>
      </c>
      <c r="RQ94" s="172">
        <v>24</v>
      </c>
      <c r="RR94" s="226"/>
      <c r="RS94" s="173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4" t="str">
        <f t="shared" si="204"/>
        <v xml:space="preserve"> </v>
      </c>
      <c r="RY94" s="211" t="str">
        <f>IF(RU94=0," ",VLOOKUP(RU94,PROTOKOL!$A:$E,5,FALSE))</f>
        <v xml:space="preserve"> </v>
      </c>
      <c r="RZ94" s="175"/>
      <c r="SA94" s="176" t="str">
        <f t="shared" si="273"/>
        <v xml:space="preserve"> </v>
      </c>
      <c r="SB94" s="216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4" t="str">
        <f t="shared" si="205"/>
        <v xml:space="preserve"> </v>
      </c>
      <c r="SH94" s="175" t="str">
        <f>IF(SD94=0," ",VLOOKUP(SD94,PROTOKOL!$A:$E,5,FALSE))</f>
        <v xml:space="preserve"> </v>
      </c>
      <c r="SI94" s="211" t="str">
        <f t="shared" si="297"/>
        <v xml:space="preserve"> </v>
      </c>
      <c r="SJ94" s="175">
        <f t="shared" si="274"/>
        <v>0</v>
      </c>
      <c r="SK94" s="176" t="str">
        <f t="shared" si="275"/>
        <v xml:space="preserve"> </v>
      </c>
    </row>
    <row r="95" spans="1:505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60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206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61"/>
        <v xml:space="preserve"> </v>
      </c>
      <c r="R95" s="175" t="str">
        <f>IF(N95=0," ",VLOOKUP(N95,PROTOKOL!$A:$E,5,FALSE))</f>
        <v xml:space="preserve"> </v>
      </c>
      <c r="S95" s="211" t="str">
        <f t="shared" si="207"/>
        <v xml:space="preserve"> </v>
      </c>
      <c r="T95" s="175">
        <f t="shared" si="208"/>
        <v>0</v>
      </c>
      <c r="U95" s="176" t="str">
        <f t="shared" si="209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62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210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63"/>
        <v xml:space="preserve"> </v>
      </c>
      <c r="AN95" s="175" t="str">
        <f>IF(AJ95=0," ",VLOOKUP(AJ95,PROTOKOL!$A:$E,5,FALSE))</f>
        <v xml:space="preserve"> </v>
      </c>
      <c r="AO95" s="211" t="str">
        <f t="shared" si="276"/>
        <v xml:space="preserve"> </v>
      </c>
      <c r="AP95" s="175">
        <f t="shared" si="211"/>
        <v>0</v>
      </c>
      <c r="AQ95" s="176" t="str">
        <f t="shared" si="212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64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213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65"/>
        <v xml:space="preserve"> </v>
      </c>
      <c r="BJ95" s="175" t="str">
        <f>IF(BF95=0," ",VLOOKUP(BF95,PROTOKOL!$A:$E,5,FALSE))</f>
        <v xml:space="preserve"> </v>
      </c>
      <c r="BK95" s="211" t="str">
        <f t="shared" si="277"/>
        <v xml:space="preserve"> </v>
      </c>
      <c r="BL95" s="175">
        <f t="shared" si="214"/>
        <v>0</v>
      </c>
      <c r="BM95" s="176" t="str">
        <f t="shared" si="215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66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216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67"/>
        <v xml:space="preserve"> </v>
      </c>
      <c r="CF95" s="175" t="str">
        <f>IF(CB95=0," ",VLOOKUP(CB95,PROTOKOL!$A:$E,5,FALSE))</f>
        <v xml:space="preserve"> </v>
      </c>
      <c r="CG95" s="211" t="str">
        <f t="shared" si="278"/>
        <v xml:space="preserve"> </v>
      </c>
      <c r="CH95" s="175">
        <f t="shared" si="217"/>
        <v>0</v>
      </c>
      <c r="CI95" s="176" t="str">
        <f t="shared" si="218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68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19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69"/>
        <v xml:space="preserve"> </v>
      </c>
      <c r="DB95" s="175" t="str">
        <f>IF(CX95=0," ",VLOOKUP(CX95,PROTOKOL!$A:$E,5,FALSE))</f>
        <v xml:space="preserve"> </v>
      </c>
      <c r="DC95" s="211" t="str">
        <f t="shared" si="279"/>
        <v xml:space="preserve"> </v>
      </c>
      <c r="DD95" s="175">
        <f t="shared" si="220"/>
        <v>0</v>
      </c>
      <c r="DE95" s="176" t="str">
        <f t="shared" si="221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70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22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71"/>
        <v xml:space="preserve"> </v>
      </c>
      <c r="DX95" s="175" t="str">
        <f>IF(DT95=0," ",VLOOKUP(DT95,PROTOKOL!$A:$E,5,FALSE))</f>
        <v xml:space="preserve"> </v>
      </c>
      <c r="DY95" s="211" t="str">
        <f t="shared" si="280"/>
        <v xml:space="preserve"> </v>
      </c>
      <c r="DZ95" s="175">
        <f t="shared" si="223"/>
        <v>0</v>
      </c>
      <c r="EA95" s="176" t="str">
        <f t="shared" si="224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72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25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73"/>
        <v xml:space="preserve"> </v>
      </c>
      <c r="ET95" s="175" t="str">
        <f>IF(EP95=0," ",VLOOKUP(EP95,PROTOKOL!$A:$E,5,FALSE))</f>
        <v xml:space="preserve"> </v>
      </c>
      <c r="EU95" s="211" t="str">
        <f t="shared" si="281"/>
        <v xml:space="preserve"> </v>
      </c>
      <c r="EV95" s="175">
        <f t="shared" si="226"/>
        <v>0</v>
      </c>
      <c r="EW95" s="176" t="str">
        <f t="shared" si="227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74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28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75"/>
        <v xml:space="preserve"> </v>
      </c>
      <c r="FP95" s="175" t="str">
        <f>IF(FL95=0," ",VLOOKUP(FL95,PROTOKOL!$A:$E,5,FALSE))</f>
        <v xml:space="preserve"> </v>
      </c>
      <c r="FQ95" s="211" t="str">
        <f t="shared" si="282"/>
        <v xml:space="preserve"> </v>
      </c>
      <c r="FR95" s="175">
        <f t="shared" si="229"/>
        <v>0</v>
      </c>
      <c r="FS95" s="176" t="str">
        <f t="shared" si="230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76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31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77"/>
        <v xml:space="preserve"> </v>
      </c>
      <c r="GL95" s="175" t="str">
        <f>IF(GH95=0," ",VLOOKUP(GH95,PROTOKOL!$A:$E,5,FALSE))</f>
        <v xml:space="preserve"> </v>
      </c>
      <c r="GM95" s="211" t="str">
        <f t="shared" si="283"/>
        <v xml:space="preserve"> </v>
      </c>
      <c r="GN95" s="175">
        <f t="shared" si="232"/>
        <v>0</v>
      </c>
      <c r="GO95" s="176" t="str">
        <f t="shared" si="233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78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34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79"/>
        <v xml:space="preserve"> </v>
      </c>
      <c r="HH95" s="175" t="str">
        <f>IF(HD95=0," ",VLOOKUP(HD95,PROTOKOL!$A:$E,5,FALSE))</f>
        <v xml:space="preserve"> </v>
      </c>
      <c r="HI95" s="211" t="str">
        <f t="shared" si="284"/>
        <v xml:space="preserve"> </v>
      </c>
      <c r="HJ95" s="175">
        <f t="shared" si="235"/>
        <v>0</v>
      </c>
      <c r="HK95" s="176" t="str">
        <f t="shared" si="236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80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37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81"/>
        <v xml:space="preserve"> </v>
      </c>
      <c r="ID95" s="175" t="str">
        <f>IF(HZ95=0," ",VLOOKUP(HZ95,PROTOKOL!$A:$E,5,FALSE))</f>
        <v xml:space="preserve"> </v>
      </c>
      <c r="IE95" s="211" t="str">
        <f t="shared" si="285"/>
        <v xml:space="preserve"> </v>
      </c>
      <c r="IF95" s="175">
        <f t="shared" si="238"/>
        <v>0</v>
      </c>
      <c r="IG95" s="176" t="str">
        <f t="shared" si="239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82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40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83"/>
        <v xml:space="preserve"> </v>
      </c>
      <c r="IZ95" s="175" t="str">
        <f>IF(IV95=0," ",VLOOKUP(IV95,PROTOKOL!$A:$E,5,FALSE))</f>
        <v xml:space="preserve"> </v>
      </c>
      <c r="JA95" s="211" t="str">
        <f t="shared" si="286"/>
        <v xml:space="preserve"> </v>
      </c>
      <c r="JB95" s="175">
        <f t="shared" si="241"/>
        <v>0</v>
      </c>
      <c r="JC95" s="176" t="str">
        <f t="shared" si="242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84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43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85"/>
        <v xml:space="preserve"> </v>
      </c>
      <c r="JV95" s="175" t="str">
        <f>IF(JR95=0," ",VLOOKUP(JR95,PROTOKOL!$A:$E,5,FALSE))</f>
        <v xml:space="preserve"> </v>
      </c>
      <c r="JW95" s="211" t="str">
        <f t="shared" si="287"/>
        <v xml:space="preserve"> </v>
      </c>
      <c r="JX95" s="175">
        <f t="shared" si="244"/>
        <v>0</v>
      </c>
      <c r="JY95" s="176" t="str">
        <f t="shared" si="245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86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4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87"/>
        <v xml:space="preserve"> </v>
      </c>
      <c r="KR95" s="175" t="str">
        <f>IF(KN95=0," ",VLOOKUP(KN95,PROTOKOL!$A:$E,5,FALSE))</f>
        <v xml:space="preserve"> </v>
      </c>
      <c r="KS95" s="211" t="str">
        <f t="shared" si="288"/>
        <v xml:space="preserve"> </v>
      </c>
      <c r="KT95" s="175">
        <f t="shared" si="247"/>
        <v>0</v>
      </c>
      <c r="KU95" s="176" t="str">
        <f t="shared" si="248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88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49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89"/>
        <v xml:space="preserve"> </v>
      </c>
      <c r="LN95" s="175" t="str">
        <f>IF(LJ95=0," ",VLOOKUP(LJ95,PROTOKOL!$A:$E,5,FALSE))</f>
        <v xml:space="preserve"> </v>
      </c>
      <c r="LO95" s="211" t="str">
        <f t="shared" si="289"/>
        <v xml:space="preserve"> </v>
      </c>
      <c r="LP95" s="175">
        <f t="shared" si="250"/>
        <v>0</v>
      </c>
      <c r="LQ95" s="176" t="str">
        <f t="shared" si="251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90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52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91"/>
        <v xml:space="preserve"> </v>
      </c>
      <c r="MJ95" s="175" t="str">
        <f>IF(MF95=0," ",VLOOKUP(MF95,PROTOKOL!$A:$E,5,FALSE))</f>
        <v xml:space="preserve"> </v>
      </c>
      <c r="MK95" s="211" t="str">
        <f t="shared" si="290"/>
        <v xml:space="preserve"> </v>
      </c>
      <c r="ML95" s="175">
        <f t="shared" si="253"/>
        <v>0</v>
      </c>
      <c r="MM95" s="176" t="str">
        <f t="shared" si="254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92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55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93"/>
        <v xml:space="preserve"> </v>
      </c>
      <c r="NF95" s="175" t="str">
        <f>IF(NB95=0," ",VLOOKUP(NB95,PROTOKOL!$A:$E,5,FALSE))</f>
        <v xml:space="preserve"> </v>
      </c>
      <c r="NG95" s="211" t="str">
        <f t="shared" si="291"/>
        <v xml:space="preserve"> </v>
      </c>
      <c r="NH95" s="175">
        <f t="shared" si="256"/>
        <v>0</v>
      </c>
      <c r="NI95" s="176" t="str">
        <f t="shared" si="257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94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58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95"/>
        <v xml:space="preserve"> </v>
      </c>
      <c r="OB95" s="175" t="str">
        <f>IF(NX95=0," ",VLOOKUP(NX95,PROTOKOL!$A:$E,5,FALSE))</f>
        <v xml:space="preserve"> </v>
      </c>
      <c r="OC95" s="211" t="str">
        <f t="shared" si="292"/>
        <v xml:space="preserve"> </v>
      </c>
      <c r="OD95" s="175">
        <f t="shared" si="259"/>
        <v>0</v>
      </c>
      <c r="OE95" s="176" t="str">
        <f t="shared" si="260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96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61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97"/>
        <v xml:space="preserve"> </v>
      </c>
      <c r="OX95" s="175" t="str">
        <f>IF(OT95=0," ",VLOOKUP(OT95,PROTOKOL!$A:$E,5,FALSE))</f>
        <v xml:space="preserve"> </v>
      </c>
      <c r="OY95" s="211" t="str">
        <f t="shared" si="293"/>
        <v xml:space="preserve"> </v>
      </c>
      <c r="OZ95" s="175">
        <f t="shared" si="262"/>
        <v>0</v>
      </c>
      <c r="PA95" s="176" t="str">
        <f t="shared" si="263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98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64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99"/>
        <v xml:space="preserve"> </v>
      </c>
      <c r="PT95" s="175" t="str">
        <f>IF(PP95=0," ",VLOOKUP(PP95,PROTOKOL!$A:$E,5,FALSE))</f>
        <v xml:space="preserve"> </v>
      </c>
      <c r="PU95" s="211" t="str">
        <f t="shared" si="294"/>
        <v xml:space="preserve"> </v>
      </c>
      <c r="PV95" s="175">
        <f t="shared" si="265"/>
        <v>0</v>
      </c>
      <c r="PW95" s="176" t="str">
        <f t="shared" si="266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200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67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201"/>
        <v xml:space="preserve"> </v>
      </c>
      <c r="QP95" s="175" t="str">
        <f>IF(QL95=0," ",VLOOKUP(QL95,PROTOKOL!$A:$E,5,FALSE))</f>
        <v xml:space="preserve"> </v>
      </c>
      <c r="QQ95" s="211" t="str">
        <f t="shared" si="295"/>
        <v xml:space="preserve"> </v>
      </c>
      <c r="QR95" s="175">
        <f t="shared" si="268"/>
        <v>0</v>
      </c>
      <c r="QS95" s="176" t="str">
        <f t="shared" si="269"/>
        <v xml:space="preserve"> </v>
      </c>
      <c r="QU95" s="172">
        <v>25</v>
      </c>
      <c r="QV95" s="224">
        <v>25</v>
      </c>
      <c r="QW95" s="173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4" t="str">
        <f t="shared" si="202"/>
        <v xml:space="preserve"> </v>
      </c>
      <c r="RC95" s="211" t="str">
        <f>IF(QY95=0," ",VLOOKUP(QY95,PROTOKOL!$A:$E,5,FALSE))</f>
        <v xml:space="preserve"> </v>
      </c>
      <c r="RD95" s="175"/>
      <c r="RE95" s="176" t="str">
        <f t="shared" si="270"/>
        <v xml:space="preserve"> </v>
      </c>
      <c r="RF95" s="216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4" t="str">
        <f t="shared" si="203"/>
        <v xml:space="preserve"> </v>
      </c>
      <c r="RL95" s="175" t="str">
        <f>IF(RH95=0," ",VLOOKUP(RH95,PROTOKOL!$A:$E,5,FALSE))</f>
        <v xml:space="preserve"> </v>
      </c>
      <c r="RM95" s="211" t="str">
        <f t="shared" si="296"/>
        <v xml:space="preserve"> </v>
      </c>
      <c r="RN95" s="175">
        <f t="shared" si="271"/>
        <v>0</v>
      </c>
      <c r="RO95" s="176" t="str">
        <f t="shared" si="272"/>
        <v xml:space="preserve"> </v>
      </c>
      <c r="RQ95" s="172">
        <v>25</v>
      </c>
      <c r="RR95" s="224">
        <v>25</v>
      </c>
      <c r="RS95" s="173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4" t="str">
        <f t="shared" si="204"/>
        <v xml:space="preserve"> </v>
      </c>
      <c r="RY95" s="211" t="str">
        <f>IF(RU95=0," ",VLOOKUP(RU95,PROTOKOL!$A:$E,5,FALSE))</f>
        <v xml:space="preserve"> </v>
      </c>
      <c r="RZ95" s="175"/>
      <c r="SA95" s="176" t="str">
        <f t="shared" si="273"/>
        <v xml:space="preserve"> </v>
      </c>
      <c r="SB95" s="216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4" t="str">
        <f t="shared" si="205"/>
        <v xml:space="preserve"> </v>
      </c>
      <c r="SH95" s="175" t="str">
        <f>IF(SD95=0," ",VLOOKUP(SD95,PROTOKOL!$A:$E,5,FALSE))</f>
        <v xml:space="preserve"> </v>
      </c>
      <c r="SI95" s="211" t="str">
        <f t="shared" si="297"/>
        <v xml:space="preserve"> </v>
      </c>
      <c r="SJ95" s="175">
        <f t="shared" si="274"/>
        <v>0</v>
      </c>
      <c r="SK95" s="176" t="str">
        <f t="shared" si="275"/>
        <v xml:space="preserve"> </v>
      </c>
    </row>
    <row r="96" spans="1:505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60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206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61"/>
        <v xml:space="preserve"> </v>
      </c>
      <c r="R96" s="175" t="str">
        <f>IF(N96=0," ",VLOOKUP(N96,PROTOKOL!$A:$E,5,FALSE))</f>
        <v xml:space="preserve"> </v>
      </c>
      <c r="S96" s="211" t="str">
        <f t="shared" si="207"/>
        <v xml:space="preserve"> </v>
      </c>
      <c r="T96" s="175">
        <f t="shared" si="208"/>
        <v>0</v>
      </c>
      <c r="U96" s="176" t="str">
        <f t="shared" si="209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62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210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63"/>
        <v xml:space="preserve"> </v>
      </c>
      <c r="AN96" s="175" t="str">
        <f>IF(AJ96=0," ",VLOOKUP(AJ96,PROTOKOL!$A:$E,5,FALSE))</f>
        <v xml:space="preserve"> </v>
      </c>
      <c r="AO96" s="211" t="str">
        <f t="shared" si="276"/>
        <v xml:space="preserve"> </v>
      </c>
      <c r="AP96" s="175">
        <f t="shared" si="211"/>
        <v>0</v>
      </c>
      <c r="AQ96" s="176" t="str">
        <f t="shared" si="212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64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213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65"/>
        <v xml:space="preserve"> </v>
      </c>
      <c r="BJ96" s="175" t="str">
        <f>IF(BF96=0," ",VLOOKUP(BF96,PROTOKOL!$A:$E,5,FALSE))</f>
        <v xml:space="preserve"> </v>
      </c>
      <c r="BK96" s="211" t="str">
        <f t="shared" si="277"/>
        <v xml:space="preserve"> </v>
      </c>
      <c r="BL96" s="175">
        <f t="shared" si="214"/>
        <v>0</v>
      </c>
      <c r="BM96" s="176" t="str">
        <f t="shared" si="215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66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216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67"/>
        <v xml:space="preserve"> </v>
      </c>
      <c r="CF96" s="175" t="str">
        <f>IF(CB96=0," ",VLOOKUP(CB96,PROTOKOL!$A:$E,5,FALSE))</f>
        <v xml:space="preserve"> </v>
      </c>
      <c r="CG96" s="211" t="str">
        <f t="shared" si="278"/>
        <v xml:space="preserve"> </v>
      </c>
      <c r="CH96" s="175">
        <f t="shared" si="217"/>
        <v>0</v>
      </c>
      <c r="CI96" s="176" t="str">
        <f t="shared" si="218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68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19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69"/>
        <v xml:space="preserve"> </v>
      </c>
      <c r="DB96" s="175" t="str">
        <f>IF(CX96=0," ",VLOOKUP(CX96,PROTOKOL!$A:$E,5,FALSE))</f>
        <v xml:space="preserve"> </v>
      </c>
      <c r="DC96" s="211" t="str">
        <f t="shared" si="279"/>
        <v xml:space="preserve"> </v>
      </c>
      <c r="DD96" s="175">
        <f t="shared" si="220"/>
        <v>0</v>
      </c>
      <c r="DE96" s="176" t="str">
        <f t="shared" si="221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70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22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71"/>
        <v xml:space="preserve"> </v>
      </c>
      <c r="DX96" s="175" t="str">
        <f>IF(DT96=0," ",VLOOKUP(DT96,PROTOKOL!$A:$E,5,FALSE))</f>
        <v xml:space="preserve"> </v>
      </c>
      <c r="DY96" s="211" t="str">
        <f t="shared" si="280"/>
        <v xml:space="preserve"> </v>
      </c>
      <c r="DZ96" s="175">
        <f t="shared" si="223"/>
        <v>0</v>
      </c>
      <c r="EA96" s="176" t="str">
        <f t="shared" si="224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72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25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73"/>
        <v xml:space="preserve"> </v>
      </c>
      <c r="ET96" s="175" t="str">
        <f>IF(EP96=0," ",VLOOKUP(EP96,PROTOKOL!$A:$E,5,FALSE))</f>
        <v xml:space="preserve"> </v>
      </c>
      <c r="EU96" s="211" t="str">
        <f t="shared" si="281"/>
        <v xml:space="preserve"> </v>
      </c>
      <c r="EV96" s="175">
        <f t="shared" si="226"/>
        <v>0</v>
      </c>
      <c r="EW96" s="176" t="str">
        <f t="shared" si="227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74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28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75"/>
        <v xml:space="preserve"> </v>
      </c>
      <c r="FP96" s="175" t="str">
        <f>IF(FL96=0," ",VLOOKUP(FL96,PROTOKOL!$A:$E,5,FALSE))</f>
        <v xml:space="preserve"> </v>
      </c>
      <c r="FQ96" s="211" t="str">
        <f t="shared" si="282"/>
        <v xml:space="preserve"> </v>
      </c>
      <c r="FR96" s="175">
        <f t="shared" si="229"/>
        <v>0</v>
      </c>
      <c r="FS96" s="176" t="str">
        <f t="shared" si="230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76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31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77"/>
        <v xml:space="preserve"> </v>
      </c>
      <c r="GL96" s="175" t="str">
        <f>IF(GH96=0," ",VLOOKUP(GH96,PROTOKOL!$A:$E,5,FALSE))</f>
        <v xml:space="preserve"> </v>
      </c>
      <c r="GM96" s="211" t="str">
        <f t="shared" si="283"/>
        <v xml:space="preserve"> </v>
      </c>
      <c r="GN96" s="175">
        <f t="shared" si="232"/>
        <v>0</v>
      </c>
      <c r="GO96" s="176" t="str">
        <f t="shared" si="233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78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34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79"/>
        <v xml:space="preserve"> </v>
      </c>
      <c r="HH96" s="175" t="str">
        <f>IF(HD96=0," ",VLOOKUP(HD96,PROTOKOL!$A:$E,5,FALSE))</f>
        <v xml:space="preserve"> </v>
      </c>
      <c r="HI96" s="211" t="str">
        <f t="shared" si="284"/>
        <v xml:space="preserve"> </v>
      </c>
      <c r="HJ96" s="175">
        <f t="shared" si="235"/>
        <v>0</v>
      </c>
      <c r="HK96" s="176" t="str">
        <f t="shared" si="236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80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37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81"/>
        <v xml:space="preserve"> </v>
      </c>
      <c r="ID96" s="175" t="str">
        <f>IF(HZ96=0," ",VLOOKUP(HZ96,PROTOKOL!$A:$E,5,FALSE))</f>
        <v xml:space="preserve"> </v>
      </c>
      <c r="IE96" s="211" t="str">
        <f t="shared" si="285"/>
        <v xml:space="preserve"> </v>
      </c>
      <c r="IF96" s="175">
        <f t="shared" si="238"/>
        <v>0</v>
      </c>
      <c r="IG96" s="176" t="str">
        <f t="shared" si="239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82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40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83"/>
        <v xml:space="preserve"> </v>
      </c>
      <c r="IZ96" s="175" t="str">
        <f>IF(IV96=0," ",VLOOKUP(IV96,PROTOKOL!$A:$E,5,FALSE))</f>
        <v xml:space="preserve"> </v>
      </c>
      <c r="JA96" s="211" t="str">
        <f t="shared" si="286"/>
        <v xml:space="preserve"> </v>
      </c>
      <c r="JB96" s="175">
        <f t="shared" si="241"/>
        <v>0</v>
      </c>
      <c r="JC96" s="176" t="str">
        <f t="shared" si="24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84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4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85"/>
        <v xml:space="preserve"> </v>
      </c>
      <c r="JV96" s="175" t="str">
        <f>IF(JR96=0," ",VLOOKUP(JR96,PROTOKOL!$A:$E,5,FALSE))</f>
        <v xml:space="preserve"> </v>
      </c>
      <c r="JW96" s="211" t="str">
        <f t="shared" si="287"/>
        <v xml:space="preserve"> </v>
      </c>
      <c r="JX96" s="175">
        <f t="shared" si="244"/>
        <v>0</v>
      </c>
      <c r="JY96" s="176" t="str">
        <f t="shared" si="24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86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4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87"/>
        <v xml:space="preserve"> </v>
      </c>
      <c r="KR96" s="175" t="str">
        <f>IF(KN96=0," ",VLOOKUP(KN96,PROTOKOL!$A:$E,5,FALSE))</f>
        <v xml:space="preserve"> </v>
      </c>
      <c r="KS96" s="211" t="str">
        <f t="shared" si="288"/>
        <v xml:space="preserve"> </v>
      </c>
      <c r="KT96" s="175">
        <f t="shared" si="247"/>
        <v>0</v>
      </c>
      <c r="KU96" s="176" t="str">
        <f t="shared" si="24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88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4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89"/>
        <v xml:space="preserve"> </v>
      </c>
      <c r="LN96" s="175" t="str">
        <f>IF(LJ96=0," ",VLOOKUP(LJ96,PROTOKOL!$A:$E,5,FALSE))</f>
        <v xml:space="preserve"> </v>
      </c>
      <c r="LO96" s="211" t="str">
        <f t="shared" si="289"/>
        <v xml:space="preserve"> </v>
      </c>
      <c r="LP96" s="175">
        <f t="shared" si="250"/>
        <v>0</v>
      </c>
      <c r="LQ96" s="176" t="str">
        <f t="shared" si="25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90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5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91"/>
        <v xml:space="preserve"> </v>
      </c>
      <c r="MJ96" s="175" t="str">
        <f>IF(MF96=0," ",VLOOKUP(MF96,PROTOKOL!$A:$E,5,FALSE))</f>
        <v xml:space="preserve"> </v>
      </c>
      <c r="MK96" s="211" t="str">
        <f t="shared" si="290"/>
        <v xml:space="preserve"> </v>
      </c>
      <c r="ML96" s="175">
        <f t="shared" si="253"/>
        <v>0</v>
      </c>
      <c r="MM96" s="176" t="str">
        <f t="shared" si="25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92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5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93"/>
        <v xml:space="preserve"> </v>
      </c>
      <c r="NF96" s="175" t="str">
        <f>IF(NB96=0," ",VLOOKUP(NB96,PROTOKOL!$A:$E,5,FALSE))</f>
        <v xml:space="preserve"> </v>
      </c>
      <c r="NG96" s="211" t="str">
        <f t="shared" si="291"/>
        <v xml:space="preserve"> </v>
      </c>
      <c r="NH96" s="175">
        <f t="shared" si="256"/>
        <v>0</v>
      </c>
      <c r="NI96" s="176" t="str">
        <f t="shared" si="25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94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5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95"/>
        <v xml:space="preserve"> </v>
      </c>
      <c r="OB96" s="175" t="str">
        <f>IF(NX96=0," ",VLOOKUP(NX96,PROTOKOL!$A:$E,5,FALSE))</f>
        <v xml:space="preserve"> </v>
      </c>
      <c r="OC96" s="211" t="str">
        <f t="shared" si="292"/>
        <v xml:space="preserve"> </v>
      </c>
      <c r="OD96" s="175">
        <f t="shared" si="259"/>
        <v>0</v>
      </c>
      <c r="OE96" s="176" t="str">
        <f t="shared" si="26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96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6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97"/>
        <v xml:space="preserve"> </v>
      </c>
      <c r="OX96" s="175" t="str">
        <f>IF(OT96=0," ",VLOOKUP(OT96,PROTOKOL!$A:$E,5,FALSE))</f>
        <v xml:space="preserve"> </v>
      </c>
      <c r="OY96" s="211" t="str">
        <f t="shared" si="293"/>
        <v xml:space="preserve"> </v>
      </c>
      <c r="OZ96" s="175">
        <f t="shared" si="262"/>
        <v>0</v>
      </c>
      <c r="PA96" s="176" t="str">
        <f t="shared" si="26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98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6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99"/>
        <v xml:space="preserve"> </v>
      </c>
      <c r="PT96" s="175" t="str">
        <f>IF(PP96=0," ",VLOOKUP(PP96,PROTOKOL!$A:$E,5,FALSE))</f>
        <v xml:space="preserve"> </v>
      </c>
      <c r="PU96" s="211" t="str">
        <f t="shared" si="294"/>
        <v xml:space="preserve"> </v>
      </c>
      <c r="PV96" s="175">
        <f t="shared" si="265"/>
        <v>0</v>
      </c>
      <c r="PW96" s="176" t="str">
        <f t="shared" si="26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200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6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201"/>
        <v xml:space="preserve"> </v>
      </c>
      <c r="QP96" s="175" t="str">
        <f>IF(QL96=0," ",VLOOKUP(QL96,PROTOKOL!$A:$E,5,FALSE))</f>
        <v xml:space="preserve"> </v>
      </c>
      <c r="QQ96" s="211" t="str">
        <f t="shared" si="295"/>
        <v xml:space="preserve"> </v>
      </c>
      <c r="QR96" s="175">
        <f t="shared" si="268"/>
        <v>0</v>
      </c>
      <c r="QS96" s="176" t="str">
        <f t="shared" si="269"/>
        <v xml:space="preserve"> </v>
      </c>
      <c r="QU96" s="172">
        <v>25</v>
      </c>
      <c r="QV96" s="225"/>
      <c r="QW96" s="173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4" t="str">
        <f t="shared" si="202"/>
        <v xml:space="preserve"> </v>
      </c>
      <c r="RC96" s="211" t="str">
        <f>IF(QY96=0," ",VLOOKUP(QY96,PROTOKOL!$A:$E,5,FALSE))</f>
        <v xml:space="preserve"> </v>
      </c>
      <c r="RD96" s="175"/>
      <c r="RE96" s="176" t="str">
        <f t="shared" si="270"/>
        <v xml:space="preserve"> </v>
      </c>
      <c r="RF96" s="216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4" t="str">
        <f t="shared" si="203"/>
        <v xml:space="preserve"> </v>
      </c>
      <c r="RL96" s="175" t="str">
        <f>IF(RH96=0," ",VLOOKUP(RH96,PROTOKOL!$A:$E,5,FALSE))</f>
        <v xml:space="preserve"> </v>
      </c>
      <c r="RM96" s="211" t="str">
        <f t="shared" si="296"/>
        <v xml:space="preserve"> </v>
      </c>
      <c r="RN96" s="175">
        <f t="shared" si="271"/>
        <v>0</v>
      </c>
      <c r="RO96" s="176" t="str">
        <f t="shared" si="272"/>
        <v xml:space="preserve"> </v>
      </c>
      <c r="RQ96" s="172">
        <v>25</v>
      </c>
      <c r="RR96" s="225"/>
      <c r="RS96" s="173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4" t="str">
        <f t="shared" si="204"/>
        <v xml:space="preserve"> </v>
      </c>
      <c r="RY96" s="211" t="str">
        <f>IF(RU96=0," ",VLOOKUP(RU96,PROTOKOL!$A:$E,5,FALSE))</f>
        <v xml:space="preserve"> </v>
      </c>
      <c r="RZ96" s="175"/>
      <c r="SA96" s="176" t="str">
        <f t="shared" si="273"/>
        <v xml:space="preserve"> </v>
      </c>
      <c r="SB96" s="216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4" t="str">
        <f t="shared" si="205"/>
        <v xml:space="preserve"> </v>
      </c>
      <c r="SH96" s="175" t="str">
        <f>IF(SD96=0," ",VLOOKUP(SD96,PROTOKOL!$A:$E,5,FALSE))</f>
        <v xml:space="preserve"> </v>
      </c>
      <c r="SI96" s="211" t="str">
        <f t="shared" si="297"/>
        <v xml:space="preserve"> </v>
      </c>
      <c r="SJ96" s="175">
        <f t="shared" si="274"/>
        <v>0</v>
      </c>
      <c r="SK96" s="176" t="str">
        <f t="shared" si="275"/>
        <v xml:space="preserve"> </v>
      </c>
    </row>
    <row r="97" spans="1:505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60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206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61"/>
        <v xml:space="preserve"> </v>
      </c>
      <c r="R97" s="175" t="str">
        <f>IF(N97=0," ",VLOOKUP(N97,PROTOKOL!$A:$E,5,FALSE))</f>
        <v xml:space="preserve"> </v>
      </c>
      <c r="S97" s="211" t="str">
        <f t="shared" si="207"/>
        <v xml:space="preserve"> </v>
      </c>
      <c r="T97" s="175">
        <f t="shared" si="208"/>
        <v>0</v>
      </c>
      <c r="U97" s="176" t="str">
        <f t="shared" si="209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62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210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63"/>
        <v xml:space="preserve"> </v>
      </c>
      <c r="AN97" s="175" t="str">
        <f>IF(AJ97=0," ",VLOOKUP(AJ97,PROTOKOL!$A:$E,5,FALSE))</f>
        <v xml:space="preserve"> </v>
      </c>
      <c r="AO97" s="211" t="str">
        <f t="shared" si="276"/>
        <v xml:space="preserve"> </v>
      </c>
      <c r="AP97" s="175">
        <f t="shared" si="211"/>
        <v>0</v>
      </c>
      <c r="AQ97" s="176" t="str">
        <f t="shared" si="212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64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213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65"/>
        <v xml:space="preserve"> </v>
      </c>
      <c r="BJ97" s="175" t="str">
        <f>IF(BF97=0," ",VLOOKUP(BF97,PROTOKOL!$A:$E,5,FALSE))</f>
        <v xml:space="preserve"> </v>
      </c>
      <c r="BK97" s="211" t="str">
        <f t="shared" si="277"/>
        <v xml:space="preserve"> </v>
      </c>
      <c r="BL97" s="175">
        <f t="shared" si="214"/>
        <v>0</v>
      </c>
      <c r="BM97" s="176" t="str">
        <f t="shared" si="215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66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216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67"/>
        <v xml:space="preserve"> </v>
      </c>
      <c r="CF97" s="175" t="str">
        <f>IF(CB97=0," ",VLOOKUP(CB97,PROTOKOL!$A:$E,5,FALSE))</f>
        <v xml:space="preserve"> </v>
      </c>
      <c r="CG97" s="211" t="str">
        <f t="shared" si="278"/>
        <v xml:space="preserve"> </v>
      </c>
      <c r="CH97" s="175">
        <f t="shared" si="217"/>
        <v>0</v>
      </c>
      <c r="CI97" s="176" t="str">
        <f t="shared" si="218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68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19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69"/>
        <v xml:space="preserve"> </v>
      </c>
      <c r="DB97" s="175" t="str">
        <f>IF(CX97=0," ",VLOOKUP(CX97,PROTOKOL!$A:$E,5,FALSE))</f>
        <v xml:space="preserve"> </v>
      </c>
      <c r="DC97" s="211" t="str">
        <f t="shared" si="279"/>
        <v xml:space="preserve"> </v>
      </c>
      <c r="DD97" s="175">
        <f t="shared" si="220"/>
        <v>0</v>
      </c>
      <c r="DE97" s="176" t="str">
        <f t="shared" si="221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70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22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71"/>
        <v xml:space="preserve"> </v>
      </c>
      <c r="DX97" s="175" t="str">
        <f>IF(DT97=0," ",VLOOKUP(DT97,PROTOKOL!$A:$E,5,FALSE))</f>
        <v xml:space="preserve"> </v>
      </c>
      <c r="DY97" s="211" t="str">
        <f t="shared" si="280"/>
        <v xml:space="preserve"> </v>
      </c>
      <c r="DZ97" s="175">
        <f t="shared" si="223"/>
        <v>0</v>
      </c>
      <c r="EA97" s="176" t="str">
        <f t="shared" si="224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72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25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73"/>
        <v xml:space="preserve"> </v>
      </c>
      <c r="ET97" s="175" t="str">
        <f>IF(EP97=0," ",VLOOKUP(EP97,PROTOKOL!$A:$E,5,FALSE))</f>
        <v xml:space="preserve"> </v>
      </c>
      <c r="EU97" s="211" t="str">
        <f t="shared" si="281"/>
        <v xml:space="preserve"> </v>
      </c>
      <c r="EV97" s="175">
        <f t="shared" si="226"/>
        <v>0</v>
      </c>
      <c r="EW97" s="176" t="str">
        <f t="shared" si="227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74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28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75"/>
        <v xml:space="preserve"> </v>
      </c>
      <c r="FP97" s="175" t="str">
        <f>IF(FL97=0," ",VLOOKUP(FL97,PROTOKOL!$A:$E,5,FALSE))</f>
        <v xml:space="preserve"> </v>
      </c>
      <c r="FQ97" s="211" t="str">
        <f t="shared" si="282"/>
        <v xml:space="preserve"> </v>
      </c>
      <c r="FR97" s="175">
        <f t="shared" si="229"/>
        <v>0</v>
      </c>
      <c r="FS97" s="176" t="str">
        <f t="shared" si="230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76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31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77"/>
        <v xml:space="preserve"> </v>
      </c>
      <c r="GL97" s="175" t="str">
        <f>IF(GH97=0," ",VLOOKUP(GH97,PROTOKOL!$A:$E,5,FALSE))</f>
        <v xml:space="preserve"> </v>
      </c>
      <c r="GM97" s="211" t="str">
        <f t="shared" si="283"/>
        <v xml:space="preserve"> </v>
      </c>
      <c r="GN97" s="175">
        <f t="shared" si="232"/>
        <v>0</v>
      </c>
      <c r="GO97" s="176" t="str">
        <f t="shared" si="233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78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34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79"/>
        <v xml:space="preserve"> </v>
      </c>
      <c r="HH97" s="175" t="str">
        <f>IF(HD97=0," ",VLOOKUP(HD97,PROTOKOL!$A:$E,5,FALSE))</f>
        <v xml:space="preserve"> </v>
      </c>
      <c r="HI97" s="211" t="str">
        <f t="shared" si="284"/>
        <v xml:space="preserve"> </v>
      </c>
      <c r="HJ97" s="175">
        <f t="shared" si="235"/>
        <v>0</v>
      </c>
      <c r="HK97" s="176" t="str">
        <f t="shared" si="236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80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37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81"/>
        <v xml:space="preserve"> </v>
      </c>
      <c r="ID97" s="175" t="str">
        <f>IF(HZ97=0," ",VLOOKUP(HZ97,PROTOKOL!$A:$E,5,FALSE))</f>
        <v xml:space="preserve"> </v>
      </c>
      <c r="IE97" s="211" t="str">
        <f t="shared" si="285"/>
        <v xml:space="preserve"> </v>
      </c>
      <c r="IF97" s="175">
        <f t="shared" si="238"/>
        <v>0</v>
      </c>
      <c r="IG97" s="176" t="str">
        <f t="shared" si="239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82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40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83"/>
        <v xml:space="preserve"> </v>
      </c>
      <c r="IZ97" s="175" t="str">
        <f>IF(IV97=0," ",VLOOKUP(IV97,PROTOKOL!$A:$E,5,FALSE))</f>
        <v xml:space="preserve"> </v>
      </c>
      <c r="JA97" s="211" t="str">
        <f t="shared" si="286"/>
        <v xml:space="preserve"> </v>
      </c>
      <c r="JB97" s="175">
        <f t="shared" si="241"/>
        <v>0</v>
      </c>
      <c r="JC97" s="176" t="str">
        <f t="shared" si="24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84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4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85"/>
        <v xml:space="preserve"> </v>
      </c>
      <c r="JV97" s="175" t="str">
        <f>IF(JR97=0," ",VLOOKUP(JR97,PROTOKOL!$A:$E,5,FALSE))</f>
        <v xml:space="preserve"> </v>
      </c>
      <c r="JW97" s="211" t="str">
        <f t="shared" si="287"/>
        <v xml:space="preserve"> </v>
      </c>
      <c r="JX97" s="175">
        <f t="shared" si="244"/>
        <v>0</v>
      </c>
      <c r="JY97" s="176" t="str">
        <f t="shared" si="24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86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4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87"/>
        <v xml:space="preserve"> </v>
      </c>
      <c r="KR97" s="175" t="str">
        <f>IF(KN97=0," ",VLOOKUP(KN97,PROTOKOL!$A:$E,5,FALSE))</f>
        <v xml:space="preserve"> </v>
      </c>
      <c r="KS97" s="211" t="str">
        <f t="shared" si="288"/>
        <v xml:space="preserve"> </v>
      </c>
      <c r="KT97" s="175">
        <f t="shared" si="247"/>
        <v>0</v>
      </c>
      <c r="KU97" s="176" t="str">
        <f t="shared" si="24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88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4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89"/>
        <v xml:space="preserve"> </v>
      </c>
      <c r="LN97" s="175" t="str">
        <f>IF(LJ97=0," ",VLOOKUP(LJ97,PROTOKOL!$A:$E,5,FALSE))</f>
        <v xml:space="preserve"> </v>
      </c>
      <c r="LO97" s="211" t="str">
        <f t="shared" si="289"/>
        <v xml:space="preserve"> </v>
      </c>
      <c r="LP97" s="175">
        <f t="shared" si="250"/>
        <v>0</v>
      </c>
      <c r="LQ97" s="176" t="str">
        <f t="shared" si="25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90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5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91"/>
        <v xml:space="preserve"> </v>
      </c>
      <c r="MJ97" s="175" t="str">
        <f>IF(MF97=0," ",VLOOKUP(MF97,PROTOKOL!$A:$E,5,FALSE))</f>
        <v xml:space="preserve"> </v>
      </c>
      <c r="MK97" s="211" t="str">
        <f t="shared" si="290"/>
        <v xml:space="preserve"> </v>
      </c>
      <c r="ML97" s="175">
        <f t="shared" si="253"/>
        <v>0</v>
      </c>
      <c r="MM97" s="176" t="str">
        <f t="shared" si="25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92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5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93"/>
        <v xml:space="preserve"> </v>
      </c>
      <c r="NF97" s="175" t="str">
        <f>IF(NB97=0," ",VLOOKUP(NB97,PROTOKOL!$A:$E,5,FALSE))</f>
        <v xml:space="preserve"> </v>
      </c>
      <c r="NG97" s="211" t="str">
        <f t="shared" si="291"/>
        <v xml:space="preserve"> </v>
      </c>
      <c r="NH97" s="175">
        <f t="shared" si="256"/>
        <v>0</v>
      </c>
      <c r="NI97" s="176" t="str">
        <f t="shared" si="25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94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5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95"/>
        <v xml:space="preserve"> </v>
      </c>
      <c r="OB97" s="175" t="str">
        <f>IF(NX97=0," ",VLOOKUP(NX97,PROTOKOL!$A:$E,5,FALSE))</f>
        <v xml:space="preserve"> </v>
      </c>
      <c r="OC97" s="211" t="str">
        <f t="shared" si="292"/>
        <v xml:space="preserve"> </v>
      </c>
      <c r="OD97" s="175">
        <f t="shared" si="259"/>
        <v>0</v>
      </c>
      <c r="OE97" s="176" t="str">
        <f t="shared" si="26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96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6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97"/>
        <v xml:space="preserve"> </v>
      </c>
      <c r="OX97" s="175" t="str">
        <f>IF(OT97=0," ",VLOOKUP(OT97,PROTOKOL!$A:$E,5,FALSE))</f>
        <v xml:space="preserve"> </v>
      </c>
      <c r="OY97" s="211" t="str">
        <f t="shared" si="293"/>
        <v xml:space="preserve"> </v>
      </c>
      <c r="OZ97" s="175">
        <f t="shared" si="262"/>
        <v>0</v>
      </c>
      <c r="PA97" s="176" t="str">
        <f t="shared" si="26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98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6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99"/>
        <v xml:space="preserve"> </v>
      </c>
      <c r="PT97" s="175" t="str">
        <f>IF(PP97=0," ",VLOOKUP(PP97,PROTOKOL!$A:$E,5,FALSE))</f>
        <v xml:space="preserve"> </v>
      </c>
      <c r="PU97" s="211" t="str">
        <f t="shared" si="294"/>
        <v xml:space="preserve"> </v>
      </c>
      <c r="PV97" s="175">
        <f t="shared" si="265"/>
        <v>0</v>
      </c>
      <c r="PW97" s="176" t="str">
        <f t="shared" si="26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200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6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201"/>
        <v xml:space="preserve"> </v>
      </c>
      <c r="QP97" s="175" t="str">
        <f>IF(QL97=0," ",VLOOKUP(QL97,PROTOKOL!$A:$E,5,FALSE))</f>
        <v xml:space="preserve"> </v>
      </c>
      <c r="QQ97" s="211" t="str">
        <f t="shared" si="295"/>
        <v xml:space="preserve"> </v>
      </c>
      <c r="QR97" s="175">
        <f t="shared" si="268"/>
        <v>0</v>
      </c>
      <c r="QS97" s="176" t="str">
        <f t="shared" si="269"/>
        <v xml:space="preserve"> </v>
      </c>
      <c r="QU97" s="172">
        <v>25</v>
      </c>
      <c r="QV97" s="226"/>
      <c r="QW97" s="173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4" t="str">
        <f t="shared" si="202"/>
        <v xml:space="preserve"> </v>
      </c>
      <c r="RC97" s="211" t="str">
        <f>IF(QY97=0," ",VLOOKUP(QY97,PROTOKOL!$A:$E,5,FALSE))</f>
        <v xml:space="preserve"> </v>
      </c>
      <c r="RD97" s="175"/>
      <c r="RE97" s="176" t="str">
        <f t="shared" si="270"/>
        <v xml:space="preserve"> </v>
      </c>
      <c r="RF97" s="216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4" t="str">
        <f t="shared" si="203"/>
        <v xml:space="preserve"> </v>
      </c>
      <c r="RL97" s="175" t="str">
        <f>IF(RH97=0," ",VLOOKUP(RH97,PROTOKOL!$A:$E,5,FALSE))</f>
        <v xml:space="preserve"> </v>
      </c>
      <c r="RM97" s="211" t="str">
        <f t="shared" si="296"/>
        <v xml:space="preserve"> </v>
      </c>
      <c r="RN97" s="175">
        <f t="shared" si="271"/>
        <v>0</v>
      </c>
      <c r="RO97" s="176" t="str">
        <f t="shared" si="272"/>
        <v xml:space="preserve"> </v>
      </c>
      <c r="RQ97" s="172">
        <v>25</v>
      </c>
      <c r="RR97" s="226"/>
      <c r="RS97" s="173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4" t="str">
        <f t="shared" si="204"/>
        <v xml:space="preserve"> </v>
      </c>
      <c r="RY97" s="211" t="str">
        <f>IF(RU97=0," ",VLOOKUP(RU97,PROTOKOL!$A:$E,5,FALSE))</f>
        <v xml:space="preserve"> </v>
      </c>
      <c r="RZ97" s="175"/>
      <c r="SA97" s="176" t="str">
        <f t="shared" si="273"/>
        <v xml:space="preserve"> </v>
      </c>
      <c r="SB97" s="216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4" t="str">
        <f t="shared" si="205"/>
        <v xml:space="preserve"> </v>
      </c>
      <c r="SH97" s="175" t="str">
        <f>IF(SD97=0," ",VLOOKUP(SD97,PROTOKOL!$A:$E,5,FALSE))</f>
        <v xml:space="preserve"> </v>
      </c>
      <c r="SI97" s="211" t="str">
        <f t="shared" si="297"/>
        <v xml:space="preserve"> </v>
      </c>
      <c r="SJ97" s="175">
        <f t="shared" si="274"/>
        <v>0</v>
      </c>
      <c r="SK97" s="176" t="str">
        <f t="shared" si="275"/>
        <v xml:space="preserve"> </v>
      </c>
    </row>
    <row r="98" spans="1:505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60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206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61"/>
        <v xml:space="preserve"> </v>
      </c>
      <c r="R98" s="175" t="str">
        <f>IF(N98=0," ",VLOOKUP(N98,PROTOKOL!$A:$E,5,FALSE))</f>
        <v xml:space="preserve"> </v>
      </c>
      <c r="S98" s="211" t="str">
        <f t="shared" si="207"/>
        <v xml:space="preserve"> </v>
      </c>
      <c r="T98" s="175">
        <f t="shared" si="208"/>
        <v>0</v>
      </c>
      <c r="U98" s="176" t="str">
        <f t="shared" si="209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62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210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63"/>
        <v xml:space="preserve"> </v>
      </c>
      <c r="AN98" s="175" t="str">
        <f>IF(AJ98=0," ",VLOOKUP(AJ98,PROTOKOL!$A:$E,5,FALSE))</f>
        <v xml:space="preserve"> </v>
      </c>
      <c r="AO98" s="211" t="str">
        <f t="shared" si="276"/>
        <v xml:space="preserve"> </v>
      </c>
      <c r="AP98" s="175">
        <f t="shared" si="211"/>
        <v>0</v>
      </c>
      <c r="AQ98" s="176" t="str">
        <f t="shared" si="212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64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213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65"/>
        <v xml:space="preserve"> </v>
      </c>
      <c r="BJ98" s="175" t="str">
        <f>IF(BF98=0," ",VLOOKUP(BF98,PROTOKOL!$A:$E,5,FALSE))</f>
        <v xml:space="preserve"> </v>
      </c>
      <c r="BK98" s="211" t="str">
        <f t="shared" si="277"/>
        <v xml:space="preserve"> </v>
      </c>
      <c r="BL98" s="175">
        <f t="shared" si="214"/>
        <v>0</v>
      </c>
      <c r="BM98" s="176" t="str">
        <f t="shared" si="215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66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216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67"/>
        <v xml:space="preserve"> </v>
      </c>
      <c r="CF98" s="175" t="str">
        <f>IF(CB98=0," ",VLOOKUP(CB98,PROTOKOL!$A:$E,5,FALSE))</f>
        <v xml:space="preserve"> </v>
      </c>
      <c r="CG98" s="211" t="str">
        <f t="shared" si="278"/>
        <v xml:space="preserve"> </v>
      </c>
      <c r="CH98" s="175">
        <f t="shared" si="217"/>
        <v>0</v>
      </c>
      <c r="CI98" s="176" t="str">
        <f t="shared" si="218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68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19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69"/>
        <v xml:space="preserve"> </v>
      </c>
      <c r="DB98" s="175" t="str">
        <f>IF(CX98=0," ",VLOOKUP(CX98,PROTOKOL!$A:$E,5,FALSE))</f>
        <v xml:space="preserve"> </v>
      </c>
      <c r="DC98" s="211" t="str">
        <f t="shared" si="279"/>
        <v xml:space="preserve"> </v>
      </c>
      <c r="DD98" s="175">
        <f t="shared" si="220"/>
        <v>0</v>
      </c>
      <c r="DE98" s="176" t="str">
        <f t="shared" si="221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70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22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71"/>
        <v xml:space="preserve"> </v>
      </c>
      <c r="DX98" s="175" t="str">
        <f>IF(DT98=0," ",VLOOKUP(DT98,PROTOKOL!$A:$E,5,FALSE))</f>
        <v xml:space="preserve"> </v>
      </c>
      <c r="DY98" s="211" t="str">
        <f t="shared" si="280"/>
        <v xml:space="preserve"> </v>
      </c>
      <c r="DZ98" s="175">
        <f t="shared" si="223"/>
        <v>0</v>
      </c>
      <c r="EA98" s="176" t="str">
        <f t="shared" si="224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72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25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73"/>
        <v xml:space="preserve"> </v>
      </c>
      <c r="ET98" s="175" t="str">
        <f>IF(EP98=0," ",VLOOKUP(EP98,PROTOKOL!$A:$E,5,FALSE))</f>
        <v xml:space="preserve"> </v>
      </c>
      <c r="EU98" s="211" t="str">
        <f t="shared" si="281"/>
        <v xml:space="preserve"> </v>
      </c>
      <c r="EV98" s="175">
        <f t="shared" si="226"/>
        <v>0</v>
      </c>
      <c r="EW98" s="176" t="str">
        <f t="shared" si="227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74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28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75"/>
        <v xml:space="preserve"> </v>
      </c>
      <c r="FP98" s="175" t="str">
        <f>IF(FL98=0," ",VLOOKUP(FL98,PROTOKOL!$A:$E,5,FALSE))</f>
        <v xml:space="preserve"> </v>
      </c>
      <c r="FQ98" s="211" t="str">
        <f t="shared" si="282"/>
        <v xml:space="preserve"> </v>
      </c>
      <c r="FR98" s="175">
        <f t="shared" si="229"/>
        <v>0</v>
      </c>
      <c r="FS98" s="176" t="str">
        <f t="shared" si="230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76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31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77"/>
        <v xml:space="preserve"> </v>
      </c>
      <c r="GL98" s="175" t="str">
        <f>IF(GH98=0," ",VLOOKUP(GH98,PROTOKOL!$A:$E,5,FALSE))</f>
        <v xml:space="preserve"> </v>
      </c>
      <c r="GM98" s="211" t="str">
        <f t="shared" si="283"/>
        <v xml:space="preserve"> </v>
      </c>
      <c r="GN98" s="175">
        <f t="shared" si="232"/>
        <v>0</v>
      </c>
      <c r="GO98" s="176" t="str">
        <f t="shared" si="233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78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34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79"/>
        <v xml:space="preserve"> </v>
      </c>
      <c r="HH98" s="175" t="str">
        <f>IF(HD98=0," ",VLOOKUP(HD98,PROTOKOL!$A:$E,5,FALSE))</f>
        <v xml:space="preserve"> </v>
      </c>
      <c r="HI98" s="211" t="str">
        <f t="shared" si="284"/>
        <v xml:space="preserve"> </v>
      </c>
      <c r="HJ98" s="175">
        <f t="shared" si="235"/>
        <v>0</v>
      </c>
      <c r="HK98" s="176" t="str">
        <f t="shared" si="236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80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37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81"/>
        <v xml:space="preserve"> </v>
      </c>
      <c r="ID98" s="175" t="str">
        <f>IF(HZ98=0," ",VLOOKUP(HZ98,PROTOKOL!$A:$E,5,FALSE))</f>
        <v xml:space="preserve"> </v>
      </c>
      <c r="IE98" s="211" t="str">
        <f t="shared" si="285"/>
        <v xml:space="preserve"> </v>
      </c>
      <c r="IF98" s="175">
        <f t="shared" si="238"/>
        <v>0</v>
      </c>
      <c r="IG98" s="176" t="str">
        <f t="shared" si="239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82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40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83"/>
        <v xml:space="preserve"> </v>
      </c>
      <c r="IZ98" s="175" t="str">
        <f>IF(IV98=0," ",VLOOKUP(IV98,PROTOKOL!$A:$E,5,FALSE))</f>
        <v xml:space="preserve"> </v>
      </c>
      <c r="JA98" s="211" t="str">
        <f t="shared" si="286"/>
        <v xml:space="preserve"> </v>
      </c>
      <c r="JB98" s="175">
        <f t="shared" si="241"/>
        <v>0</v>
      </c>
      <c r="JC98" s="176" t="str">
        <f t="shared" si="242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84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43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85"/>
        <v xml:space="preserve"> </v>
      </c>
      <c r="JV98" s="175" t="str">
        <f>IF(JR98=0," ",VLOOKUP(JR98,PROTOKOL!$A:$E,5,FALSE))</f>
        <v xml:space="preserve"> </v>
      </c>
      <c r="JW98" s="211" t="str">
        <f t="shared" si="287"/>
        <v xml:space="preserve"> </v>
      </c>
      <c r="JX98" s="175">
        <f t="shared" si="244"/>
        <v>0</v>
      </c>
      <c r="JY98" s="176" t="str">
        <f t="shared" si="245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86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46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87"/>
        <v xml:space="preserve"> </v>
      </c>
      <c r="KR98" s="175" t="str">
        <f>IF(KN98=0," ",VLOOKUP(KN98,PROTOKOL!$A:$E,5,FALSE))</f>
        <v xml:space="preserve"> </v>
      </c>
      <c r="KS98" s="211" t="str">
        <f t="shared" si="288"/>
        <v xml:space="preserve"> </v>
      </c>
      <c r="KT98" s="175">
        <f t="shared" si="247"/>
        <v>0</v>
      </c>
      <c r="KU98" s="176" t="str">
        <f t="shared" si="248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88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4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89"/>
        <v xml:space="preserve"> </v>
      </c>
      <c r="LN98" s="175" t="str">
        <f>IF(LJ98=0," ",VLOOKUP(LJ98,PROTOKOL!$A:$E,5,FALSE))</f>
        <v xml:space="preserve"> </v>
      </c>
      <c r="LO98" s="211" t="str">
        <f t="shared" si="289"/>
        <v xml:space="preserve"> </v>
      </c>
      <c r="LP98" s="175">
        <f t="shared" si="250"/>
        <v>0</v>
      </c>
      <c r="LQ98" s="176" t="str">
        <f t="shared" si="251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90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52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91"/>
        <v xml:space="preserve"> </v>
      </c>
      <c r="MJ98" s="175" t="str">
        <f>IF(MF98=0," ",VLOOKUP(MF98,PROTOKOL!$A:$E,5,FALSE))</f>
        <v xml:space="preserve"> </v>
      </c>
      <c r="MK98" s="211" t="str">
        <f t="shared" si="290"/>
        <v xml:space="preserve"> </v>
      </c>
      <c r="ML98" s="175">
        <f t="shared" si="253"/>
        <v>0</v>
      </c>
      <c r="MM98" s="176" t="str">
        <f t="shared" si="254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92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5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93"/>
        <v xml:space="preserve"> </v>
      </c>
      <c r="NF98" s="175" t="str">
        <f>IF(NB98=0," ",VLOOKUP(NB98,PROTOKOL!$A:$E,5,FALSE))</f>
        <v xml:space="preserve"> </v>
      </c>
      <c r="NG98" s="211" t="str">
        <f t="shared" si="291"/>
        <v xml:space="preserve"> </v>
      </c>
      <c r="NH98" s="175">
        <f t="shared" si="256"/>
        <v>0</v>
      </c>
      <c r="NI98" s="176" t="str">
        <f t="shared" si="257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94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58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95"/>
        <v xml:space="preserve"> </v>
      </c>
      <c r="OB98" s="175" t="str">
        <f>IF(NX98=0," ",VLOOKUP(NX98,PROTOKOL!$A:$E,5,FALSE))</f>
        <v xml:space="preserve"> </v>
      </c>
      <c r="OC98" s="211" t="str">
        <f t="shared" si="292"/>
        <v xml:space="preserve"> </v>
      </c>
      <c r="OD98" s="175">
        <f t="shared" si="259"/>
        <v>0</v>
      </c>
      <c r="OE98" s="176" t="str">
        <f t="shared" si="260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96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61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97"/>
        <v xml:space="preserve"> </v>
      </c>
      <c r="OX98" s="175" t="str">
        <f>IF(OT98=0," ",VLOOKUP(OT98,PROTOKOL!$A:$E,5,FALSE))</f>
        <v xml:space="preserve"> </v>
      </c>
      <c r="OY98" s="211" t="str">
        <f t="shared" si="293"/>
        <v xml:space="preserve"> </v>
      </c>
      <c r="OZ98" s="175">
        <f t="shared" si="262"/>
        <v>0</v>
      </c>
      <c r="PA98" s="176" t="str">
        <f t="shared" si="263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98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6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99"/>
        <v xml:space="preserve"> </v>
      </c>
      <c r="PT98" s="175" t="str">
        <f>IF(PP98=0," ",VLOOKUP(PP98,PROTOKOL!$A:$E,5,FALSE))</f>
        <v xml:space="preserve"> </v>
      </c>
      <c r="PU98" s="211" t="str">
        <f t="shared" si="294"/>
        <v xml:space="preserve"> </v>
      </c>
      <c r="PV98" s="175">
        <f t="shared" si="265"/>
        <v>0</v>
      </c>
      <c r="PW98" s="176" t="str">
        <f t="shared" si="266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200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6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201"/>
        <v xml:space="preserve"> </v>
      </c>
      <c r="QP98" s="175" t="str">
        <f>IF(QL98=0," ",VLOOKUP(QL98,PROTOKOL!$A:$E,5,FALSE))</f>
        <v xml:space="preserve"> </v>
      </c>
      <c r="QQ98" s="211" t="str">
        <f t="shared" si="295"/>
        <v xml:space="preserve"> </v>
      </c>
      <c r="QR98" s="175">
        <f t="shared" si="268"/>
        <v>0</v>
      </c>
      <c r="QS98" s="176" t="str">
        <f t="shared" si="269"/>
        <v xml:space="preserve"> </v>
      </c>
      <c r="QU98" s="172">
        <v>26</v>
      </c>
      <c r="QV98" s="224">
        <v>26</v>
      </c>
      <c r="QW98" s="173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4" t="str">
        <f t="shared" si="202"/>
        <v xml:space="preserve"> </v>
      </c>
      <c r="RC98" s="211" t="str">
        <f>IF(QY98=0," ",VLOOKUP(QY98,PROTOKOL!$A:$E,5,FALSE))</f>
        <v xml:space="preserve"> </v>
      </c>
      <c r="RD98" s="175"/>
      <c r="RE98" s="176" t="str">
        <f t="shared" si="270"/>
        <v xml:space="preserve"> </v>
      </c>
      <c r="RF98" s="216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4" t="str">
        <f t="shared" si="203"/>
        <v xml:space="preserve"> </v>
      </c>
      <c r="RL98" s="175" t="str">
        <f>IF(RH98=0," ",VLOOKUP(RH98,PROTOKOL!$A:$E,5,FALSE))</f>
        <v xml:space="preserve"> </v>
      </c>
      <c r="RM98" s="211" t="str">
        <f t="shared" si="296"/>
        <v xml:space="preserve"> </v>
      </c>
      <c r="RN98" s="175">
        <f t="shared" si="271"/>
        <v>0</v>
      </c>
      <c r="RO98" s="176" t="str">
        <f t="shared" si="272"/>
        <v xml:space="preserve"> </v>
      </c>
      <c r="RQ98" s="172">
        <v>26</v>
      </c>
      <c r="RR98" s="224">
        <v>26</v>
      </c>
      <c r="RS98" s="173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4" t="str">
        <f t="shared" si="204"/>
        <v xml:space="preserve"> </v>
      </c>
      <c r="RY98" s="211" t="str">
        <f>IF(RU98=0," ",VLOOKUP(RU98,PROTOKOL!$A:$E,5,FALSE))</f>
        <v xml:space="preserve"> </v>
      </c>
      <c r="RZ98" s="175"/>
      <c r="SA98" s="176" t="str">
        <f t="shared" si="273"/>
        <v xml:space="preserve"> </v>
      </c>
      <c r="SB98" s="216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4" t="str">
        <f t="shared" si="205"/>
        <v xml:space="preserve"> </v>
      </c>
      <c r="SH98" s="175" t="str">
        <f>IF(SD98=0," ",VLOOKUP(SD98,PROTOKOL!$A:$E,5,FALSE))</f>
        <v xml:space="preserve"> </v>
      </c>
      <c r="SI98" s="211" t="str">
        <f t="shared" si="297"/>
        <v xml:space="preserve"> </v>
      </c>
      <c r="SJ98" s="175">
        <f t="shared" si="274"/>
        <v>0</v>
      </c>
      <c r="SK98" s="176" t="str">
        <f t="shared" si="275"/>
        <v xml:space="preserve"> </v>
      </c>
    </row>
    <row r="99" spans="1:505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60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206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61"/>
        <v xml:space="preserve"> </v>
      </c>
      <c r="R99" s="175" t="str">
        <f>IF(N99=0," ",VLOOKUP(N99,PROTOKOL!$A:$E,5,FALSE))</f>
        <v xml:space="preserve"> </v>
      </c>
      <c r="S99" s="211" t="str">
        <f t="shared" si="207"/>
        <v xml:space="preserve"> </v>
      </c>
      <c r="T99" s="175">
        <f t="shared" si="208"/>
        <v>0</v>
      </c>
      <c r="U99" s="176" t="str">
        <f t="shared" si="209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62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210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63"/>
        <v xml:space="preserve"> </v>
      </c>
      <c r="AN99" s="175" t="str">
        <f>IF(AJ99=0," ",VLOOKUP(AJ99,PROTOKOL!$A:$E,5,FALSE))</f>
        <v xml:space="preserve"> </v>
      </c>
      <c r="AO99" s="211" t="str">
        <f t="shared" si="276"/>
        <v xml:space="preserve"> </v>
      </c>
      <c r="AP99" s="175">
        <f t="shared" si="211"/>
        <v>0</v>
      </c>
      <c r="AQ99" s="176" t="str">
        <f t="shared" si="212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64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213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65"/>
        <v xml:space="preserve"> </v>
      </c>
      <c r="BJ99" s="175" t="str">
        <f>IF(BF99=0," ",VLOOKUP(BF99,PROTOKOL!$A:$E,5,FALSE))</f>
        <v xml:space="preserve"> </v>
      </c>
      <c r="BK99" s="211" t="str">
        <f t="shared" si="277"/>
        <v xml:space="preserve"> </v>
      </c>
      <c r="BL99" s="175">
        <f t="shared" si="214"/>
        <v>0</v>
      </c>
      <c r="BM99" s="176" t="str">
        <f t="shared" si="215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66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216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67"/>
        <v xml:space="preserve"> </v>
      </c>
      <c r="CF99" s="175" t="str">
        <f>IF(CB99=0," ",VLOOKUP(CB99,PROTOKOL!$A:$E,5,FALSE))</f>
        <v xml:space="preserve"> </v>
      </c>
      <c r="CG99" s="211" t="str">
        <f t="shared" si="278"/>
        <v xml:space="preserve"> </v>
      </c>
      <c r="CH99" s="175">
        <f t="shared" si="217"/>
        <v>0</v>
      </c>
      <c r="CI99" s="176" t="str">
        <f t="shared" si="218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68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19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69"/>
        <v xml:space="preserve"> </v>
      </c>
      <c r="DB99" s="175" t="str">
        <f>IF(CX99=0," ",VLOOKUP(CX99,PROTOKOL!$A:$E,5,FALSE))</f>
        <v xml:space="preserve"> </v>
      </c>
      <c r="DC99" s="211" t="str">
        <f t="shared" si="279"/>
        <v xml:space="preserve"> </v>
      </c>
      <c r="DD99" s="175">
        <f t="shared" si="220"/>
        <v>0</v>
      </c>
      <c r="DE99" s="176" t="str">
        <f t="shared" si="221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70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22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71"/>
        <v xml:space="preserve"> </v>
      </c>
      <c r="DX99" s="175" t="str">
        <f>IF(DT99=0," ",VLOOKUP(DT99,PROTOKOL!$A:$E,5,FALSE))</f>
        <v xml:space="preserve"> </v>
      </c>
      <c r="DY99" s="211" t="str">
        <f t="shared" si="280"/>
        <v xml:space="preserve"> </v>
      </c>
      <c r="DZ99" s="175">
        <f t="shared" si="223"/>
        <v>0</v>
      </c>
      <c r="EA99" s="176" t="str">
        <f t="shared" si="224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72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25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73"/>
        <v xml:space="preserve"> </v>
      </c>
      <c r="ET99" s="175" t="str">
        <f>IF(EP99=0," ",VLOOKUP(EP99,PROTOKOL!$A:$E,5,FALSE))</f>
        <v xml:space="preserve"> </v>
      </c>
      <c r="EU99" s="211" t="str">
        <f t="shared" si="281"/>
        <v xml:space="preserve"> </v>
      </c>
      <c r="EV99" s="175">
        <f t="shared" si="226"/>
        <v>0</v>
      </c>
      <c r="EW99" s="176" t="str">
        <f t="shared" si="227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74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28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75"/>
        <v xml:space="preserve"> </v>
      </c>
      <c r="FP99" s="175" t="str">
        <f>IF(FL99=0," ",VLOOKUP(FL99,PROTOKOL!$A:$E,5,FALSE))</f>
        <v xml:space="preserve"> </v>
      </c>
      <c r="FQ99" s="211" t="str">
        <f t="shared" si="282"/>
        <v xml:space="preserve"> </v>
      </c>
      <c r="FR99" s="175">
        <f t="shared" si="229"/>
        <v>0</v>
      </c>
      <c r="FS99" s="176" t="str">
        <f t="shared" si="230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76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31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77"/>
        <v xml:space="preserve"> </v>
      </c>
      <c r="GL99" s="175" t="str">
        <f>IF(GH99=0," ",VLOOKUP(GH99,PROTOKOL!$A:$E,5,FALSE))</f>
        <v xml:space="preserve"> </v>
      </c>
      <c r="GM99" s="211" t="str">
        <f t="shared" si="283"/>
        <v xml:space="preserve"> </v>
      </c>
      <c r="GN99" s="175">
        <f t="shared" si="232"/>
        <v>0</v>
      </c>
      <c r="GO99" s="176" t="str">
        <f t="shared" si="233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78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34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79"/>
        <v xml:space="preserve"> </v>
      </c>
      <c r="HH99" s="175" t="str">
        <f>IF(HD99=0," ",VLOOKUP(HD99,PROTOKOL!$A:$E,5,FALSE))</f>
        <v xml:space="preserve"> </v>
      </c>
      <c r="HI99" s="211" t="str">
        <f t="shared" si="284"/>
        <v xml:space="preserve"> </v>
      </c>
      <c r="HJ99" s="175">
        <f t="shared" si="235"/>
        <v>0</v>
      </c>
      <c r="HK99" s="176" t="str">
        <f t="shared" si="236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80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37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81"/>
        <v xml:space="preserve"> </v>
      </c>
      <c r="ID99" s="175" t="str">
        <f>IF(HZ99=0," ",VLOOKUP(HZ99,PROTOKOL!$A:$E,5,FALSE))</f>
        <v xml:space="preserve"> </v>
      </c>
      <c r="IE99" s="211" t="str">
        <f t="shared" si="285"/>
        <v xml:space="preserve"> </v>
      </c>
      <c r="IF99" s="175">
        <f t="shared" si="238"/>
        <v>0</v>
      </c>
      <c r="IG99" s="176" t="str">
        <f t="shared" si="239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82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40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83"/>
        <v xml:space="preserve"> </v>
      </c>
      <c r="IZ99" s="175" t="str">
        <f>IF(IV99=0," ",VLOOKUP(IV99,PROTOKOL!$A:$E,5,FALSE))</f>
        <v xml:space="preserve"> </v>
      </c>
      <c r="JA99" s="211" t="str">
        <f t="shared" si="286"/>
        <v xml:space="preserve"> </v>
      </c>
      <c r="JB99" s="175">
        <f t="shared" si="241"/>
        <v>0</v>
      </c>
      <c r="JC99" s="176" t="str">
        <f t="shared" si="24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84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4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85"/>
        <v xml:space="preserve"> </v>
      </c>
      <c r="JV99" s="175" t="str">
        <f>IF(JR99=0," ",VLOOKUP(JR99,PROTOKOL!$A:$E,5,FALSE))</f>
        <v xml:space="preserve"> </v>
      </c>
      <c r="JW99" s="211" t="str">
        <f t="shared" si="287"/>
        <v xml:space="preserve"> </v>
      </c>
      <c r="JX99" s="175">
        <f t="shared" si="244"/>
        <v>0</v>
      </c>
      <c r="JY99" s="176" t="str">
        <f t="shared" si="24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86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4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87"/>
        <v xml:space="preserve"> </v>
      </c>
      <c r="KR99" s="175" t="str">
        <f>IF(KN99=0," ",VLOOKUP(KN99,PROTOKOL!$A:$E,5,FALSE))</f>
        <v xml:space="preserve"> </v>
      </c>
      <c r="KS99" s="211" t="str">
        <f t="shared" si="288"/>
        <v xml:space="preserve"> </v>
      </c>
      <c r="KT99" s="175">
        <f t="shared" si="247"/>
        <v>0</v>
      </c>
      <c r="KU99" s="176" t="str">
        <f t="shared" si="24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88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4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89"/>
        <v xml:space="preserve"> </v>
      </c>
      <c r="LN99" s="175" t="str">
        <f>IF(LJ99=0," ",VLOOKUP(LJ99,PROTOKOL!$A:$E,5,FALSE))</f>
        <v xml:space="preserve"> </v>
      </c>
      <c r="LO99" s="211" t="str">
        <f t="shared" si="289"/>
        <v xml:space="preserve"> </v>
      </c>
      <c r="LP99" s="175">
        <f t="shared" si="250"/>
        <v>0</v>
      </c>
      <c r="LQ99" s="176" t="str">
        <f t="shared" si="25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90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5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91"/>
        <v xml:space="preserve"> </v>
      </c>
      <c r="MJ99" s="175" t="str">
        <f>IF(MF99=0," ",VLOOKUP(MF99,PROTOKOL!$A:$E,5,FALSE))</f>
        <v xml:space="preserve"> </v>
      </c>
      <c r="MK99" s="211" t="str">
        <f t="shared" si="290"/>
        <v xml:space="preserve"> </v>
      </c>
      <c r="ML99" s="175">
        <f t="shared" si="253"/>
        <v>0</v>
      </c>
      <c r="MM99" s="176" t="str">
        <f t="shared" si="25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92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5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93"/>
        <v xml:space="preserve"> </v>
      </c>
      <c r="NF99" s="175" t="str">
        <f>IF(NB99=0," ",VLOOKUP(NB99,PROTOKOL!$A:$E,5,FALSE))</f>
        <v xml:space="preserve"> </v>
      </c>
      <c r="NG99" s="211" t="str">
        <f t="shared" si="291"/>
        <v xml:space="preserve"> </v>
      </c>
      <c r="NH99" s="175">
        <f t="shared" si="256"/>
        <v>0</v>
      </c>
      <c r="NI99" s="176" t="str">
        <f t="shared" si="25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94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5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95"/>
        <v xml:space="preserve"> </v>
      </c>
      <c r="OB99" s="175" t="str">
        <f>IF(NX99=0," ",VLOOKUP(NX99,PROTOKOL!$A:$E,5,FALSE))</f>
        <v xml:space="preserve"> </v>
      </c>
      <c r="OC99" s="211" t="str">
        <f t="shared" si="292"/>
        <v xml:space="preserve"> </v>
      </c>
      <c r="OD99" s="175">
        <f t="shared" si="259"/>
        <v>0</v>
      </c>
      <c r="OE99" s="176" t="str">
        <f t="shared" si="26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96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6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97"/>
        <v xml:space="preserve"> </v>
      </c>
      <c r="OX99" s="175" t="str">
        <f>IF(OT99=0," ",VLOOKUP(OT99,PROTOKOL!$A:$E,5,FALSE))</f>
        <v xml:space="preserve"> </v>
      </c>
      <c r="OY99" s="211" t="str">
        <f t="shared" si="293"/>
        <v xml:space="preserve"> </v>
      </c>
      <c r="OZ99" s="175">
        <f t="shared" si="262"/>
        <v>0</v>
      </c>
      <c r="PA99" s="176" t="str">
        <f t="shared" si="26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98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6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99"/>
        <v xml:space="preserve"> </v>
      </c>
      <c r="PT99" s="175" t="str">
        <f>IF(PP99=0," ",VLOOKUP(PP99,PROTOKOL!$A:$E,5,FALSE))</f>
        <v xml:space="preserve"> </v>
      </c>
      <c r="PU99" s="211" t="str">
        <f t="shared" si="294"/>
        <v xml:space="preserve"> </v>
      </c>
      <c r="PV99" s="175">
        <f t="shared" si="265"/>
        <v>0</v>
      </c>
      <c r="PW99" s="176" t="str">
        <f t="shared" si="26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200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6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201"/>
        <v xml:space="preserve"> </v>
      </c>
      <c r="QP99" s="175" t="str">
        <f>IF(QL99=0," ",VLOOKUP(QL99,PROTOKOL!$A:$E,5,FALSE))</f>
        <v xml:space="preserve"> </v>
      </c>
      <c r="QQ99" s="211" t="str">
        <f t="shared" si="295"/>
        <v xml:space="preserve"> </v>
      </c>
      <c r="QR99" s="175">
        <f t="shared" si="268"/>
        <v>0</v>
      </c>
      <c r="QS99" s="176" t="str">
        <f t="shared" si="269"/>
        <v xml:space="preserve"> </v>
      </c>
      <c r="QU99" s="172">
        <v>26</v>
      </c>
      <c r="QV99" s="225"/>
      <c r="QW99" s="173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4" t="str">
        <f t="shared" si="202"/>
        <v xml:space="preserve"> </v>
      </c>
      <c r="RC99" s="211" t="str">
        <f>IF(QY99=0," ",VLOOKUP(QY99,PROTOKOL!$A:$E,5,FALSE))</f>
        <v xml:space="preserve"> </v>
      </c>
      <c r="RD99" s="175"/>
      <c r="RE99" s="176" t="str">
        <f t="shared" si="270"/>
        <v xml:space="preserve"> </v>
      </c>
      <c r="RF99" s="216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4" t="str">
        <f t="shared" si="203"/>
        <v xml:space="preserve"> </v>
      </c>
      <c r="RL99" s="175" t="str">
        <f>IF(RH99=0," ",VLOOKUP(RH99,PROTOKOL!$A:$E,5,FALSE))</f>
        <v xml:space="preserve"> </v>
      </c>
      <c r="RM99" s="211" t="str">
        <f t="shared" si="296"/>
        <v xml:space="preserve"> </v>
      </c>
      <c r="RN99" s="175">
        <f t="shared" si="271"/>
        <v>0</v>
      </c>
      <c r="RO99" s="176" t="str">
        <f t="shared" si="272"/>
        <v xml:space="preserve"> </v>
      </c>
      <c r="RQ99" s="172">
        <v>26</v>
      </c>
      <c r="RR99" s="225"/>
      <c r="RS99" s="173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4" t="str">
        <f t="shared" si="204"/>
        <v xml:space="preserve"> </v>
      </c>
      <c r="RY99" s="211" t="str">
        <f>IF(RU99=0," ",VLOOKUP(RU99,PROTOKOL!$A:$E,5,FALSE))</f>
        <v xml:space="preserve"> </v>
      </c>
      <c r="RZ99" s="175"/>
      <c r="SA99" s="176" t="str">
        <f t="shared" si="273"/>
        <v xml:space="preserve"> </v>
      </c>
      <c r="SB99" s="216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4" t="str">
        <f t="shared" si="205"/>
        <v xml:space="preserve"> </v>
      </c>
      <c r="SH99" s="175" t="str">
        <f>IF(SD99=0," ",VLOOKUP(SD99,PROTOKOL!$A:$E,5,FALSE))</f>
        <v xml:space="preserve"> </v>
      </c>
      <c r="SI99" s="211" t="str">
        <f t="shared" si="297"/>
        <v xml:space="preserve"> </v>
      </c>
      <c r="SJ99" s="175">
        <f t="shared" si="274"/>
        <v>0</v>
      </c>
      <c r="SK99" s="176" t="str">
        <f t="shared" si="275"/>
        <v xml:space="preserve"> </v>
      </c>
    </row>
    <row r="100" spans="1:505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60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206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61"/>
        <v xml:space="preserve"> </v>
      </c>
      <c r="R100" s="181" t="str">
        <f>IF(N100=0," ",VLOOKUP(N100,PROTOKOL!$A:$E,5,FALSE))</f>
        <v xml:space="preserve"> </v>
      </c>
      <c r="S100" s="215" t="str">
        <f t="shared" si="207"/>
        <v xml:space="preserve"> </v>
      </c>
      <c r="T100" s="181">
        <f t="shared" si="208"/>
        <v>0</v>
      </c>
      <c r="U100" s="182" t="str">
        <f t="shared" si="209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62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210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63"/>
        <v xml:space="preserve"> </v>
      </c>
      <c r="AN100" s="181" t="str">
        <f>IF(AJ100=0," ",VLOOKUP(AJ100,PROTOKOL!$A:$E,5,FALSE))</f>
        <v xml:space="preserve"> </v>
      </c>
      <c r="AO100" s="215" t="str">
        <f t="shared" si="276"/>
        <v xml:space="preserve"> </v>
      </c>
      <c r="AP100" s="181">
        <f t="shared" si="211"/>
        <v>0</v>
      </c>
      <c r="AQ100" s="182" t="str">
        <f t="shared" si="212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64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213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65"/>
        <v xml:space="preserve"> </v>
      </c>
      <c r="BJ100" s="181" t="str">
        <f>IF(BF100=0," ",VLOOKUP(BF100,PROTOKOL!$A:$E,5,FALSE))</f>
        <v xml:space="preserve"> </v>
      </c>
      <c r="BK100" s="215" t="str">
        <f t="shared" si="277"/>
        <v xml:space="preserve"> </v>
      </c>
      <c r="BL100" s="181">
        <f t="shared" si="214"/>
        <v>0</v>
      </c>
      <c r="BM100" s="182" t="str">
        <f t="shared" si="215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66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216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67"/>
        <v xml:space="preserve"> </v>
      </c>
      <c r="CF100" s="181" t="str">
        <f>IF(CB100=0," ",VLOOKUP(CB100,PROTOKOL!$A:$E,5,FALSE))</f>
        <v xml:space="preserve"> </v>
      </c>
      <c r="CG100" s="215" t="str">
        <f t="shared" si="278"/>
        <v xml:space="preserve"> </v>
      </c>
      <c r="CH100" s="181">
        <f t="shared" si="217"/>
        <v>0</v>
      </c>
      <c r="CI100" s="182" t="str">
        <f t="shared" si="218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68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19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69"/>
        <v xml:space="preserve"> </v>
      </c>
      <c r="DB100" s="181" t="str">
        <f>IF(CX100=0," ",VLOOKUP(CX100,PROTOKOL!$A:$E,5,FALSE))</f>
        <v xml:space="preserve"> </v>
      </c>
      <c r="DC100" s="215" t="str">
        <f t="shared" si="279"/>
        <v xml:space="preserve"> </v>
      </c>
      <c r="DD100" s="181">
        <f t="shared" si="220"/>
        <v>0</v>
      </c>
      <c r="DE100" s="182" t="str">
        <f t="shared" si="221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70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22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71"/>
        <v xml:space="preserve"> </v>
      </c>
      <c r="DX100" s="181" t="str">
        <f>IF(DT100=0," ",VLOOKUP(DT100,PROTOKOL!$A:$E,5,FALSE))</f>
        <v xml:space="preserve"> </v>
      </c>
      <c r="DY100" s="215" t="str">
        <f t="shared" si="280"/>
        <v xml:space="preserve"> </v>
      </c>
      <c r="DZ100" s="181">
        <f t="shared" si="223"/>
        <v>0</v>
      </c>
      <c r="EA100" s="182" t="str">
        <f t="shared" si="224"/>
        <v xml:space="preserve"> 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72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25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73"/>
        <v xml:space="preserve"> </v>
      </c>
      <c r="ET100" s="181" t="str">
        <f>IF(EP100=0," ",VLOOKUP(EP100,PROTOKOL!$A:$E,5,FALSE))</f>
        <v xml:space="preserve"> </v>
      </c>
      <c r="EU100" s="215" t="str">
        <f t="shared" si="281"/>
        <v xml:space="preserve"> </v>
      </c>
      <c r="EV100" s="181">
        <f t="shared" si="226"/>
        <v>0</v>
      </c>
      <c r="EW100" s="182" t="str">
        <f t="shared" si="227"/>
        <v xml:space="preserve"> </v>
      </c>
      <c r="EY100" s="177">
        <v>26</v>
      </c>
      <c r="EZ100" s="227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74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28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75"/>
        <v xml:space="preserve"> </v>
      </c>
      <c r="FP100" s="181" t="str">
        <f>IF(FL100=0," ",VLOOKUP(FL100,PROTOKOL!$A:$E,5,FALSE))</f>
        <v xml:space="preserve"> </v>
      </c>
      <c r="FQ100" s="215" t="str">
        <f t="shared" si="282"/>
        <v xml:space="preserve"> </v>
      </c>
      <c r="FR100" s="181">
        <f t="shared" si="229"/>
        <v>0</v>
      </c>
      <c r="FS100" s="182" t="str">
        <f t="shared" si="230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76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31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77"/>
        <v xml:space="preserve"> </v>
      </c>
      <c r="GL100" s="181" t="str">
        <f>IF(GH100=0," ",VLOOKUP(GH100,PROTOKOL!$A:$E,5,FALSE))</f>
        <v xml:space="preserve"> </v>
      </c>
      <c r="GM100" s="215" t="str">
        <f t="shared" si="283"/>
        <v xml:space="preserve"> </v>
      </c>
      <c r="GN100" s="181">
        <f t="shared" si="232"/>
        <v>0</v>
      </c>
      <c r="GO100" s="182" t="str">
        <f t="shared" si="233"/>
        <v xml:space="preserve"> </v>
      </c>
      <c r="GQ100" s="177">
        <v>26</v>
      </c>
      <c r="GR100" s="227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78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34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79"/>
        <v xml:space="preserve"> </v>
      </c>
      <c r="HH100" s="181" t="str">
        <f>IF(HD100=0," ",VLOOKUP(HD100,PROTOKOL!$A:$E,5,FALSE))</f>
        <v xml:space="preserve"> </v>
      </c>
      <c r="HI100" s="215" t="str">
        <f t="shared" si="284"/>
        <v xml:space="preserve"> </v>
      </c>
      <c r="HJ100" s="181">
        <f t="shared" si="235"/>
        <v>0</v>
      </c>
      <c r="HK100" s="182" t="str">
        <f t="shared" si="236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80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37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81"/>
        <v xml:space="preserve"> </v>
      </c>
      <c r="ID100" s="181" t="str">
        <f>IF(HZ100=0," ",VLOOKUP(HZ100,PROTOKOL!$A:$E,5,FALSE))</f>
        <v xml:space="preserve"> </v>
      </c>
      <c r="IE100" s="215" t="str">
        <f t="shared" si="285"/>
        <v xml:space="preserve"> </v>
      </c>
      <c r="IF100" s="181">
        <f t="shared" si="238"/>
        <v>0</v>
      </c>
      <c r="IG100" s="182" t="str">
        <f t="shared" si="239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82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40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83"/>
        <v xml:space="preserve"> </v>
      </c>
      <c r="IZ100" s="181" t="str">
        <f>IF(IV100=0," ",VLOOKUP(IV100,PROTOKOL!$A:$E,5,FALSE))</f>
        <v xml:space="preserve"> </v>
      </c>
      <c r="JA100" s="215" t="str">
        <f t="shared" si="286"/>
        <v xml:space="preserve"> </v>
      </c>
      <c r="JB100" s="181">
        <f t="shared" si="241"/>
        <v>0</v>
      </c>
      <c r="JC100" s="182" t="str">
        <f t="shared" si="242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84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4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85"/>
        <v xml:space="preserve"> </v>
      </c>
      <c r="JV100" s="181" t="str">
        <f>IF(JR100=0," ",VLOOKUP(JR100,PROTOKOL!$A:$E,5,FALSE))</f>
        <v xml:space="preserve"> </v>
      </c>
      <c r="JW100" s="215" t="str">
        <f t="shared" si="287"/>
        <v xml:space="preserve"> </v>
      </c>
      <c r="JX100" s="181">
        <f t="shared" si="244"/>
        <v>0</v>
      </c>
      <c r="JY100" s="182" t="str">
        <f t="shared" si="245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86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4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87"/>
        <v xml:space="preserve"> </v>
      </c>
      <c r="KR100" s="181" t="str">
        <f>IF(KN100=0," ",VLOOKUP(KN100,PROTOKOL!$A:$E,5,FALSE))</f>
        <v xml:space="preserve"> </v>
      </c>
      <c r="KS100" s="215" t="str">
        <f t="shared" si="288"/>
        <v xml:space="preserve"> </v>
      </c>
      <c r="KT100" s="181">
        <f t="shared" si="247"/>
        <v>0</v>
      </c>
      <c r="KU100" s="182" t="str">
        <f t="shared" si="248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88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4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89"/>
        <v xml:space="preserve"> </v>
      </c>
      <c r="LN100" s="181" t="str">
        <f>IF(LJ100=0," ",VLOOKUP(LJ100,PROTOKOL!$A:$E,5,FALSE))</f>
        <v xml:space="preserve"> </v>
      </c>
      <c r="LO100" s="215" t="str">
        <f t="shared" si="289"/>
        <v xml:space="preserve"> </v>
      </c>
      <c r="LP100" s="181">
        <f t="shared" si="250"/>
        <v>0</v>
      </c>
      <c r="LQ100" s="182" t="str">
        <f t="shared" si="251"/>
        <v xml:space="preserve"> </v>
      </c>
      <c r="LS100" s="177">
        <v>26</v>
      </c>
      <c r="LT100" s="227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90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5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91"/>
        <v xml:space="preserve"> </v>
      </c>
      <c r="MJ100" s="181" t="str">
        <f>IF(MF100=0," ",VLOOKUP(MF100,PROTOKOL!$A:$E,5,FALSE))</f>
        <v xml:space="preserve"> </v>
      </c>
      <c r="MK100" s="215" t="str">
        <f t="shared" si="290"/>
        <v xml:space="preserve"> </v>
      </c>
      <c r="ML100" s="181">
        <f t="shared" si="253"/>
        <v>0</v>
      </c>
      <c r="MM100" s="182" t="str">
        <f t="shared" si="254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92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5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93"/>
        <v xml:space="preserve"> </v>
      </c>
      <c r="NF100" s="181" t="str">
        <f>IF(NB100=0," ",VLOOKUP(NB100,PROTOKOL!$A:$E,5,FALSE))</f>
        <v xml:space="preserve"> </v>
      </c>
      <c r="NG100" s="215" t="str">
        <f t="shared" si="291"/>
        <v xml:space="preserve"> </v>
      </c>
      <c r="NH100" s="181">
        <f t="shared" si="256"/>
        <v>0</v>
      </c>
      <c r="NI100" s="182" t="str">
        <f t="shared" si="257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94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5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95"/>
        <v xml:space="preserve"> </v>
      </c>
      <c r="OB100" s="181" t="str">
        <f>IF(NX100=0," ",VLOOKUP(NX100,PROTOKOL!$A:$E,5,FALSE))</f>
        <v xml:space="preserve"> </v>
      </c>
      <c r="OC100" s="215" t="str">
        <f t="shared" si="292"/>
        <v xml:space="preserve"> </v>
      </c>
      <c r="OD100" s="181">
        <f t="shared" si="259"/>
        <v>0</v>
      </c>
      <c r="OE100" s="182" t="str">
        <f t="shared" si="260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96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6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97"/>
        <v xml:space="preserve"> </v>
      </c>
      <c r="OX100" s="181" t="str">
        <f>IF(OT100=0," ",VLOOKUP(OT100,PROTOKOL!$A:$E,5,FALSE))</f>
        <v xml:space="preserve"> </v>
      </c>
      <c r="OY100" s="215" t="str">
        <f t="shared" si="293"/>
        <v xml:space="preserve"> </v>
      </c>
      <c r="OZ100" s="181">
        <f t="shared" si="262"/>
        <v>0</v>
      </c>
      <c r="PA100" s="182" t="str">
        <f t="shared" si="263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98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6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99"/>
        <v xml:space="preserve"> </v>
      </c>
      <c r="PT100" s="181" t="str">
        <f>IF(PP100=0," ",VLOOKUP(PP100,PROTOKOL!$A:$E,5,FALSE))</f>
        <v xml:space="preserve"> </v>
      </c>
      <c r="PU100" s="215" t="str">
        <f t="shared" si="294"/>
        <v xml:space="preserve"> </v>
      </c>
      <c r="PV100" s="181">
        <f t="shared" si="265"/>
        <v>0</v>
      </c>
      <c r="PW100" s="182" t="str">
        <f t="shared" si="266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200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6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201"/>
        <v xml:space="preserve"> </v>
      </c>
      <c r="QP100" s="181" t="str">
        <f>IF(QL100=0," ",VLOOKUP(QL100,PROTOKOL!$A:$E,5,FALSE))</f>
        <v xml:space="preserve"> </v>
      </c>
      <c r="QQ100" s="215" t="str">
        <f t="shared" si="295"/>
        <v xml:space="preserve"> </v>
      </c>
      <c r="QR100" s="181">
        <f t="shared" si="268"/>
        <v>0</v>
      </c>
      <c r="QS100" s="182" t="str">
        <f t="shared" si="269"/>
        <v xml:space="preserve"> </v>
      </c>
      <c r="QU100" s="177">
        <v>26</v>
      </c>
      <c r="QV100" s="227"/>
      <c r="QW100" s="173" t="str">
        <f>IF(QY100=0," ",VLOOKUP(QY100,PROTOKOL!$A:$F,6,FALSE))</f>
        <v xml:space="preserve"> </v>
      </c>
      <c r="QX100" s="178"/>
      <c r="QY100" s="178"/>
      <c r="QZ100" s="178"/>
      <c r="RA100" s="42" t="str">
        <f>IF(QY100=0," ",(VLOOKUP(QY100,PROTOKOL!$A$1:$E$29,2,FALSE))*QZ100)</f>
        <v xml:space="preserve"> </v>
      </c>
      <c r="RB100" s="180" t="str">
        <f t="shared" si="202"/>
        <v xml:space="preserve"> </v>
      </c>
      <c r="RC100" s="215" t="str">
        <f>IF(QY100=0," ",VLOOKUP(QY100,PROTOKOL!$A:$E,5,FALSE))</f>
        <v xml:space="preserve"> </v>
      </c>
      <c r="RD100" s="181"/>
      <c r="RE100" s="182" t="str">
        <f t="shared" si="270"/>
        <v xml:space="preserve"> </v>
      </c>
      <c r="RF100" s="216" t="str">
        <f>IF(RH100=0," ",VLOOKUP(RH100,PROTOKOL!$A:$F,6,FALSE))</f>
        <v xml:space="preserve"> </v>
      </c>
      <c r="RG100" s="178"/>
      <c r="RH100" s="178"/>
      <c r="RI100" s="178"/>
      <c r="RJ100" s="179" t="str">
        <f>IF(RH100=0," ",(VLOOKUP(RH100,PROTOKOL!$A$1:$E$29,2,FALSE))*RI100)</f>
        <v xml:space="preserve"> </v>
      </c>
      <c r="RK100" s="180" t="str">
        <f t="shared" si="203"/>
        <v xml:space="preserve"> </v>
      </c>
      <c r="RL100" s="181" t="str">
        <f>IF(RH100=0," ",VLOOKUP(RH100,PROTOKOL!$A:$E,5,FALSE))</f>
        <v xml:space="preserve"> </v>
      </c>
      <c r="RM100" s="215" t="str">
        <f t="shared" si="296"/>
        <v xml:space="preserve"> </v>
      </c>
      <c r="RN100" s="181">
        <f t="shared" si="271"/>
        <v>0</v>
      </c>
      <c r="RO100" s="182" t="str">
        <f t="shared" si="272"/>
        <v xml:space="preserve"> </v>
      </c>
      <c r="RQ100" s="177">
        <v>26</v>
      </c>
      <c r="RR100" s="227"/>
      <c r="RS100" s="173" t="str">
        <f>IF(RU100=0," ",VLOOKUP(RU100,PROTOKOL!$A:$F,6,FALSE))</f>
        <v xml:space="preserve"> </v>
      </c>
      <c r="RT100" s="178"/>
      <c r="RU100" s="178"/>
      <c r="RV100" s="178"/>
      <c r="RW100" s="42" t="str">
        <f>IF(RU100=0," ",(VLOOKUP(RU100,PROTOKOL!$A$1:$E$29,2,FALSE))*RV100)</f>
        <v xml:space="preserve"> </v>
      </c>
      <c r="RX100" s="180" t="str">
        <f t="shared" si="204"/>
        <v xml:space="preserve"> </v>
      </c>
      <c r="RY100" s="215" t="str">
        <f>IF(RU100=0," ",VLOOKUP(RU100,PROTOKOL!$A:$E,5,FALSE))</f>
        <v xml:space="preserve"> </v>
      </c>
      <c r="RZ100" s="181"/>
      <c r="SA100" s="182" t="str">
        <f t="shared" si="273"/>
        <v xml:space="preserve"> </v>
      </c>
      <c r="SB100" s="216" t="str">
        <f>IF(SD100=0," ",VLOOKUP(SD100,PROTOKOL!$A:$F,6,FALSE))</f>
        <v xml:space="preserve"> </v>
      </c>
      <c r="SC100" s="178"/>
      <c r="SD100" s="178"/>
      <c r="SE100" s="178"/>
      <c r="SF100" s="179" t="str">
        <f>IF(SD100=0," ",(VLOOKUP(SD100,PROTOKOL!$A$1:$E$29,2,FALSE))*SE100)</f>
        <v xml:space="preserve"> </v>
      </c>
      <c r="SG100" s="180" t="str">
        <f t="shared" si="205"/>
        <v xml:space="preserve"> </v>
      </c>
      <c r="SH100" s="181" t="str">
        <f>IF(SD100=0," ",VLOOKUP(SD100,PROTOKOL!$A:$E,5,FALSE))</f>
        <v xml:space="preserve"> </v>
      </c>
      <c r="SI100" s="215" t="str">
        <f t="shared" si="297"/>
        <v xml:space="preserve"> </v>
      </c>
      <c r="SJ100" s="181">
        <f t="shared" si="274"/>
        <v>0</v>
      </c>
      <c r="SK100" s="182" t="str">
        <f t="shared" si="275"/>
        <v xml:space="preserve"> </v>
      </c>
    </row>
    <row r="101" spans="1:505" ht="13.8" thickBot="1">
      <c r="A101" s="155"/>
      <c r="B101" s="20"/>
      <c r="C101" s="190"/>
      <c r="D101" s="21">
        <f>SUM(D8:D100)</f>
        <v>628</v>
      </c>
      <c r="E101" s="21"/>
      <c r="F101" s="21">
        <f>SUM(F8:F100)</f>
        <v>22.5</v>
      </c>
      <c r="G101" s="192"/>
      <c r="H101" s="193"/>
      <c r="I101" s="189"/>
      <c r="J101" s="21"/>
      <c r="K101" s="21" t="e">
        <f t="shared" ref="K101" si="298">SUM(K8:K100)</f>
        <v>#DIV/0!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208"/>
        <v>0</v>
      </c>
      <c r="U101" s="198">
        <f>SUM(U8:U100)</f>
        <v>0</v>
      </c>
      <c r="W101" s="155"/>
      <c r="X101" s="20"/>
      <c r="Y101" s="190"/>
      <c r="Z101" s="21">
        <f>SUM(Z8:Z100)</f>
        <v>364</v>
      </c>
      <c r="AA101" s="21"/>
      <c r="AB101" s="21">
        <f>SUM(AB8:AB100)</f>
        <v>22.5</v>
      </c>
      <c r="AC101" s="192"/>
      <c r="AD101" s="193"/>
      <c r="AE101" s="189"/>
      <c r="AF101" s="21"/>
      <c r="AG101" s="21">
        <f t="shared" ref="AG101" si="299">SUM(AG8:AG100)</f>
        <v>111.29870684523809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211"/>
        <v>0</v>
      </c>
      <c r="AQ101" s="198">
        <f>SUM(AQ8:AQ100)</f>
        <v>0</v>
      </c>
      <c r="AS101" s="155"/>
      <c r="AT101" s="20"/>
      <c r="AU101" s="190"/>
      <c r="AV101" s="21">
        <f>SUM(AV8:AV100)</f>
        <v>481</v>
      </c>
      <c r="AW101" s="21"/>
      <c r="AX101" s="21">
        <f>SUM(AX8:AX100)</f>
        <v>15</v>
      </c>
      <c r="AY101" s="192"/>
      <c r="AZ101" s="193"/>
      <c r="BA101" s="189"/>
      <c r="BB101" s="21"/>
      <c r="BC101" s="21">
        <f t="shared" ref="BC101" si="300">SUM(BC8:BC100)</f>
        <v>81.355073984374997</v>
      </c>
      <c r="BD101" s="190"/>
      <c r="BG101">
        <f>SUM(BG8:BG100)</f>
        <v>2.5</v>
      </c>
      <c r="BH101" s="194"/>
      <c r="BI101" s="195"/>
      <c r="BJ101" s="189"/>
      <c r="BK101" s="77"/>
      <c r="BL101" s="189">
        <f t="shared" si="214"/>
        <v>5</v>
      </c>
      <c r="BM101" s="198">
        <f>SUM(BM8:BM100)</f>
        <v>23.372728437499998</v>
      </c>
      <c r="BO101" s="155"/>
      <c r="BP101" s="20"/>
      <c r="BQ101" s="190"/>
      <c r="BR101" s="21">
        <f>SUM(BR8:BR100)</f>
        <v>474</v>
      </c>
      <c r="BS101" s="21"/>
      <c r="BT101" s="21">
        <f>SUM(BT8:BT100)</f>
        <v>15</v>
      </c>
      <c r="BU101" s="192"/>
      <c r="BV101" s="193"/>
      <c r="BW101" s="189"/>
      <c r="BX101" s="21"/>
      <c r="BY101" s="21">
        <f t="shared" ref="BY101" si="301">SUM(BY8:BY100)</f>
        <v>82.98737991776315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217"/>
        <v>0</v>
      </c>
      <c r="CI101" s="198">
        <f>SUM(CI8:CI100)</f>
        <v>0</v>
      </c>
      <c r="CK101" s="155"/>
      <c r="CL101" s="20"/>
      <c r="CM101" s="190"/>
      <c r="CN101" s="21">
        <f>SUM(CN8:CN100)</f>
        <v>684</v>
      </c>
      <c r="CO101" s="21"/>
      <c r="CP101" s="21">
        <f>SUM(CP8:CP100)</f>
        <v>22.5</v>
      </c>
      <c r="CQ101" s="192"/>
      <c r="CR101" s="193"/>
      <c r="CS101" s="189"/>
      <c r="CT101" s="21"/>
      <c r="CU101" s="21">
        <f t="shared" ref="CU101" si="302">SUM(CU8:CU100)</f>
        <v>119.22930296052633</v>
      </c>
      <c r="CV101" s="190"/>
      <c r="CY101">
        <f>SUM(CY8:CY100)</f>
        <v>10.5</v>
      </c>
      <c r="CZ101" s="194"/>
      <c r="DA101" s="195"/>
      <c r="DB101" s="189"/>
      <c r="DC101" s="77"/>
      <c r="DD101" s="189">
        <f t="shared" si="220"/>
        <v>21</v>
      </c>
      <c r="DE101" s="198" t="e">
        <f>SUM(DE8:DE100)</f>
        <v>#DIV/0!</v>
      </c>
      <c r="DG101" s="155"/>
      <c r="DH101" s="20"/>
      <c r="DI101" s="190"/>
      <c r="DJ101" s="21">
        <f>SUM(DJ8:DJ100)</f>
        <v>363</v>
      </c>
      <c r="DK101" s="21"/>
      <c r="DL101" s="21">
        <f>SUM(DL8:DL100)</f>
        <v>22.5</v>
      </c>
      <c r="DM101" s="192"/>
      <c r="DN101" s="193"/>
      <c r="DO101" s="189"/>
      <c r="DP101" s="21"/>
      <c r="DQ101" s="21">
        <f t="shared" ref="DQ101" si="303">SUM(DQ8:DQ100)</f>
        <v>110.44256294642858</v>
      </c>
      <c r="DR101" s="190"/>
      <c r="DU101">
        <f>SUM(DU8:DU100)</f>
        <v>3.5</v>
      </c>
      <c r="DV101" s="194"/>
      <c r="DW101" s="195"/>
      <c r="DX101" s="189"/>
      <c r="DY101" s="77"/>
      <c r="DZ101" s="189">
        <f t="shared" si="223"/>
        <v>7</v>
      </c>
      <c r="EA101" s="198">
        <f>SUM(EA8:EA100)</f>
        <v>35.059092656249994</v>
      </c>
      <c r="EC101" s="155"/>
      <c r="ED101" s="20"/>
      <c r="EE101" s="190"/>
      <c r="EF101" s="21">
        <f>SUM(EF8:EF100)</f>
        <v>0</v>
      </c>
      <c r="EG101" s="21"/>
      <c r="EH101" s="21">
        <f>SUM(EH8:EH100)</f>
        <v>0</v>
      </c>
      <c r="EI101" s="192"/>
      <c r="EJ101" s="193"/>
      <c r="EK101" s="189"/>
      <c r="EL101" s="21"/>
      <c r="EM101" s="21">
        <f t="shared" ref="EM101" si="304">SUM(EM8:EM100)</f>
        <v>0</v>
      </c>
      <c r="EN101" s="190"/>
      <c r="EQ101">
        <f>SUM(EQ8:EQ100)</f>
        <v>0</v>
      </c>
      <c r="ER101" s="194"/>
      <c r="ES101" s="195"/>
      <c r="ET101" s="189"/>
      <c r="EU101" s="77"/>
      <c r="EV101" s="189">
        <f t="shared" si="226"/>
        <v>0</v>
      </c>
      <c r="EW101" s="198">
        <f>SUM(EW8:EW100)</f>
        <v>0</v>
      </c>
      <c r="EY101" s="155"/>
      <c r="EZ101" s="20"/>
      <c r="FA101" s="190"/>
      <c r="FB101" s="21">
        <f>SUM(FB8:FB100)</f>
        <v>147</v>
      </c>
      <c r="FC101" s="21"/>
      <c r="FD101" s="21">
        <f>SUM(FD8:FD100)</f>
        <v>15.5</v>
      </c>
      <c r="FE101" s="192"/>
      <c r="FF101" s="193"/>
      <c r="FG101" s="189"/>
      <c r="FH101" s="21"/>
      <c r="FI101" s="21" t="e">
        <f t="shared" ref="FI101" si="305">SUM(FI8:FI100)</f>
        <v>#DIV/0!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29"/>
        <v>0</v>
      </c>
      <c r="FS101" s="198">
        <f>SUM(FS8:FS100)</f>
        <v>0</v>
      </c>
      <c r="FU101" s="155"/>
      <c r="FV101" s="20"/>
      <c r="FW101" s="190"/>
      <c r="FX101" s="21">
        <f>SUM(FX8:FX100)</f>
        <v>234</v>
      </c>
      <c r="FY101" s="21"/>
      <c r="FZ101" s="21">
        <f>SUM(FZ8:FZ100)</f>
        <v>7.5</v>
      </c>
      <c r="GA101" s="192"/>
      <c r="GB101" s="193"/>
      <c r="GC101" s="189"/>
      <c r="GD101" s="21"/>
      <c r="GE101" s="21">
        <f t="shared" ref="GE101" si="306">SUM(GE8:GE100)</f>
        <v>37.755945937499995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32"/>
        <v>0</v>
      </c>
      <c r="GO101" s="198">
        <f>SUM(GO8:GO100)</f>
        <v>0</v>
      </c>
      <c r="GQ101" s="155"/>
      <c r="GR101" s="20"/>
      <c r="GS101" s="190"/>
      <c r="GT101" s="21">
        <f>SUM(GT8:GT100)</f>
        <v>0</v>
      </c>
      <c r="GU101" s="21"/>
      <c r="GV101" s="21">
        <f>SUM(GV8:GV100)</f>
        <v>0</v>
      </c>
      <c r="GW101" s="192"/>
      <c r="GX101" s="193"/>
      <c r="GY101" s="189"/>
      <c r="GZ101" s="21"/>
      <c r="HA101" s="21">
        <f t="shared" ref="HA101" si="307">SUM(HA8:HA100)</f>
        <v>0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35"/>
        <v>0</v>
      </c>
      <c r="HK101" s="198">
        <f>SUM(HK8:HK100)</f>
        <v>0</v>
      </c>
      <c r="HM101" s="155"/>
      <c r="HN101" s="20"/>
      <c r="HO101" s="190"/>
      <c r="HP101" s="21">
        <f>SUM(HP8:HP100)</f>
        <v>514</v>
      </c>
      <c r="HQ101" s="21"/>
      <c r="HR101" s="21">
        <f>SUM(HR8:HR100)</f>
        <v>22</v>
      </c>
      <c r="HS101" s="192"/>
      <c r="HT101" s="193"/>
      <c r="HU101" s="189"/>
      <c r="HV101" s="21"/>
      <c r="HW101" s="21" t="e">
        <f t="shared" ref="HW101" si="308">SUM(HW8:HW100)</f>
        <v>#DIV/0!</v>
      </c>
      <c r="HX101" s="190"/>
      <c r="IA101">
        <f>SUM(IA8:IA100)</f>
        <v>2.5</v>
      </c>
      <c r="IB101" s="194"/>
      <c r="IC101" s="195"/>
      <c r="ID101" s="189"/>
      <c r="IE101" s="77"/>
      <c r="IF101" s="189">
        <f t="shared" si="238"/>
        <v>5</v>
      </c>
      <c r="IG101" s="198">
        <f>SUM(IG8:IG100)</f>
        <v>25.355030849358975</v>
      </c>
      <c r="II101" s="155"/>
      <c r="IJ101" s="20"/>
      <c r="IK101" s="190"/>
      <c r="IL101" s="21">
        <f>SUM(IL8:IL100)</f>
        <v>445</v>
      </c>
      <c r="IM101" s="21"/>
      <c r="IN101" s="21">
        <f>SUM(IN8:IN100)</f>
        <v>15</v>
      </c>
      <c r="IO101" s="192"/>
      <c r="IP101" s="193"/>
      <c r="IQ101" s="189"/>
      <c r="IR101" s="21"/>
      <c r="IS101" s="21">
        <f t="shared" ref="IS101" si="309">SUM(IS8:IS100)</f>
        <v>87.958907019230764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41"/>
        <v>0</v>
      </c>
      <c r="JC101" s="198">
        <f>SUM(JC8:JC100)</f>
        <v>0</v>
      </c>
      <c r="JE101" s="155"/>
      <c r="JF101" s="20"/>
      <c r="JG101" s="190"/>
      <c r="JH101" s="21">
        <f>SUM(JH8:JH100)</f>
        <v>0</v>
      </c>
      <c r="JI101" s="21"/>
      <c r="JJ101" s="21">
        <f>SUM(JJ8:JJ100)</f>
        <v>0</v>
      </c>
      <c r="JK101" s="192"/>
      <c r="JL101" s="193"/>
      <c r="JM101" s="189"/>
      <c r="JN101" s="21"/>
      <c r="JO101" s="21">
        <f t="shared" ref="JO101" si="310">SUM(JO8:JO100)</f>
        <v>0</v>
      </c>
      <c r="JP101" s="190"/>
      <c r="JS101">
        <f>SUM(JS8:JS100)</f>
        <v>0</v>
      </c>
      <c r="JT101" s="194"/>
      <c r="JU101" s="195"/>
      <c r="JV101" s="189"/>
      <c r="JW101" s="77"/>
      <c r="JX101" s="189">
        <f t="shared" si="244"/>
        <v>0</v>
      </c>
      <c r="JY101" s="198">
        <f>SUM(JY8:JY100)</f>
        <v>0</v>
      </c>
      <c r="KA101" s="155"/>
      <c r="KB101" s="20"/>
      <c r="KC101" s="190"/>
      <c r="KD101" s="21">
        <f>SUM(KD8:KD100)</f>
        <v>209</v>
      </c>
      <c r="KE101" s="21"/>
      <c r="KF101" s="21">
        <f>SUM(KF8:KF100)</f>
        <v>15</v>
      </c>
      <c r="KG101" s="192"/>
      <c r="KH101" s="193"/>
      <c r="KI101" s="189"/>
      <c r="KJ101" s="21"/>
      <c r="KK101" s="21">
        <f t="shared" ref="KK101" si="311">SUM(KK8:KK100)</f>
        <v>81.162441607142839</v>
      </c>
      <c r="KL101" s="190"/>
      <c r="KO101">
        <f>SUM(KO8:KO100)</f>
        <v>2.5</v>
      </c>
      <c r="KP101" s="194"/>
      <c r="KQ101" s="195"/>
      <c r="KR101" s="189"/>
      <c r="KS101" s="77"/>
      <c r="KT101" s="189">
        <f t="shared" si="247"/>
        <v>5</v>
      </c>
      <c r="KU101" s="198">
        <f>SUM(KU8:KU100)</f>
        <v>-11.643557023809517</v>
      </c>
      <c r="KW101" s="155"/>
      <c r="KX101" s="20"/>
      <c r="KY101" s="190"/>
      <c r="KZ101" s="21">
        <f>SUM(KZ8:KZ100)</f>
        <v>690</v>
      </c>
      <c r="LA101" s="21"/>
      <c r="LB101" s="21">
        <f>SUM(LB8:LB100)</f>
        <v>22.5</v>
      </c>
      <c r="LC101" s="192"/>
      <c r="LD101" s="193"/>
      <c r="LE101" s="189"/>
      <c r="LF101" s="21"/>
      <c r="LG101" s="21">
        <f t="shared" ref="LG101" si="312">SUM(LG8:LG100)</f>
        <v>107.87413124999998</v>
      </c>
      <c r="LH101" s="190"/>
      <c r="LK101">
        <f>SUM(LK8:LK100)</f>
        <v>2.5</v>
      </c>
      <c r="LL101" s="194"/>
      <c r="LM101" s="195"/>
      <c r="LN101" s="189"/>
      <c r="LO101" s="77"/>
      <c r="LP101" s="189">
        <f t="shared" si="250"/>
        <v>5</v>
      </c>
      <c r="LQ101" s="198" t="e">
        <f>SUM(LQ8:LQ100)</f>
        <v>#DIV/0!</v>
      </c>
      <c r="LS101" s="155"/>
      <c r="LT101" s="20"/>
      <c r="LU101" s="190"/>
      <c r="LV101" s="21">
        <f>SUM(LV8:LV100)</f>
        <v>719</v>
      </c>
      <c r="LW101" s="21"/>
      <c r="LX101" s="21">
        <f>SUM(LX8:LX100)</f>
        <v>22.5</v>
      </c>
      <c r="LY101" s="192"/>
      <c r="LZ101" s="193"/>
      <c r="MA101" s="189"/>
      <c r="MB101" s="21"/>
      <c r="MC101" s="21">
        <f t="shared" ref="MC101" si="313">SUM(MC8:MC100)</f>
        <v>120.90892210937498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53"/>
        <v>0</v>
      </c>
      <c r="MM101" s="198">
        <f>SUM(MM8:MM100)</f>
        <v>0</v>
      </c>
      <c r="MO101" s="155"/>
      <c r="MP101" s="20"/>
      <c r="MQ101" s="190"/>
      <c r="MR101" s="21">
        <f>SUM(MR8:MR100)</f>
        <v>203</v>
      </c>
      <c r="MS101" s="21"/>
      <c r="MT101" s="21">
        <f>SUM(MT8:MT100)</f>
        <v>15</v>
      </c>
      <c r="MU101" s="192"/>
      <c r="MV101" s="193"/>
      <c r="MW101" s="189"/>
      <c r="MX101" s="21"/>
      <c r="MY101" s="21">
        <f t="shared" ref="MY101" si="314">SUM(MY8:MY100)</f>
        <v>74.998205535714277</v>
      </c>
      <c r="MZ101" s="190"/>
      <c r="NC101">
        <f>SUM(NC8:NC100)</f>
        <v>2.5</v>
      </c>
      <c r="ND101" s="194"/>
      <c r="NE101" s="195"/>
      <c r="NF101" s="189"/>
      <c r="NG101" s="77"/>
      <c r="NH101" s="189">
        <f t="shared" si="256"/>
        <v>5</v>
      </c>
      <c r="NI101" s="198">
        <f>SUM(NI8:NI100)</f>
        <v>27.396604761904761</v>
      </c>
      <c r="NK101" s="155"/>
      <c r="NL101" s="20"/>
      <c r="NM101" s="190"/>
      <c r="NN101" s="21">
        <f>SUM(NN8:NN100)</f>
        <v>332</v>
      </c>
      <c r="NO101" s="21"/>
      <c r="NP101" s="21">
        <f>SUM(NP8:NP100)</f>
        <v>22.5</v>
      </c>
      <c r="NQ101" s="192"/>
      <c r="NR101" s="193"/>
      <c r="NS101" s="189"/>
      <c r="NT101" s="21"/>
      <c r="NU101" s="21">
        <f t="shared" ref="NU101" si="315">SUM(NU8:NU100)</f>
        <v>140.75005696428568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59"/>
        <v>0</v>
      </c>
      <c r="OE101" s="198">
        <f>SUM(OE8:OE100)</f>
        <v>0</v>
      </c>
      <c r="OG101" s="155"/>
      <c r="OH101" s="20"/>
      <c r="OI101" s="190"/>
      <c r="OJ101" s="21">
        <f>SUM(OJ8:OJ100)</f>
        <v>0</v>
      </c>
      <c r="OK101" s="21"/>
      <c r="OL101" s="21">
        <f>SUM(OL8:OL100)</f>
        <v>0</v>
      </c>
      <c r="OM101" s="192"/>
      <c r="ON101" s="193"/>
      <c r="OO101" s="189"/>
      <c r="OP101" s="21"/>
      <c r="OQ101" s="21">
        <f t="shared" ref="OQ101" si="316">SUM(OQ8:OQ100)</f>
        <v>0</v>
      </c>
      <c r="OR101" s="190"/>
      <c r="OU101">
        <f>SUM(OU8:OU100)</f>
        <v>0</v>
      </c>
      <c r="OV101" s="194"/>
      <c r="OW101" s="195"/>
      <c r="OX101" s="189"/>
      <c r="OY101" s="77"/>
      <c r="OZ101" s="189">
        <f t="shared" si="262"/>
        <v>0</v>
      </c>
      <c r="PA101" s="198">
        <f>SUM(PA8:PA100)</f>
        <v>0</v>
      </c>
      <c r="PC101" s="155"/>
      <c r="PD101" s="20"/>
      <c r="PE101" s="190"/>
      <c r="PF101" s="21">
        <f>SUM(PF8:PF100)</f>
        <v>141</v>
      </c>
      <c r="PG101" s="21"/>
      <c r="PH101" s="21">
        <f>SUM(PH8:PH100)</f>
        <v>22.5</v>
      </c>
      <c r="PI101" s="192"/>
      <c r="PJ101" s="193"/>
      <c r="PK101" s="189"/>
      <c r="PL101" s="21"/>
      <c r="PM101" s="21" t="e">
        <f t="shared" ref="PM101" si="317">SUM(PM8:PM100)</f>
        <v>#DIV/0!</v>
      </c>
      <c r="PN101" s="190"/>
      <c r="PQ101">
        <f>SUM(PQ8:PQ100)</f>
        <v>3</v>
      </c>
      <c r="PR101" s="194"/>
      <c r="PS101" s="195"/>
      <c r="PT101" s="189"/>
      <c r="PU101" s="77"/>
      <c r="PV101" s="189">
        <f t="shared" si="265"/>
        <v>6</v>
      </c>
      <c r="PW101" s="198" t="e">
        <f>SUM(PW8:PW100)</f>
        <v>#DIV/0!</v>
      </c>
      <c r="PY101" s="155"/>
      <c r="PZ101" s="20"/>
      <c r="QA101" s="190"/>
      <c r="QB101" s="21">
        <f>SUM(QB8:QB100)</f>
        <v>460</v>
      </c>
      <c r="QC101" s="21"/>
      <c r="QD101" s="21">
        <f>SUM(QD8:QD100)</f>
        <v>15</v>
      </c>
      <c r="QE101" s="192"/>
      <c r="QF101" s="193"/>
      <c r="QG101" s="189"/>
      <c r="QH101" s="21"/>
      <c r="QI101" s="21">
        <f t="shared" ref="QI101" si="318">SUM(QI8:QI100)</f>
        <v>71.916087499999989</v>
      </c>
      <c r="QJ101" s="190"/>
      <c r="QM101">
        <f>SUM(QM8:QM100)</f>
        <v>2.5</v>
      </c>
      <c r="QN101" s="194"/>
      <c r="QO101" s="195"/>
      <c r="QP101" s="189"/>
      <c r="QQ101" s="77"/>
      <c r="QR101" s="189">
        <f t="shared" si="268"/>
        <v>5</v>
      </c>
      <c r="QS101" s="198">
        <f>SUM(QS8:QS100)</f>
        <v>23.372728437500001</v>
      </c>
      <c r="QU101" s="155"/>
      <c r="QV101" s="20"/>
      <c r="QW101" s="190"/>
      <c r="QX101" s="21">
        <f>SUM(QX8:QX100)</f>
        <v>444</v>
      </c>
      <c r="QY101" s="21"/>
      <c r="QZ101" s="21">
        <f>SUM(QZ8:QZ100)</f>
        <v>15</v>
      </c>
      <c r="RA101" s="192"/>
      <c r="RB101" s="193"/>
      <c r="RC101" s="189"/>
      <c r="RD101" s="21"/>
      <c r="RE101" s="21">
        <f t="shared" ref="RE101" si="319">SUM(RE8:RE100)</f>
        <v>69.518884583333318</v>
      </c>
      <c r="RF101" s="190"/>
      <c r="RI101">
        <f>SUM(RI8:RI100)</f>
        <v>0</v>
      </c>
      <c r="RJ101" s="194"/>
      <c r="RK101" s="195"/>
      <c r="RL101" s="189"/>
      <c r="RM101" s="77"/>
      <c r="RN101" s="189">
        <f t="shared" si="271"/>
        <v>0</v>
      </c>
      <c r="RO101" s="198">
        <f>SUM(RO8:RO100)</f>
        <v>0</v>
      </c>
      <c r="RQ101" s="155"/>
      <c r="RR101" s="20"/>
      <c r="RS101" s="190"/>
      <c r="RT101" s="21">
        <f>SUM(RT8:RT100)</f>
        <v>336</v>
      </c>
      <c r="RU101" s="21"/>
      <c r="RV101" s="21">
        <f>SUM(RV8:RV100)</f>
        <v>22.5</v>
      </c>
      <c r="RW101" s="192"/>
      <c r="RX101" s="193"/>
      <c r="RY101" s="189"/>
      <c r="RZ101" s="21"/>
      <c r="SA101" s="21">
        <f t="shared" ref="SA101" si="320">SUM(SA8:SA100)</f>
        <v>144.8595476785714</v>
      </c>
      <c r="SB101" s="190"/>
      <c r="SE101">
        <f>SUM(SE8:SE100)</f>
        <v>2.5</v>
      </c>
      <c r="SF101" s="194"/>
      <c r="SG101" s="195"/>
      <c r="SH101" s="189"/>
      <c r="SI101" s="77"/>
      <c r="SJ101" s="189">
        <f t="shared" si="274"/>
        <v>5</v>
      </c>
      <c r="SK101" s="198">
        <f>SUM(SK8:SK100)</f>
        <v>23.287114047619045</v>
      </c>
    </row>
    <row r="102" spans="1:505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 t="e">
        <f>K101</f>
        <v>#DIV/0!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111.29870684523809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81.355073984374997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82.98737991776315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119.22930296052633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110.44256294642858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0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37.755945937499995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>
        <f>HA101</f>
        <v>0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 t="e">
        <f>HW101</f>
        <v>#DIV/0!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87.958907019230764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0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81.162441607142839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107.87413124999998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120.90892210937498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74.998205535714277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140.75005696428568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0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 t="e">
        <f>PM101</f>
        <v>#DIV/0!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71.916087499999989</v>
      </c>
      <c r="QU102" s="156"/>
      <c r="QV102" s="3"/>
      <c r="QW102" s="191"/>
      <c r="QX102" s="18"/>
      <c r="QY102" s="18"/>
      <c r="QZ102" s="18"/>
      <c r="RA102" s="194"/>
      <c r="RB102" s="195"/>
      <c r="RC102" s="189"/>
      <c r="RD102" s="18"/>
      <c r="RE102" s="22"/>
      <c r="RF102" s="191"/>
      <c r="RJ102" s="194"/>
      <c r="RK102" s="49"/>
      <c r="RL102" s="199">
        <f>VLOOKUP(RF2,PUANTAJ!$A:$F,2, )</f>
        <v>0</v>
      </c>
      <c r="RM102" s="201" t="s">
        <v>106</v>
      </c>
      <c r="RN102" s="25"/>
      <c r="RO102" s="31">
        <f>RE101</f>
        <v>69.518884583333318</v>
      </c>
      <c r="RQ102" s="156"/>
      <c r="RR102" s="3"/>
      <c r="RS102" s="191"/>
      <c r="RT102" s="18"/>
      <c r="RU102" s="18"/>
      <c r="RV102" s="18"/>
      <c r="RW102" s="194"/>
      <c r="RX102" s="195"/>
      <c r="RY102" s="189"/>
      <c r="RZ102" s="18"/>
      <c r="SA102" s="22"/>
      <c r="SB102" s="191"/>
      <c r="SF102" s="194"/>
      <c r="SG102" s="49"/>
      <c r="SH102" s="199">
        <f>VLOOKUP(SB2,PUANTAJ!$A:$F,2, )</f>
        <v>0</v>
      </c>
      <c r="SI102" s="201" t="s">
        <v>106</v>
      </c>
      <c r="SJ102" s="25"/>
      <c r="SK102" s="31">
        <f>SA101</f>
        <v>144.8595476785714</v>
      </c>
    </row>
    <row r="103" spans="1:505" ht="13.8" thickBot="1">
      <c r="A103" s="157"/>
      <c r="B103" s="23"/>
      <c r="C103" s="228" t="s">
        <v>108</v>
      </c>
      <c r="D103" s="229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28" t="s">
        <v>108</v>
      </c>
      <c r="Z103" s="229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28" t="s">
        <v>108</v>
      </c>
      <c r="AV103" s="229"/>
      <c r="AW103" s="24"/>
      <c r="AY103" s="194"/>
      <c r="AZ103" s="196"/>
      <c r="BA103" s="189"/>
      <c r="BB103" s="196"/>
      <c r="BC103" s="40" t="s">
        <v>109</v>
      </c>
      <c r="BD103" s="58">
        <f>BM101</f>
        <v>23.372728437499998</v>
      </c>
      <c r="BH103" s="194"/>
      <c r="BI103" s="49"/>
      <c r="BJ103" s="189"/>
      <c r="BK103" s="13"/>
      <c r="BL103" s="27"/>
      <c r="BM103" s="27"/>
      <c r="BO103" s="157"/>
      <c r="BP103" s="23"/>
      <c r="BQ103" s="228" t="s">
        <v>108</v>
      </c>
      <c r="BR103" s="229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28" t="s">
        <v>108</v>
      </c>
      <c r="CN103" s="229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28" t="s">
        <v>108</v>
      </c>
      <c r="DJ103" s="229"/>
      <c r="DK103" s="24"/>
      <c r="DM103" s="194"/>
      <c r="DN103" s="196"/>
      <c r="DO103" s="189"/>
      <c r="DP103" s="196"/>
      <c r="DQ103" s="40" t="s">
        <v>109</v>
      </c>
      <c r="DR103" s="58">
        <f>EA101</f>
        <v>35.059092656249994</v>
      </c>
      <c r="DV103" s="194"/>
      <c r="DW103" s="49"/>
      <c r="DX103" s="189"/>
      <c r="DY103" s="13"/>
      <c r="DZ103" s="27"/>
      <c r="EA103" s="27"/>
      <c r="EC103" s="157"/>
      <c r="ED103" s="23"/>
      <c r="EE103" s="228" t="s">
        <v>108</v>
      </c>
      <c r="EF103" s="229"/>
      <c r="EG103" s="24"/>
      <c r="EI103" s="194"/>
      <c r="EJ103" s="196"/>
      <c r="EK103" s="189"/>
      <c r="EL103" s="196"/>
      <c r="EM103" s="40" t="s">
        <v>109</v>
      </c>
      <c r="EN103" s="58">
        <f>EW101</f>
        <v>0</v>
      </c>
      <c r="ER103" s="194"/>
      <c r="ES103" s="49"/>
      <c r="ET103" s="189"/>
      <c r="EU103" s="13"/>
      <c r="EV103" s="27"/>
      <c r="EW103" s="27"/>
      <c r="EY103" s="157"/>
      <c r="EZ103" s="23"/>
      <c r="FA103" s="228" t="s">
        <v>108</v>
      </c>
      <c r="FB103" s="229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28" t="s">
        <v>108</v>
      </c>
      <c r="FX103" s="229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28" t="s">
        <v>108</v>
      </c>
      <c r="GT103" s="229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28" t="s">
        <v>108</v>
      </c>
      <c r="HP103" s="229"/>
      <c r="HQ103" s="24"/>
      <c r="HS103" s="194"/>
      <c r="HT103" s="196"/>
      <c r="HU103" s="189"/>
      <c r="HV103" s="196"/>
      <c r="HW103" s="40" t="s">
        <v>109</v>
      </c>
      <c r="HX103" s="58">
        <f>IG101</f>
        <v>25.355030849358975</v>
      </c>
      <c r="IB103" s="194"/>
      <c r="IC103" s="49"/>
      <c r="ID103" s="189"/>
      <c r="IE103" s="13"/>
      <c r="IF103" s="27"/>
      <c r="IG103" s="27"/>
      <c r="II103" s="157"/>
      <c r="IJ103" s="23"/>
      <c r="IK103" s="228" t="s">
        <v>108</v>
      </c>
      <c r="IL103" s="229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28" t="s">
        <v>108</v>
      </c>
      <c r="JH103" s="229"/>
      <c r="JI103" s="24"/>
      <c r="JK103" s="194"/>
      <c r="JL103" s="196"/>
      <c r="JM103" s="189"/>
      <c r="JN103" s="196"/>
      <c r="JO103" s="40" t="s">
        <v>109</v>
      </c>
      <c r="JP103" s="58">
        <f>JY101</f>
        <v>0</v>
      </c>
      <c r="JT103" s="194"/>
      <c r="JU103" s="49"/>
      <c r="JV103" s="189"/>
      <c r="JW103" s="13"/>
      <c r="JX103" s="27"/>
      <c r="JY103" s="27"/>
      <c r="KA103" s="157"/>
      <c r="KB103" s="23"/>
      <c r="KC103" s="228" t="s">
        <v>108</v>
      </c>
      <c r="KD103" s="229"/>
      <c r="KE103" s="24"/>
      <c r="KG103" s="194"/>
      <c r="KH103" s="196"/>
      <c r="KI103" s="189"/>
      <c r="KJ103" s="196"/>
      <c r="KK103" s="40" t="s">
        <v>109</v>
      </c>
      <c r="KL103" s="58">
        <f>KU101</f>
        <v>-11.643557023809517</v>
      </c>
      <c r="KP103" s="194"/>
      <c r="KQ103" s="49"/>
      <c r="KR103" s="189"/>
      <c r="KS103" s="13"/>
      <c r="KT103" s="27"/>
      <c r="KU103" s="27"/>
      <c r="KW103" s="157"/>
      <c r="KX103" s="23"/>
      <c r="KY103" s="228" t="s">
        <v>108</v>
      </c>
      <c r="KZ103" s="229"/>
      <c r="LA103" s="24"/>
      <c r="LC103" s="194"/>
      <c r="LD103" s="196"/>
      <c r="LE103" s="189"/>
      <c r="LF103" s="196"/>
      <c r="LG103" s="40" t="s">
        <v>109</v>
      </c>
      <c r="LH103" s="58" t="e">
        <f>LQ101</f>
        <v>#DIV/0!</v>
      </c>
      <c r="LL103" s="194"/>
      <c r="LM103" s="49"/>
      <c r="LN103" s="189"/>
      <c r="LO103" s="13"/>
      <c r="LP103" s="27"/>
      <c r="LQ103" s="27"/>
      <c r="LS103" s="157"/>
      <c r="LT103" s="23"/>
      <c r="LU103" s="228" t="s">
        <v>108</v>
      </c>
      <c r="LV103" s="229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28" t="s">
        <v>108</v>
      </c>
      <c r="MR103" s="229"/>
      <c r="MS103" s="24"/>
      <c r="MU103" s="194"/>
      <c r="MV103" s="196"/>
      <c r="MW103" s="189"/>
      <c r="MX103" s="196"/>
      <c r="MY103" s="40" t="s">
        <v>109</v>
      </c>
      <c r="MZ103" s="58">
        <f>NI101</f>
        <v>27.396604761904761</v>
      </c>
      <c r="ND103" s="194"/>
      <c r="NE103" s="49"/>
      <c r="NF103" s="189"/>
      <c r="NG103" s="13"/>
      <c r="NH103" s="27"/>
      <c r="NI103" s="27"/>
      <c r="NK103" s="157"/>
      <c r="NL103" s="23"/>
      <c r="NM103" s="228" t="s">
        <v>108</v>
      </c>
      <c r="NN103" s="229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28" t="s">
        <v>108</v>
      </c>
      <c r="OJ103" s="229"/>
      <c r="OK103" s="24"/>
      <c r="OM103" s="194"/>
      <c r="ON103" s="196"/>
      <c r="OO103" s="189"/>
      <c r="OP103" s="196"/>
      <c r="OQ103" s="40" t="s">
        <v>109</v>
      </c>
      <c r="OR103" s="58">
        <f>PA101</f>
        <v>0</v>
      </c>
      <c r="OV103" s="194"/>
      <c r="OW103" s="49"/>
      <c r="OX103" s="189"/>
      <c r="OY103" s="13"/>
      <c r="OZ103" s="27"/>
      <c r="PA103" s="27"/>
      <c r="PC103" s="157"/>
      <c r="PD103" s="23"/>
      <c r="PE103" s="228" t="s">
        <v>108</v>
      </c>
      <c r="PF103" s="229"/>
      <c r="PG103" s="24"/>
      <c r="PI103" s="194"/>
      <c r="PJ103" s="196"/>
      <c r="PK103" s="189"/>
      <c r="PL103" s="196"/>
      <c r="PM103" s="40" t="s">
        <v>109</v>
      </c>
      <c r="PN103" s="58" t="e">
        <f>PW101</f>
        <v>#DIV/0!</v>
      </c>
      <c r="PR103" s="194"/>
      <c r="PS103" s="49"/>
      <c r="PT103" s="189"/>
      <c r="PU103" s="13"/>
      <c r="PV103" s="27"/>
      <c r="PW103" s="27"/>
      <c r="PY103" s="157"/>
      <c r="PZ103" s="23"/>
      <c r="QA103" s="228" t="s">
        <v>108</v>
      </c>
      <c r="QB103" s="229"/>
      <c r="QC103" s="24"/>
      <c r="QE103" s="194"/>
      <c r="QF103" s="196"/>
      <c r="QG103" s="189"/>
      <c r="QH103" s="196"/>
      <c r="QI103" s="40" t="s">
        <v>109</v>
      </c>
      <c r="QJ103" s="58">
        <f>QS101</f>
        <v>23.372728437500001</v>
      </c>
      <c r="QN103" s="194"/>
      <c r="QO103" s="49"/>
      <c r="QP103" s="189"/>
      <c r="QQ103" s="13"/>
      <c r="QR103" s="27"/>
      <c r="QS103" s="27"/>
      <c r="QU103" s="157"/>
      <c r="QV103" s="23"/>
      <c r="QW103" s="228" t="s">
        <v>108</v>
      </c>
      <c r="QX103" s="229"/>
      <c r="QY103" s="24"/>
      <c r="RA103" s="194"/>
      <c r="RB103" s="196"/>
      <c r="RC103" s="189"/>
      <c r="RD103" s="196"/>
      <c r="RE103" s="40" t="s">
        <v>109</v>
      </c>
      <c r="RF103" s="58">
        <f>RO101</f>
        <v>0</v>
      </c>
      <c r="RJ103" s="194"/>
      <c r="RK103" s="49"/>
      <c r="RL103" s="189"/>
      <c r="RM103" s="13"/>
      <c r="RN103" s="27"/>
      <c r="RO103" s="27"/>
      <c r="RQ103" s="157"/>
      <c r="RR103" s="23"/>
      <c r="RS103" s="228" t="s">
        <v>108</v>
      </c>
      <c r="RT103" s="229"/>
      <c r="RU103" s="24"/>
      <c r="RW103" s="194"/>
      <c r="RX103" s="196"/>
      <c r="RY103" s="189"/>
      <c r="RZ103" s="196"/>
      <c r="SA103" s="40" t="s">
        <v>109</v>
      </c>
      <c r="SB103" s="58">
        <f>SK101</f>
        <v>23.287114047619045</v>
      </c>
      <c r="SF103" s="194"/>
      <c r="SG103" s="49"/>
      <c r="SH103" s="189"/>
      <c r="SI103" s="13"/>
      <c r="SJ103" s="27"/>
      <c r="SK103" s="27"/>
    </row>
    <row r="104" spans="1:505" ht="13.8" thickBot="1">
      <c r="A104" s="157"/>
      <c r="B104" s="23"/>
      <c r="C104" s="230" t="e">
        <f>VLOOKUP(L$2,ORTALAMA!$A:$I,3,FALSE)</f>
        <v>#DIV/0!</v>
      </c>
      <c r="D104" s="231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0" t="e">
        <f>VLOOKUP(AH$2,ORTALAMA!$A:$I,3,FALSE)</f>
        <v>#DIV/0!</v>
      </c>
      <c r="Z104" s="231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0" t="e">
        <f>VLOOKUP(BD$2,ORTALAMA!$A:$I,3,FALSE)</f>
        <v>#DIV/0!</v>
      </c>
      <c r="AV104" s="231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0" t="e">
        <f>VLOOKUP(BZ$2,ORTALAMA!$A:$I,3,FALSE)</f>
        <v>#DIV/0!</v>
      </c>
      <c r="BR104" s="231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0" t="e">
        <f>VLOOKUP(CV$2,ORTALAMA!$A:$I,3,FALSE)</f>
        <v>#DIV/0!</v>
      </c>
      <c r="CN104" s="231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0" t="e">
        <f>VLOOKUP(DR$2,ORTALAMA!$A:$I,3,FALSE)</f>
        <v>#DIV/0!</v>
      </c>
      <c r="DJ104" s="231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0" t="e">
        <f>VLOOKUP(EN$2,ORTALAMA!$A:$I,3,FALSE)</f>
        <v>#DIV/0!</v>
      </c>
      <c r="EF104" s="231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0" t="e">
        <f>VLOOKUP(FJ$2,ORTALAMA!$A:$I,3,FALSE)</f>
        <v>#DIV/0!</v>
      </c>
      <c r="FB104" s="231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0" t="e">
        <f>VLOOKUP(GF$2,ORTALAMA!$A:$I,3,FALSE)</f>
        <v>#DIV/0!</v>
      </c>
      <c r="FX104" s="231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0" t="e">
        <f>VLOOKUP(HB$2,ORTALAMA!$A:$I,3,FALSE)</f>
        <v>#DIV/0!</v>
      </c>
      <c r="GT104" s="231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0" t="e">
        <f>VLOOKUP(HX$2,ORTALAMA!$A:$I,3,FALSE)</f>
        <v>#DIV/0!</v>
      </c>
      <c r="HP104" s="231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0" t="e">
        <f>VLOOKUP(IT$2,ORTALAMA!$A:$I,3,FALSE)</f>
        <v>#DIV/0!</v>
      </c>
      <c r="IL104" s="231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0" t="e">
        <f>VLOOKUP(JP$2,ORTALAMA!$A:$I,3,FALSE)</f>
        <v>#DIV/0!</v>
      </c>
      <c r="JH104" s="231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0" t="e">
        <f>VLOOKUP(KL$2,ORTALAMA!$A:$I,3,FALSE)</f>
        <v>#DIV/0!</v>
      </c>
      <c r="KD104" s="231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0" t="e">
        <f>VLOOKUP(LH$2,ORTALAMA!$A:$I,3,FALSE)</f>
        <v>#DIV/0!</v>
      </c>
      <c r="KZ104" s="231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0" t="e">
        <f>VLOOKUP(MD$2,ORTALAMA!$A:$I,3,FALSE)</f>
        <v>#DIV/0!</v>
      </c>
      <c r="LV104" s="231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0" t="e">
        <f>VLOOKUP(MZ$2,ORTALAMA!$A:$I,3,FALSE)</f>
        <v>#DIV/0!</v>
      </c>
      <c r="MR104" s="231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0" t="e">
        <f>VLOOKUP(NV$2,ORTALAMA!$A:$I,3,FALSE)</f>
        <v>#DIV/0!</v>
      </c>
      <c r="NN104" s="231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0" t="e">
        <f>VLOOKUP(OR$2,ORTALAMA!$A:$I,3,FALSE)</f>
        <v>#DIV/0!</v>
      </c>
      <c r="OJ104" s="231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0" t="e">
        <f>VLOOKUP(PN$2,ORTALAMA!$A:$I,3,FALSE)</f>
        <v>#DIV/0!</v>
      </c>
      <c r="PF104" s="231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0" t="e">
        <f>VLOOKUP(QJ$2,ORTALAMA!$A:$I,3,FALSE)</f>
        <v>#DIV/0!</v>
      </c>
      <c r="QB104" s="231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  <c r="QU104" s="157"/>
      <c r="QV104" s="23"/>
      <c r="QW104" s="230" t="e">
        <f>VLOOKUP(RF$2,ORTALAMA!$A:$I,3,FALSE)</f>
        <v>#DIV/0!</v>
      </c>
      <c r="QX104" s="231"/>
      <c r="QY104" s="26"/>
      <c r="RA104" s="194"/>
      <c r="RB104" s="26"/>
      <c r="RC104" s="189"/>
      <c r="RD104" s="26"/>
      <c r="RE104" s="26"/>
      <c r="RF104" s="75"/>
      <c r="RJ104" s="194"/>
      <c r="RK104" s="49"/>
      <c r="RL104" s="199">
        <f>VLOOKUP(RF2,PUANTAJ!$A:$F,4, )</f>
        <v>0</v>
      </c>
      <c r="RM104" s="201" t="s">
        <v>107</v>
      </c>
      <c r="RN104" s="201"/>
      <c r="RO104" s="31" t="e">
        <f>RO102/RL102*RL104</f>
        <v>#DIV/0!</v>
      </c>
      <c r="RQ104" s="157"/>
      <c r="RR104" s="23"/>
      <c r="RS104" s="230" t="e">
        <f>VLOOKUP(SB$2,ORTALAMA!$A:$I,3,FALSE)</f>
        <v>#DIV/0!</v>
      </c>
      <c r="RT104" s="231"/>
      <c r="RU104" s="26"/>
      <c r="RW104" s="194"/>
      <c r="RX104" s="26"/>
      <c r="RY104" s="189"/>
      <c r="RZ104" s="26"/>
      <c r="SA104" s="26"/>
      <c r="SB104" s="75"/>
      <c r="SF104" s="194"/>
      <c r="SG104" s="49"/>
      <c r="SH104" s="199">
        <f>VLOOKUP(SB2,PUANTAJ!$A:$F,4, )</f>
        <v>0</v>
      </c>
      <c r="SI104" s="201" t="s">
        <v>107</v>
      </c>
      <c r="SJ104" s="201"/>
      <c r="SK104" s="31" t="e">
        <f>SK102/SH102*SH104</f>
        <v>#DIV/0!</v>
      </c>
    </row>
    <row r="105" spans="1:505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  <c r="QU105" s="158"/>
      <c r="QV105" s="28"/>
      <c r="QW105" s="29"/>
      <c r="QX105" s="29"/>
      <c r="QY105" s="30"/>
      <c r="RA105" s="194"/>
      <c r="RB105" s="26"/>
      <c r="RC105" s="189"/>
      <c r="RD105" s="26"/>
      <c r="RE105" s="41" t="s">
        <v>110</v>
      </c>
      <c r="RF105" s="59" t="e">
        <f>QX110*QW104</f>
        <v>#DIV/0!</v>
      </c>
      <c r="RG105" s="24"/>
      <c r="RH105" s="24"/>
      <c r="RI105" s="24"/>
      <c r="RJ105" s="194"/>
      <c r="RK105" s="13"/>
      <c r="RL105" s="189"/>
      <c r="RM105" s="13"/>
      <c r="RN105" s="71"/>
      <c r="RO105" s="71"/>
      <c r="RQ105" s="158"/>
      <c r="RR105" s="28"/>
      <c r="RS105" s="29"/>
      <c r="RT105" s="29"/>
      <c r="RU105" s="30"/>
      <c r="RW105" s="194"/>
      <c r="RX105" s="26"/>
      <c r="RY105" s="189"/>
      <c r="RZ105" s="26"/>
      <c r="SA105" s="41" t="s">
        <v>110</v>
      </c>
      <c r="SB105" s="59" t="e">
        <f>RT110*RS104</f>
        <v>#DIV/0!</v>
      </c>
      <c r="SC105" s="24"/>
      <c r="SD105" s="24"/>
      <c r="SE105" s="24"/>
      <c r="SF105" s="194"/>
      <c r="SG105" s="13"/>
      <c r="SH105" s="189"/>
      <c r="SI105" s="13"/>
      <c r="SJ105" s="71"/>
      <c r="SK105" s="71"/>
    </row>
    <row r="106" spans="1:505" ht="14.4" thickTop="1" thickBot="1">
      <c r="A106" s="156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  <c r="QU106" s="156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89"/>
      <c r="RE106" s="202"/>
      <c r="RG106" s="33"/>
      <c r="RH106" s="33"/>
      <c r="RI106" s="33"/>
      <c r="RJ106" s="194"/>
      <c r="RK106" s="197"/>
      <c r="RL106" s="199">
        <f>+RL104+RL102</f>
        <v>0</v>
      </c>
      <c r="RM106" s="200" t="s">
        <v>76</v>
      </c>
      <c r="RN106" s="34"/>
      <c r="RO106" s="34" t="e">
        <f>+RO102+RO104+RO105</f>
        <v>#DIV/0!</v>
      </c>
      <c r="RQ106" s="156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89"/>
      <c r="SA106" s="202"/>
      <c r="SC106" s="33"/>
      <c r="SD106" s="33"/>
      <c r="SE106" s="33"/>
      <c r="SF106" s="194"/>
      <c r="SG106" s="197"/>
      <c r="SH106" s="199">
        <f>+SH104+SH102</f>
        <v>0</v>
      </c>
      <c r="SI106" s="200" t="s">
        <v>76</v>
      </c>
      <c r="SJ106" s="34"/>
      <c r="SK106" s="34" t="e">
        <f>+SK102+SK104+SK105</f>
        <v>#DIV/0!</v>
      </c>
    </row>
    <row r="107" spans="1:505" ht="13.5" customHeight="1" thickTop="1" thickBot="1">
      <c r="A107" s="156"/>
      <c r="B107" s="32"/>
      <c r="C107" s="47" t="s">
        <v>35</v>
      </c>
      <c r="D107" s="48">
        <f>F101</f>
        <v>22.5</v>
      </c>
      <c r="E107" s="48">
        <f>R102</f>
        <v>0</v>
      </c>
      <c r="F107" s="50"/>
      <c r="G107" s="51">
        <f>D107-E107</f>
        <v>22.5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22.5</v>
      </c>
      <c r="AA107" s="48">
        <f>AN102</f>
        <v>0</v>
      </c>
      <c r="AB107" s="50"/>
      <c r="AC107" s="51">
        <f>Z107-AA107</f>
        <v>22.5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15</v>
      </c>
      <c r="AW107" s="48">
        <f>BJ102</f>
        <v>0</v>
      </c>
      <c r="AX107" s="50"/>
      <c r="AY107" s="51">
        <f>AV107-AW107</f>
        <v>15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15</v>
      </c>
      <c r="BS107" s="48">
        <f>CF102</f>
        <v>0</v>
      </c>
      <c r="BT107" s="50"/>
      <c r="BU107" s="51">
        <f>BR107-BS107</f>
        <v>15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22.5</v>
      </c>
      <c r="CO107" s="48">
        <f>DB102</f>
        <v>0</v>
      </c>
      <c r="CP107" s="50"/>
      <c r="CQ107" s="51">
        <f>CN107-CO107</f>
        <v>22.5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22.5</v>
      </c>
      <c r="DK107" s="48">
        <f>DX102</f>
        <v>0</v>
      </c>
      <c r="DL107" s="50"/>
      <c r="DM107" s="51">
        <f>DJ107-DK107</f>
        <v>22.5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15.5</v>
      </c>
      <c r="FC107" s="48">
        <f>FP102</f>
        <v>0</v>
      </c>
      <c r="FD107" s="50"/>
      <c r="FE107" s="51">
        <f>FB107-FC107</f>
        <v>15.5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7.5</v>
      </c>
      <c r="FY107" s="48">
        <f>GL102</f>
        <v>0</v>
      </c>
      <c r="FZ107" s="50"/>
      <c r="GA107" s="51">
        <f>FX107-FY107</f>
        <v>7.5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22</v>
      </c>
      <c r="HQ107" s="48">
        <f>ID102</f>
        <v>0</v>
      </c>
      <c r="HR107" s="50"/>
      <c r="HS107" s="51">
        <f>HP107-HQ107</f>
        <v>22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15</v>
      </c>
      <c r="IM107" s="48">
        <f>IZ102</f>
        <v>0</v>
      </c>
      <c r="IN107" s="50"/>
      <c r="IO107" s="51">
        <f>IL107-IM107</f>
        <v>15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15</v>
      </c>
      <c r="KE107" s="48">
        <f>KR102</f>
        <v>0</v>
      </c>
      <c r="KF107" s="50"/>
      <c r="KG107" s="51">
        <f>KD107-KE107</f>
        <v>15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22.5</v>
      </c>
      <c r="LA107" s="48">
        <f>LN102</f>
        <v>0</v>
      </c>
      <c r="LB107" s="50"/>
      <c r="LC107" s="51">
        <f>KZ107-LA107</f>
        <v>22.5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22.5</v>
      </c>
      <c r="LW107" s="48">
        <f>MJ102</f>
        <v>0</v>
      </c>
      <c r="LX107" s="50"/>
      <c r="LY107" s="51">
        <f>LV107-LW107</f>
        <v>22.5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15</v>
      </c>
      <c r="MS107" s="48">
        <f>NF102</f>
        <v>0</v>
      </c>
      <c r="MT107" s="50"/>
      <c r="MU107" s="51">
        <f>MR107-MS107</f>
        <v>15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22.5</v>
      </c>
      <c r="NO107" s="48">
        <f>OB102</f>
        <v>0</v>
      </c>
      <c r="NP107" s="50"/>
      <c r="NQ107" s="51">
        <f>NN107-NO107</f>
        <v>22.5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22.5</v>
      </c>
      <c r="PG107" s="48">
        <f>PT102</f>
        <v>0</v>
      </c>
      <c r="PH107" s="50"/>
      <c r="PI107" s="51">
        <f>PF107-PG107</f>
        <v>22.5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15</v>
      </c>
      <c r="QC107" s="48">
        <f>QP102</f>
        <v>0</v>
      </c>
      <c r="QD107" s="50"/>
      <c r="QE107" s="51">
        <f>QB107-QC107</f>
        <v>15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  <c r="QU107" s="156"/>
      <c r="QV107" s="32"/>
      <c r="QW107" s="47" t="s">
        <v>35</v>
      </c>
      <c r="QX107" s="48">
        <f>QZ101</f>
        <v>15</v>
      </c>
      <c r="QY107" s="48">
        <f>RL102</f>
        <v>0</v>
      </c>
      <c r="QZ107" s="50"/>
      <c r="RA107" s="51">
        <f>QX107-QY107</f>
        <v>15</v>
      </c>
      <c r="RB107" s="53" t="str">
        <f>IF(QX107-QY107=0,"ü","û")</f>
        <v>û</v>
      </c>
      <c r="RC107" s="189"/>
      <c r="RF107" s="203"/>
      <c r="RG107" s="35"/>
      <c r="RH107" s="35"/>
      <c r="RI107" s="35"/>
      <c r="RJ107" s="194"/>
      <c r="RK107" s="13"/>
      <c r="RL107" s="189"/>
      <c r="RM107" s="13"/>
      <c r="RN107" s="19"/>
      <c r="RO107" s="19"/>
      <c r="RQ107" s="156"/>
      <c r="RR107" s="32"/>
      <c r="RS107" s="47" t="s">
        <v>35</v>
      </c>
      <c r="RT107" s="48">
        <f>RV101</f>
        <v>22.5</v>
      </c>
      <c r="RU107" s="48">
        <f>SH102</f>
        <v>0</v>
      </c>
      <c r="RV107" s="50"/>
      <c r="RW107" s="51">
        <f>RT107-RU107</f>
        <v>22.5</v>
      </c>
      <c r="RX107" s="53" t="str">
        <f>IF(RT107-RU107=0,"ü","û")</f>
        <v>û</v>
      </c>
      <c r="RY107" s="189"/>
      <c r="SB107" s="203"/>
      <c r="SC107" s="35"/>
      <c r="SD107" s="35"/>
      <c r="SE107" s="35"/>
      <c r="SF107" s="194"/>
      <c r="SG107" s="13"/>
      <c r="SH107" s="189"/>
      <c r="SI107" s="13"/>
      <c r="SJ107" s="19"/>
      <c r="SK107" s="19"/>
    </row>
    <row r="108" spans="1:505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7.5</v>
      </c>
      <c r="AW108" s="48">
        <f>BJ104</f>
        <v>0</v>
      </c>
      <c r="AX108" s="48">
        <f>COUNTIF(AU8:AU100,"GT")*7.5</f>
        <v>0</v>
      </c>
      <c r="AY108" s="51">
        <f>AV108-AW108</f>
        <v>7.5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7.5</v>
      </c>
      <c r="FC108" s="48">
        <f>FP104</f>
        <v>0</v>
      </c>
      <c r="FD108" s="48">
        <f>COUNTIF(FA8:FA100,"GT")*7.5</f>
        <v>0</v>
      </c>
      <c r="FE108" s="51">
        <f>FB108-FC108</f>
        <v>7.5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7.5</v>
      </c>
      <c r="GU108" s="48">
        <f>HH104</f>
        <v>0</v>
      </c>
      <c r="GV108" s="48">
        <f>COUNTIF(GS8:GS100,"GT")*7.5</f>
        <v>0</v>
      </c>
      <c r="GW108" s="51">
        <f>GT108-GU108</f>
        <v>7.5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7.5</v>
      </c>
      <c r="MS108" s="48">
        <f>NF104</f>
        <v>0</v>
      </c>
      <c r="MT108" s="48">
        <f>COUNTIF(MQ8:MQ100,"GT")*7.5</f>
        <v>0</v>
      </c>
      <c r="MU108" s="51">
        <f>MR108-MS108</f>
        <v>7.5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7.5</v>
      </c>
      <c r="OK108" s="48">
        <f>OX104</f>
        <v>0</v>
      </c>
      <c r="OL108" s="48">
        <f>COUNTIF(OI8:OI100,"GT")*7.5</f>
        <v>0</v>
      </c>
      <c r="OM108" s="51">
        <f>OJ108-OK108</f>
        <v>7.5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  <c r="QU108" s="159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189"/>
      <c r="RF108" s="204"/>
      <c r="RG108" s="205"/>
      <c r="RH108" s="37"/>
      <c r="RI108" s="37"/>
      <c r="RJ108" s="194"/>
      <c r="RK108" s="13"/>
      <c r="RL108" s="189"/>
      <c r="RM108" s="13"/>
      <c r="RN108" s="38"/>
      <c r="RO108" s="38"/>
      <c r="RQ108" s="159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189"/>
      <c r="SB108" s="204"/>
      <c r="SC108" s="205"/>
      <c r="SD108" s="37"/>
      <c r="SE108" s="37"/>
      <c r="SF108" s="194"/>
      <c r="SG108" s="13"/>
      <c r="SH108" s="189"/>
      <c r="SI108" s="13"/>
      <c r="SJ108" s="38"/>
      <c r="SK108" s="38"/>
    </row>
    <row r="109" spans="1:505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2.5</v>
      </c>
      <c r="AW109" s="48">
        <f>VLOOKUP(BD2,PUANTAJ!$A:$F,5,FALSE)</f>
        <v>0</v>
      </c>
      <c r="AX109" s="50"/>
      <c r="AY109" s="51">
        <f>AV109-AW109</f>
        <v>2.5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10.5</v>
      </c>
      <c r="CO109" s="48">
        <f>VLOOKUP(CV2,PUANTAJ!$A:$F,5,FALSE)</f>
        <v>0</v>
      </c>
      <c r="CP109" s="50"/>
      <c r="CQ109" s="51">
        <f>CN109-CO109</f>
        <v>10.5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3.5</v>
      </c>
      <c r="DK109" s="48">
        <f>VLOOKUP(DR2,PUANTAJ!$A:$F,5,FALSE)</f>
        <v>0</v>
      </c>
      <c r="DL109" s="50"/>
      <c r="DM109" s="51">
        <f>DJ109-DK109</f>
        <v>3.5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2.5</v>
      </c>
      <c r="HQ109" s="48">
        <f>VLOOKUP(HX2,PUANTAJ!$A:$F,5,FALSE)</f>
        <v>0</v>
      </c>
      <c r="HR109" s="50"/>
      <c r="HS109" s="51">
        <f>HP109-HQ109</f>
        <v>2.5</v>
      </c>
      <c r="HT109" s="53" t="str">
        <f>IF(HP109-HQ109=0,"ü","û")</f>
        <v>û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2.5</v>
      </c>
      <c r="KE109" s="48">
        <f>VLOOKUP(KL2,PUANTAJ!$A:$F,5,FALSE)</f>
        <v>0</v>
      </c>
      <c r="KF109" s="50"/>
      <c r="KG109" s="51">
        <f>KD109-KE109</f>
        <v>2.5</v>
      </c>
      <c r="KH109" s="53" t="str">
        <f>IF(KD109-KE109=0,"ü","û")</f>
        <v>û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2.5</v>
      </c>
      <c r="LA109" s="48">
        <f>VLOOKUP(LH2,PUANTAJ!$A:$F,5,FALSE)</f>
        <v>0</v>
      </c>
      <c r="LB109" s="50"/>
      <c r="LC109" s="51">
        <f>KZ109-LA109</f>
        <v>2.5</v>
      </c>
      <c r="LD109" s="53" t="str">
        <f>IF(KZ109-LA109=0,"ü","û")</f>
        <v>û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2.5</v>
      </c>
      <c r="MS109" s="48">
        <f>VLOOKUP(MZ2,PUANTAJ!$A:$F,5,FALSE)</f>
        <v>0</v>
      </c>
      <c r="MT109" s="50"/>
      <c r="MU109" s="51">
        <f>MR109-MS109</f>
        <v>2.5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3</v>
      </c>
      <c r="PG109" s="48">
        <f>VLOOKUP(PN2,PUANTAJ!$A:$F,5,FALSE)</f>
        <v>0</v>
      </c>
      <c r="PH109" s="50"/>
      <c r="PI109" s="51">
        <f>PF109-PG109</f>
        <v>3</v>
      </c>
      <c r="PJ109" s="53" t="str">
        <f>IF(PF109-PG109=0,"ü","û")</f>
        <v>û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2.5</v>
      </c>
      <c r="QC109" s="48">
        <f>VLOOKUP(QJ2,PUANTAJ!$A:$F,5,FALSE)</f>
        <v>0</v>
      </c>
      <c r="QD109" s="50"/>
      <c r="QE109" s="51">
        <f>QB109-QC109</f>
        <v>2.5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  <c r="QU109" s="160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189"/>
      <c r="RJ109" s="194"/>
      <c r="RK109" s="13"/>
      <c r="RL109" s="189"/>
      <c r="RM109" s="13"/>
      <c r="RN109" s="13"/>
      <c r="RO109" s="13"/>
      <c r="RQ109" s="160"/>
      <c r="RR109" s="36"/>
      <c r="RS109" s="47" t="s">
        <v>37</v>
      </c>
      <c r="RT109" s="48">
        <f>SE101</f>
        <v>2.5</v>
      </c>
      <c r="RU109" s="48">
        <f>VLOOKUP(SB2,PUANTAJ!$A:$F,5,FALSE)</f>
        <v>0</v>
      </c>
      <c r="RV109" s="50"/>
      <c r="RW109" s="51">
        <f>RT109-RU109</f>
        <v>2.5</v>
      </c>
      <c r="RX109" s="53" t="str">
        <f>IF(RT109-RU109=0,"ü","û")</f>
        <v>û</v>
      </c>
      <c r="RY109" s="189"/>
      <c r="SF109" s="194"/>
      <c r="SG109" s="13"/>
      <c r="SH109" s="189"/>
      <c r="SI109" s="13"/>
      <c r="SJ109" s="13"/>
      <c r="SK109" s="13"/>
    </row>
    <row r="110" spans="1:505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7.5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7.5</v>
      </c>
      <c r="GB110" s="53" t="str">
        <f>IF(FX110-FY110=0,"ü","û")</f>
        <v>û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15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15</v>
      </c>
      <c r="ON110" s="53" t="str">
        <f>IF(OJ110-OK110=0,"ü","û")</f>
        <v>û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89"/>
      <c r="RJ110" s="194"/>
      <c r="RK110" s="13"/>
      <c r="RL110" s="189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89"/>
      <c r="SF110" s="194"/>
      <c r="SG110" s="13"/>
      <c r="SH110" s="189"/>
      <c r="SI110" s="13"/>
      <c r="SJ110" s="13"/>
      <c r="SK110" s="13"/>
    </row>
    <row r="111" spans="1:505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7.5</v>
      </c>
      <c r="FY111" s="48">
        <f>VLOOKUP(GF2,PUANTAJ!$A:$F,6,FALSE)</f>
        <v>0</v>
      </c>
      <c r="FZ111" s="48">
        <f>COUNTIF(FW8:FW100,"RAPORLU")*7.5</f>
        <v>7.5</v>
      </c>
      <c r="GA111" s="51">
        <f>FX111-FY111</f>
        <v>7.5</v>
      </c>
      <c r="GB111" s="53" t="str">
        <f>IF(FX111-FY111=0,"ü","û")</f>
        <v>û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15</v>
      </c>
      <c r="GU111" s="48">
        <f>VLOOKUP(HB2,PUANTAJ!$A:$F,6,FALSE)</f>
        <v>0</v>
      </c>
      <c r="GV111" s="48">
        <f>COUNTIF(GS8:GS100,"RAPORLU")*7.5</f>
        <v>15</v>
      </c>
      <c r="GW111" s="51">
        <f>GT111-GU111</f>
        <v>15</v>
      </c>
      <c r="GX111" s="53" t="str">
        <f>IF(GT111-GU111=0,"ü","û")</f>
        <v>û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15</v>
      </c>
      <c r="JI111" s="48">
        <f>VLOOKUP(JP2,PUANTAJ!$A:$F,6,FALSE)</f>
        <v>0</v>
      </c>
      <c r="JJ111" s="48">
        <f>COUNTIF(JG8:JG100,"RAPORLU")*7.5</f>
        <v>15</v>
      </c>
      <c r="JK111" s="51">
        <f>JH111-JI111</f>
        <v>15</v>
      </c>
      <c r="JL111" s="53" t="str">
        <f>IF(JH111-JI111=0,"ü","û")</f>
        <v>û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  <c r="QW111" s="47" t="s">
        <v>38</v>
      </c>
      <c r="QX111" s="48">
        <f>COUNTIF(QW8:QW100,"Ü.İZİN")*7.5+QZ111</f>
        <v>7.5</v>
      </c>
      <c r="QY111" s="48">
        <f>VLOOKUP(RF2,PUANTAJ!$A:$F,6,FALSE)</f>
        <v>0</v>
      </c>
      <c r="QZ111" s="48">
        <f>COUNTIF(QW8:QW100,"RAPORLU")*7.5</f>
        <v>7.5</v>
      </c>
      <c r="RA111" s="51">
        <f>QX111-QY111</f>
        <v>7.5</v>
      </c>
      <c r="RB111" s="53" t="str">
        <f>IF(QX111-QY111=0,"ü","û")</f>
        <v>û</v>
      </c>
      <c r="RC111" s="189"/>
      <c r="RJ111" s="194"/>
      <c r="RK111" s="13"/>
      <c r="RL111" s="189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89"/>
      <c r="SF111" s="194"/>
      <c r="SG111" s="13"/>
      <c r="SH111" s="189"/>
      <c r="SI111" s="13"/>
      <c r="SJ111" s="13"/>
      <c r="SK111" s="13"/>
    </row>
    <row r="112" spans="1:505" ht="13.8" thickTop="1"/>
  </sheetData>
  <mergeCells count="828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DI103:DJ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BP98:BP100"/>
    <mergeCell ref="CL98:CL100"/>
    <mergeCell ref="RS104:RT104"/>
    <mergeCell ref="BQ104:BR104"/>
    <mergeCell ref="CM104:CN104"/>
    <mergeCell ref="DI104:DJ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QA104:QB104"/>
    <mergeCell ref="QW104:QX104"/>
    <mergeCell ref="PE104:PF104"/>
    <mergeCell ref="LU106:LV106"/>
    <mergeCell ref="MQ106:MR106"/>
    <mergeCell ref="NM106:NN106"/>
    <mergeCell ref="OI106:OJ106"/>
    <mergeCell ref="QA106:QB106"/>
    <mergeCell ref="QW106:QX106"/>
    <mergeCell ref="RS106:RT106"/>
    <mergeCell ref="BQ106:BR106"/>
    <mergeCell ref="CM106:CN106"/>
    <mergeCell ref="DI106:DJ106"/>
    <mergeCell ref="FA106:FB106"/>
    <mergeCell ref="FW106:FX106"/>
    <mergeCell ref="GS106:GT106"/>
    <mergeCell ref="HO106:HP106"/>
    <mergeCell ref="IK106:IL106"/>
    <mergeCell ref="JG106:JH106"/>
    <mergeCell ref="PE106:PF106"/>
    <mergeCell ref="KC106:KD106"/>
    <mergeCell ref="KY106:KZ106"/>
    <mergeCell ref="LU103:LV103"/>
    <mergeCell ref="MQ103:MR103"/>
    <mergeCell ref="NM103:NN103"/>
    <mergeCell ref="OI103:OJ103"/>
    <mergeCell ref="QA103:QB103"/>
    <mergeCell ref="QW103:QX103"/>
    <mergeCell ref="RS103:RT103"/>
    <mergeCell ref="KB98:KB100"/>
    <mergeCell ref="KX98:KX100"/>
    <mergeCell ref="LT98:LT100"/>
    <mergeCell ref="PE103:PF103"/>
    <mergeCell ref="RR95:RR97"/>
    <mergeCell ref="KB92:KB94"/>
    <mergeCell ref="KX92:KX94"/>
    <mergeCell ref="LT92:LT94"/>
    <mergeCell ref="MP92:MP94"/>
    <mergeCell ref="MP98:MP100"/>
    <mergeCell ref="NL98:NL100"/>
    <mergeCell ref="OH98:OH100"/>
    <mergeCell ref="PZ98:PZ100"/>
    <mergeCell ref="QV98:QV100"/>
    <mergeCell ref="RR98:RR100"/>
    <mergeCell ref="PD98:PD100"/>
    <mergeCell ref="KB95:KB97"/>
    <mergeCell ref="KX95:KX97"/>
    <mergeCell ref="LT95:LT97"/>
    <mergeCell ref="MP95:MP97"/>
    <mergeCell ref="NL95:NL97"/>
    <mergeCell ref="OH95:OH97"/>
    <mergeCell ref="PZ95:PZ97"/>
    <mergeCell ref="QV95:QV97"/>
    <mergeCell ref="PD95:PD97"/>
    <mergeCell ref="FV98:FV100"/>
    <mergeCell ref="GR98:GR100"/>
    <mergeCell ref="HN98:HN100"/>
    <mergeCell ref="IJ98:IJ100"/>
    <mergeCell ref="JF98:JF100"/>
    <mergeCell ref="BP95:BP97"/>
    <mergeCell ref="CL95:CL97"/>
    <mergeCell ref="DH95:DH97"/>
    <mergeCell ref="EZ95:EZ97"/>
    <mergeCell ref="FV95:FV97"/>
    <mergeCell ref="GR95:GR97"/>
    <mergeCell ref="HN95:HN97"/>
    <mergeCell ref="IJ95:IJ97"/>
    <mergeCell ref="JF95:JF97"/>
    <mergeCell ref="DH98:DH100"/>
    <mergeCell ref="EZ98:EZ100"/>
    <mergeCell ref="RR89:RR91"/>
    <mergeCell ref="KB86:KB88"/>
    <mergeCell ref="KX86:KX88"/>
    <mergeCell ref="LT86:LT88"/>
    <mergeCell ref="MP86:MP88"/>
    <mergeCell ref="NL92:NL94"/>
    <mergeCell ref="OH92:OH94"/>
    <mergeCell ref="PZ92:PZ94"/>
    <mergeCell ref="QV92:QV94"/>
    <mergeCell ref="RR92:RR94"/>
    <mergeCell ref="NL86:NL88"/>
    <mergeCell ref="OH86:OH88"/>
    <mergeCell ref="PZ86:PZ88"/>
    <mergeCell ref="QV86:QV88"/>
    <mergeCell ref="RR86:RR88"/>
    <mergeCell ref="KB89:KB91"/>
    <mergeCell ref="KX89:KX91"/>
    <mergeCell ref="LT89:LT91"/>
    <mergeCell ref="MP89:MP91"/>
    <mergeCell ref="NL89:NL91"/>
    <mergeCell ref="OH89:OH91"/>
    <mergeCell ref="PZ89:PZ91"/>
    <mergeCell ref="PD92:PD94"/>
    <mergeCell ref="QV89:QV91"/>
    <mergeCell ref="LT83:LT85"/>
    <mergeCell ref="MP83:MP85"/>
    <mergeCell ref="NL83:NL85"/>
    <mergeCell ref="OH83:OH85"/>
    <mergeCell ref="PZ83:PZ85"/>
    <mergeCell ref="QV83:QV85"/>
    <mergeCell ref="BP92:BP94"/>
    <mergeCell ref="CL92:CL94"/>
    <mergeCell ref="DH92:DH94"/>
    <mergeCell ref="EZ92:EZ94"/>
    <mergeCell ref="FV92:FV94"/>
    <mergeCell ref="GR92:GR94"/>
    <mergeCell ref="HN92:HN94"/>
    <mergeCell ref="IJ92:IJ94"/>
    <mergeCell ref="JF92:JF94"/>
    <mergeCell ref="BP89:BP91"/>
    <mergeCell ref="CL89:CL91"/>
    <mergeCell ref="DH89:DH91"/>
    <mergeCell ref="EZ89:EZ91"/>
    <mergeCell ref="FV89:FV91"/>
    <mergeCell ref="GR89:GR91"/>
    <mergeCell ref="HN89:HN91"/>
    <mergeCell ref="IJ89:IJ91"/>
    <mergeCell ref="JF89:JF91"/>
    <mergeCell ref="RR83:RR85"/>
    <mergeCell ref="KB80:KB82"/>
    <mergeCell ref="KX80:KX82"/>
    <mergeCell ref="LT80:LT82"/>
    <mergeCell ref="MP80:MP82"/>
    <mergeCell ref="NL74:NL76"/>
    <mergeCell ref="OH74:OH76"/>
    <mergeCell ref="PZ74:PZ76"/>
    <mergeCell ref="QV74:QV76"/>
    <mergeCell ref="RR74:RR76"/>
    <mergeCell ref="KB83:KB85"/>
    <mergeCell ref="KX83:KX85"/>
    <mergeCell ref="KB77:KB79"/>
    <mergeCell ref="KX77:KX79"/>
    <mergeCell ref="LT77:LT79"/>
    <mergeCell ref="MP77:MP79"/>
    <mergeCell ref="NL77:NL79"/>
    <mergeCell ref="OH77:OH79"/>
    <mergeCell ref="PZ77:PZ79"/>
    <mergeCell ref="QV77:QV79"/>
    <mergeCell ref="RR77:RR79"/>
    <mergeCell ref="NL80:NL82"/>
    <mergeCell ref="OH80:OH82"/>
    <mergeCell ref="PZ80:PZ82"/>
    <mergeCell ref="BP86:BP88"/>
    <mergeCell ref="CL86:CL88"/>
    <mergeCell ref="DH86:DH88"/>
    <mergeCell ref="EZ86:EZ88"/>
    <mergeCell ref="FV86:FV88"/>
    <mergeCell ref="GR86:GR88"/>
    <mergeCell ref="HN86:HN88"/>
    <mergeCell ref="IJ86:IJ88"/>
    <mergeCell ref="JF86:JF88"/>
    <mergeCell ref="ED86:ED88"/>
    <mergeCell ref="BP83:BP85"/>
    <mergeCell ref="CL83:CL85"/>
    <mergeCell ref="DH83:DH85"/>
    <mergeCell ref="EZ83:EZ85"/>
    <mergeCell ref="FV83:FV85"/>
    <mergeCell ref="GR83:GR85"/>
    <mergeCell ref="HN83:HN85"/>
    <mergeCell ref="IJ83:IJ85"/>
    <mergeCell ref="JF83:JF85"/>
    <mergeCell ref="ED83:ED85"/>
    <mergeCell ref="BP77:BP79"/>
    <mergeCell ref="CL77:CL79"/>
    <mergeCell ref="DH77:DH79"/>
    <mergeCell ref="EZ77:EZ79"/>
    <mergeCell ref="FV77:FV79"/>
    <mergeCell ref="GR77:GR79"/>
    <mergeCell ref="HN77:HN79"/>
    <mergeCell ref="IJ77:IJ79"/>
    <mergeCell ref="JF77:JF79"/>
    <mergeCell ref="ED77:ED79"/>
    <mergeCell ref="QV80:QV82"/>
    <mergeCell ref="RR80:RR82"/>
    <mergeCell ref="KB71:KB73"/>
    <mergeCell ref="KX71:KX73"/>
    <mergeCell ref="LT71:LT73"/>
    <mergeCell ref="MP71:MP73"/>
    <mergeCell ref="NL71:NL73"/>
    <mergeCell ref="OH71:OH73"/>
    <mergeCell ref="PZ71:PZ73"/>
    <mergeCell ref="QV71:QV73"/>
    <mergeCell ref="KB74:KB76"/>
    <mergeCell ref="KX74:KX76"/>
    <mergeCell ref="LT74:LT76"/>
    <mergeCell ref="MP74:MP76"/>
    <mergeCell ref="BP80:BP82"/>
    <mergeCell ref="CL80:CL82"/>
    <mergeCell ref="DH80:DH82"/>
    <mergeCell ref="EZ80:EZ82"/>
    <mergeCell ref="FV80:FV82"/>
    <mergeCell ref="GR80:GR82"/>
    <mergeCell ref="HN80:HN82"/>
    <mergeCell ref="IJ80:IJ82"/>
    <mergeCell ref="JF80:JF82"/>
    <mergeCell ref="ED80:ED82"/>
    <mergeCell ref="QV68:QV70"/>
    <mergeCell ref="RR68:RR70"/>
    <mergeCell ref="RR71:RR73"/>
    <mergeCell ref="KB68:KB70"/>
    <mergeCell ref="KX68:KX70"/>
    <mergeCell ref="LT68:LT70"/>
    <mergeCell ref="MP68:MP70"/>
    <mergeCell ref="NL62:NL64"/>
    <mergeCell ref="OH62:OH64"/>
    <mergeCell ref="PZ62:PZ64"/>
    <mergeCell ref="QV62:QV64"/>
    <mergeCell ref="RR62:RR64"/>
    <mergeCell ref="KB65:KB67"/>
    <mergeCell ref="KX65:KX67"/>
    <mergeCell ref="LT65:LT67"/>
    <mergeCell ref="MP65:MP67"/>
    <mergeCell ref="NL65:NL67"/>
    <mergeCell ref="OH65:OH67"/>
    <mergeCell ref="PZ65:PZ67"/>
    <mergeCell ref="QV65:QV67"/>
    <mergeCell ref="RR65:RR67"/>
    <mergeCell ref="NL68:NL70"/>
    <mergeCell ref="OH68:OH70"/>
    <mergeCell ref="PZ68:PZ70"/>
    <mergeCell ref="BP74:BP76"/>
    <mergeCell ref="CL74:CL76"/>
    <mergeCell ref="DH74:DH76"/>
    <mergeCell ref="EZ74:EZ76"/>
    <mergeCell ref="FV74:FV76"/>
    <mergeCell ref="GR74:GR76"/>
    <mergeCell ref="HN74:HN76"/>
    <mergeCell ref="IJ74:IJ76"/>
    <mergeCell ref="JF74:JF76"/>
    <mergeCell ref="ED74:ED76"/>
    <mergeCell ref="BP71:BP73"/>
    <mergeCell ref="CL71:CL73"/>
    <mergeCell ref="DH71:DH73"/>
    <mergeCell ref="EZ71:EZ73"/>
    <mergeCell ref="FV71:FV73"/>
    <mergeCell ref="GR71:GR73"/>
    <mergeCell ref="HN71:HN73"/>
    <mergeCell ref="IJ71:IJ73"/>
    <mergeCell ref="JF71:JF73"/>
    <mergeCell ref="ED71:ED73"/>
    <mergeCell ref="JF65:JF67"/>
    <mergeCell ref="BP68:BP70"/>
    <mergeCell ref="CL68:CL70"/>
    <mergeCell ref="DH68:DH70"/>
    <mergeCell ref="EZ68:EZ70"/>
    <mergeCell ref="FV68:FV70"/>
    <mergeCell ref="GR68:GR70"/>
    <mergeCell ref="HN68:HN70"/>
    <mergeCell ref="IJ68:IJ70"/>
    <mergeCell ref="JF68:JF70"/>
    <mergeCell ref="ED68:ED70"/>
    <mergeCell ref="BP62:BP64"/>
    <mergeCell ref="BP65:BP67"/>
    <mergeCell ref="CL65:CL67"/>
    <mergeCell ref="DH65:DH67"/>
    <mergeCell ref="EZ65:EZ67"/>
    <mergeCell ref="FV65:FV67"/>
    <mergeCell ref="GR65:GR67"/>
    <mergeCell ref="HN65:HN67"/>
    <mergeCell ref="IJ65:IJ67"/>
    <mergeCell ref="ED65:ED67"/>
    <mergeCell ref="CL62:CL64"/>
    <mergeCell ref="DH62:DH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Z59:EZ61"/>
    <mergeCell ref="FV59:FV61"/>
    <mergeCell ref="GR59:GR61"/>
    <mergeCell ref="HN59:HN61"/>
    <mergeCell ref="IJ59:IJ61"/>
    <mergeCell ref="JF59:JF61"/>
    <mergeCell ref="ED59:ED61"/>
    <mergeCell ref="JF62:JF64"/>
    <mergeCell ref="ED62:ED64"/>
    <mergeCell ref="KB56:KB58"/>
    <mergeCell ref="KX56:KX58"/>
    <mergeCell ref="LT56:LT58"/>
    <mergeCell ref="MP56:MP58"/>
    <mergeCell ref="NL50:NL52"/>
    <mergeCell ref="OH50:OH52"/>
    <mergeCell ref="PZ50:PZ52"/>
    <mergeCell ref="KB62:KB64"/>
    <mergeCell ref="KX62:KX64"/>
    <mergeCell ref="LT62:LT64"/>
    <mergeCell ref="MP62:MP64"/>
    <mergeCell ref="PD62:PD64"/>
    <mergeCell ref="KB59:KB61"/>
    <mergeCell ref="KX59:KX61"/>
    <mergeCell ref="LT59:LT61"/>
    <mergeCell ref="MP59:MP61"/>
    <mergeCell ref="NL59:NL61"/>
    <mergeCell ref="OH59:OH61"/>
    <mergeCell ref="PZ59:PZ61"/>
    <mergeCell ref="KB50:KB52"/>
    <mergeCell ref="KB53:KB55"/>
    <mergeCell ref="QV59:QV61"/>
    <mergeCell ref="RR59:RR61"/>
    <mergeCell ref="PD53:PD55"/>
    <mergeCell ref="KX50:KX52"/>
    <mergeCell ref="LT50:LT52"/>
    <mergeCell ref="MP50:MP52"/>
    <mergeCell ref="NL56:NL58"/>
    <mergeCell ref="OH56:OH58"/>
    <mergeCell ref="PZ56:PZ58"/>
    <mergeCell ref="QV56:QV58"/>
    <mergeCell ref="RR56:RR58"/>
    <mergeCell ref="PD56:PD58"/>
    <mergeCell ref="PD59:PD61"/>
    <mergeCell ref="QV53:QV55"/>
    <mergeCell ref="RR53:RR55"/>
    <mergeCell ref="QV50:QV52"/>
    <mergeCell ref="RR50:RR52"/>
    <mergeCell ref="KX53:KX55"/>
    <mergeCell ref="LT53:LT55"/>
    <mergeCell ref="MP53:MP55"/>
    <mergeCell ref="NL53:NL55"/>
    <mergeCell ref="OH53:OH55"/>
    <mergeCell ref="PZ53:PZ55"/>
    <mergeCell ref="PD50:PD52"/>
    <mergeCell ref="LT47:LT49"/>
    <mergeCell ref="MP47:MP49"/>
    <mergeCell ref="NL47:NL49"/>
    <mergeCell ref="OH47:OH49"/>
    <mergeCell ref="PZ47:PZ49"/>
    <mergeCell ref="QV47:QV49"/>
    <mergeCell ref="RR47:RR49"/>
    <mergeCell ref="KB47:KB49"/>
    <mergeCell ref="KX47:KX49"/>
    <mergeCell ref="BP56:BP58"/>
    <mergeCell ref="CL56:CL58"/>
    <mergeCell ref="DH56:DH58"/>
    <mergeCell ref="EZ56:EZ58"/>
    <mergeCell ref="FV56:FV58"/>
    <mergeCell ref="GR56:GR58"/>
    <mergeCell ref="HN56:HN58"/>
    <mergeCell ref="IJ56:IJ58"/>
    <mergeCell ref="JF56:JF58"/>
    <mergeCell ref="BP53:BP55"/>
    <mergeCell ref="CL53:CL55"/>
    <mergeCell ref="DH53:DH55"/>
    <mergeCell ref="EZ53:EZ55"/>
    <mergeCell ref="FV53:FV55"/>
    <mergeCell ref="GR53:GR55"/>
    <mergeCell ref="HN53:HN55"/>
    <mergeCell ref="IJ53:IJ55"/>
    <mergeCell ref="JF53:JF55"/>
    <mergeCell ref="KB44:KB46"/>
    <mergeCell ref="KX44:KX46"/>
    <mergeCell ref="LT44:LT46"/>
    <mergeCell ref="MP44:MP46"/>
    <mergeCell ref="NL38:NL40"/>
    <mergeCell ref="OH38:OH40"/>
    <mergeCell ref="PZ38:PZ40"/>
    <mergeCell ref="QV38:QV40"/>
    <mergeCell ref="RR38:RR40"/>
    <mergeCell ref="KB41:KB43"/>
    <mergeCell ref="KX41:KX43"/>
    <mergeCell ref="LT41:LT43"/>
    <mergeCell ref="MP41:MP43"/>
    <mergeCell ref="NL41:NL43"/>
    <mergeCell ref="OH41:OH43"/>
    <mergeCell ref="PZ41:PZ43"/>
    <mergeCell ref="QV41:QV43"/>
    <mergeCell ref="RR41:RR43"/>
    <mergeCell ref="NL44:NL46"/>
    <mergeCell ref="OH44:OH46"/>
    <mergeCell ref="PZ44:PZ46"/>
    <mergeCell ref="QV44:QV46"/>
    <mergeCell ref="RR44:RR46"/>
    <mergeCell ref="BP50:BP52"/>
    <mergeCell ref="CL50:CL52"/>
    <mergeCell ref="DH50:DH52"/>
    <mergeCell ref="EZ50:EZ52"/>
    <mergeCell ref="FV50:FV52"/>
    <mergeCell ref="GR50:GR52"/>
    <mergeCell ref="HN50:HN52"/>
    <mergeCell ref="IJ50:IJ52"/>
    <mergeCell ref="JF50:JF52"/>
    <mergeCell ref="BP47:BP49"/>
    <mergeCell ref="CL47:CL49"/>
    <mergeCell ref="DH47:DH49"/>
    <mergeCell ref="EZ47:EZ49"/>
    <mergeCell ref="FV47:FV49"/>
    <mergeCell ref="GR47:GR49"/>
    <mergeCell ref="HN47:HN49"/>
    <mergeCell ref="IJ47:IJ49"/>
    <mergeCell ref="JF47:JF49"/>
    <mergeCell ref="BP41:BP43"/>
    <mergeCell ref="CL41:CL43"/>
    <mergeCell ref="DH41:DH43"/>
    <mergeCell ref="EZ41:EZ43"/>
    <mergeCell ref="FV41:FV43"/>
    <mergeCell ref="GR41:GR43"/>
    <mergeCell ref="HN41:HN43"/>
    <mergeCell ref="IJ41:IJ43"/>
    <mergeCell ref="JF41:JF43"/>
    <mergeCell ref="LT35:LT37"/>
    <mergeCell ref="MP35:MP37"/>
    <mergeCell ref="NL35:NL37"/>
    <mergeCell ref="OH35:OH37"/>
    <mergeCell ref="PZ35:PZ37"/>
    <mergeCell ref="QV35:QV37"/>
    <mergeCell ref="BP44:BP46"/>
    <mergeCell ref="CL44:CL46"/>
    <mergeCell ref="DH44:DH46"/>
    <mergeCell ref="EZ44:EZ46"/>
    <mergeCell ref="FV44:FV46"/>
    <mergeCell ref="GR44:GR46"/>
    <mergeCell ref="HN44:HN46"/>
    <mergeCell ref="IJ44:IJ46"/>
    <mergeCell ref="JF44:JF46"/>
    <mergeCell ref="KB38:KB40"/>
    <mergeCell ref="KX38:KX40"/>
    <mergeCell ref="LT38:LT40"/>
    <mergeCell ref="MP38:MP40"/>
    <mergeCell ref="FV38:FV40"/>
    <mergeCell ref="GR38:GR40"/>
    <mergeCell ref="HN38:HN40"/>
    <mergeCell ref="IJ38:IJ40"/>
    <mergeCell ref="JF38:JF40"/>
    <mergeCell ref="RR35:RR37"/>
    <mergeCell ref="BP38:BP40"/>
    <mergeCell ref="CL38:CL40"/>
    <mergeCell ref="LT32:LT34"/>
    <mergeCell ref="MP32:MP34"/>
    <mergeCell ref="NL26:NL28"/>
    <mergeCell ref="OH26:OH28"/>
    <mergeCell ref="PZ26:PZ28"/>
    <mergeCell ref="QV26:QV28"/>
    <mergeCell ref="RR26:RR28"/>
    <mergeCell ref="LT29:LT31"/>
    <mergeCell ref="MP29:MP31"/>
    <mergeCell ref="NL29:NL31"/>
    <mergeCell ref="OH29:OH31"/>
    <mergeCell ref="PZ29:PZ31"/>
    <mergeCell ref="QV29:QV31"/>
    <mergeCell ref="RR29:RR31"/>
    <mergeCell ref="NL32:NL34"/>
    <mergeCell ref="OH32:OH34"/>
    <mergeCell ref="PZ32:PZ34"/>
    <mergeCell ref="QV32:QV34"/>
    <mergeCell ref="RR32:RR34"/>
    <mergeCell ref="DH38:DH40"/>
    <mergeCell ref="EZ38:EZ40"/>
    <mergeCell ref="BP35:BP37"/>
    <mergeCell ref="CL35:CL37"/>
    <mergeCell ref="DH35:DH37"/>
    <mergeCell ref="EZ35:EZ37"/>
    <mergeCell ref="FV35:FV37"/>
    <mergeCell ref="GR35:GR37"/>
    <mergeCell ref="HN35:HN37"/>
    <mergeCell ref="IJ35:IJ37"/>
    <mergeCell ref="JF35:JF37"/>
    <mergeCell ref="KB35:KB37"/>
    <mergeCell ref="KX35:KX37"/>
    <mergeCell ref="FV32:FV34"/>
    <mergeCell ref="GR32:GR34"/>
    <mergeCell ref="HN32:HN34"/>
    <mergeCell ref="IJ32:IJ34"/>
    <mergeCell ref="JF32:JF34"/>
    <mergeCell ref="BP29:BP31"/>
    <mergeCell ref="CL29:CL31"/>
    <mergeCell ref="DH29:DH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BP32:BP34"/>
    <mergeCell ref="CL32:CL34"/>
    <mergeCell ref="DH32:DH34"/>
    <mergeCell ref="EZ32:EZ34"/>
    <mergeCell ref="KB32:KB34"/>
    <mergeCell ref="KX32:KX34"/>
    <mergeCell ref="FV26:FV28"/>
    <mergeCell ref="GR26:GR28"/>
    <mergeCell ref="HN26:HN28"/>
    <mergeCell ref="IJ26:IJ28"/>
    <mergeCell ref="JF26:JF28"/>
    <mergeCell ref="BP23:BP25"/>
    <mergeCell ref="CL23:CL25"/>
    <mergeCell ref="DH23:DH25"/>
    <mergeCell ref="EZ23:EZ25"/>
    <mergeCell ref="FV23:FV25"/>
    <mergeCell ref="GR23:GR25"/>
    <mergeCell ref="HN23:HN25"/>
    <mergeCell ref="IJ23:IJ25"/>
    <mergeCell ref="JF23:JF25"/>
    <mergeCell ref="DH26:DH28"/>
    <mergeCell ref="EZ26:EZ28"/>
    <mergeCell ref="KB23:KB25"/>
    <mergeCell ref="KX23:KX25"/>
    <mergeCell ref="LT23:LT25"/>
    <mergeCell ref="MP23:MP25"/>
    <mergeCell ref="NL23:NL25"/>
    <mergeCell ref="OH23:OH25"/>
    <mergeCell ref="PZ23:PZ25"/>
    <mergeCell ref="QV23:QV25"/>
    <mergeCell ref="KB26:KB28"/>
    <mergeCell ref="KX26:KX28"/>
    <mergeCell ref="LT26:LT28"/>
    <mergeCell ref="MP26:MP28"/>
    <mergeCell ref="RR17:RR19"/>
    <mergeCell ref="KB14:KB16"/>
    <mergeCell ref="KX14:KX16"/>
    <mergeCell ref="LT14:LT16"/>
    <mergeCell ref="MP14:MP16"/>
    <mergeCell ref="NL20:NL22"/>
    <mergeCell ref="OH20:OH22"/>
    <mergeCell ref="PZ20:PZ22"/>
    <mergeCell ref="QV20:QV22"/>
    <mergeCell ref="RR20:RR22"/>
    <mergeCell ref="RR23:RR25"/>
    <mergeCell ref="KB20:KB22"/>
    <mergeCell ref="KX20:KX22"/>
    <mergeCell ref="LT20:LT22"/>
    <mergeCell ref="MP20:MP22"/>
    <mergeCell ref="QV11:QV13"/>
    <mergeCell ref="RR11:RR13"/>
    <mergeCell ref="KB8:KB10"/>
    <mergeCell ref="KX8:KX10"/>
    <mergeCell ref="NL14:NL16"/>
    <mergeCell ref="OH14:OH16"/>
    <mergeCell ref="PZ14:PZ16"/>
    <mergeCell ref="QV14:QV16"/>
    <mergeCell ref="RR14:RR16"/>
    <mergeCell ref="KB17:KB19"/>
    <mergeCell ref="KX17:KX19"/>
    <mergeCell ref="LT17:LT19"/>
    <mergeCell ref="MP17:MP19"/>
    <mergeCell ref="NL17:NL19"/>
    <mergeCell ref="OH17:OH19"/>
    <mergeCell ref="PZ17:PZ19"/>
    <mergeCell ref="QV17:QV19"/>
    <mergeCell ref="KB11:KB13"/>
    <mergeCell ref="KX11:KX13"/>
    <mergeCell ref="JF14:JF16"/>
    <mergeCell ref="BP20:BP22"/>
    <mergeCell ref="CL20:CL22"/>
    <mergeCell ref="DH20:DH22"/>
    <mergeCell ref="EZ20:EZ22"/>
    <mergeCell ref="FV20:FV22"/>
    <mergeCell ref="GR20:GR22"/>
    <mergeCell ref="HN20:HN22"/>
    <mergeCell ref="IJ20:IJ22"/>
    <mergeCell ref="JF20:JF22"/>
    <mergeCell ref="FV17:FV19"/>
    <mergeCell ref="GR17:GR19"/>
    <mergeCell ref="HN17:HN19"/>
    <mergeCell ref="BP17:BP19"/>
    <mergeCell ref="CL17:CL19"/>
    <mergeCell ref="FV8:FV10"/>
    <mergeCell ref="GR8:GR10"/>
    <mergeCell ref="HN8:HN10"/>
    <mergeCell ref="IJ8:IJ10"/>
    <mergeCell ref="JF8:JF10"/>
    <mergeCell ref="IJ17:IJ19"/>
    <mergeCell ref="JF17:JF19"/>
    <mergeCell ref="BP11:BP13"/>
    <mergeCell ref="CL11:CL13"/>
    <mergeCell ref="DH11:DH13"/>
    <mergeCell ref="EZ11:EZ13"/>
    <mergeCell ref="FV11:FV13"/>
    <mergeCell ref="GR11:GR13"/>
    <mergeCell ref="HN11:HN13"/>
    <mergeCell ref="IJ11:IJ13"/>
    <mergeCell ref="JF11:JF13"/>
    <mergeCell ref="BP14:BP16"/>
    <mergeCell ref="CL14:CL16"/>
    <mergeCell ref="DH14:DH16"/>
    <mergeCell ref="EZ14:EZ16"/>
    <mergeCell ref="FV14:FV16"/>
    <mergeCell ref="GR14:GR16"/>
    <mergeCell ref="HN14:HN16"/>
    <mergeCell ref="IJ14:IJ16"/>
    <mergeCell ref="LT11:LT13"/>
    <mergeCell ref="MP11:MP13"/>
    <mergeCell ref="NL11:NL13"/>
    <mergeCell ref="OH11:OH13"/>
    <mergeCell ref="PZ11:PZ13"/>
    <mergeCell ref="RF6:RO6"/>
    <mergeCell ref="RQ6:SA6"/>
    <mergeCell ref="SB6:SK6"/>
    <mergeCell ref="LS6:MC6"/>
    <mergeCell ref="LT8:LT10"/>
    <mergeCell ref="MP8:MP10"/>
    <mergeCell ref="MD6:MM6"/>
    <mergeCell ref="MO6:MY6"/>
    <mergeCell ref="MZ6:NI6"/>
    <mergeCell ref="NK6:NU6"/>
    <mergeCell ref="NV6:OE6"/>
    <mergeCell ref="OG6:OQ6"/>
    <mergeCell ref="OR6:PA6"/>
    <mergeCell ref="PY6:QI6"/>
    <mergeCell ref="NL8:NL10"/>
    <mergeCell ref="OH8:OH10"/>
    <mergeCell ref="PZ8:PZ10"/>
    <mergeCell ref="QV8:QV10"/>
    <mergeCell ref="RR8:RR10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KW6:LG6"/>
    <mergeCell ref="LH6:LQ6"/>
    <mergeCell ref="QJ6:QS6"/>
    <mergeCell ref="QU6:RE6"/>
    <mergeCell ref="Y106:Z106"/>
    <mergeCell ref="BO6:BY6"/>
    <mergeCell ref="BZ6:CI6"/>
    <mergeCell ref="CK6:CU6"/>
    <mergeCell ref="CV6:DE6"/>
    <mergeCell ref="DG6:DQ6"/>
    <mergeCell ref="DR6:EA6"/>
    <mergeCell ref="EY6:FI6"/>
    <mergeCell ref="BP8:BP10"/>
    <mergeCell ref="CL8:CL10"/>
    <mergeCell ref="DH8:DH10"/>
    <mergeCell ref="EZ8:EZ10"/>
    <mergeCell ref="DH17:DH19"/>
    <mergeCell ref="EZ17:EZ19"/>
    <mergeCell ref="BP26:BP28"/>
    <mergeCell ref="CL26:CL28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X62:X64"/>
    <mergeCell ref="X65:X67"/>
    <mergeCell ref="X68:X70"/>
    <mergeCell ref="X53:X55"/>
    <mergeCell ref="X56:X58"/>
    <mergeCell ref="X59:X61"/>
    <mergeCell ref="X71:X73"/>
    <mergeCell ref="X74:X76"/>
    <mergeCell ref="X77:X79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X23:X25"/>
    <mergeCell ref="X44:X46"/>
    <mergeCell ref="X47:X49"/>
    <mergeCell ref="B32:B34"/>
    <mergeCell ref="B35:B37"/>
    <mergeCell ref="B38:B40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PC6:PM6"/>
    <mergeCell ref="PN6:PW6"/>
    <mergeCell ref="PD8:PD10"/>
    <mergeCell ref="PD11:PD13"/>
    <mergeCell ref="PD14:PD16"/>
    <mergeCell ref="PD17:PD19"/>
    <mergeCell ref="PD20:PD22"/>
    <mergeCell ref="PD23:PD25"/>
    <mergeCell ref="PD26:PD28"/>
    <mergeCell ref="PD29:PD31"/>
    <mergeCell ref="PD32:PD34"/>
    <mergeCell ref="PD35:PD37"/>
    <mergeCell ref="PD38:PD40"/>
    <mergeCell ref="PD41:PD43"/>
    <mergeCell ref="PD44:PD46"/>
    <mergeCell ref="PD47:PD49"/>
    <mergeCell ref="W6:AG6"/>
    <mergeCell ref="AH6:AQ6"/>
    <mergeCell ref="X8:X10"/>
    <mergeCell ref="X11:X13"/>
    <mergeCell ref="X14:X16"/>
    <mergeCell ref="X17:X19"/>
    <mergeCell ref="X20:X22"/>
    <mergeCell ref="EC6:EM6"/>
    <mergeCell ref="EN6:EW6"/>
    <mergeCell ref="ED8:ED10"/>
    <mergeCell ref="ED11:ED13"/>
    <mergeCell ref="ED14:ED16"/>
    <mergeCell ref="ED17:ED19"/>
    <mergeCell ref="ED20:ED22"/>
    <mergeCell ref="ED23:ED25"/>
    <mergeCell ref="ED26:ED28"/>
    <mergeCell ref="ED29:ED31"/>
    <mergeCell ref="PD65:PD67"/>
    <mergeCell ref="PD68:PD70"/>
    <mergeCell ref="PD71:PD73"/>
    <mergeCell ref="PD74:PD76"/>
    <mergeCell ref="PD77:PD79"/>
    <mergeCell ref="PD80:PD82"/>
    <mergeCell ref="PD83:PD85"/>
    <mergeCell ref="PD86:PD88"/>
    <mergeCell ref="PD89:PD91"/>
    <mergeCell ref="ED89:ED91"/>
    <mergeCell ref="ED92:ED94"/>
    <mergeCell ref="ED95:ED97"/>
    <mergeCell ref="ED98:ED100"/>
    <mergeCell ref="EE103:EF103"/>
    <mergeCell ref="EE104:EF104"/>
    <mergeCell ref="EE106:EF106"/>
    <mergeCell ref="ED32:ED34"/>
    <mergeCell ref="ED35:ED37"/>
    <mergeCell ref="ED38:ED40"/>
    <mergeCell ref="ED41:ED43"/>
    <mergeCell ref="ED44:ED46"/>
    <mergeCell ref="ED47:ED49"/>
    <mergeCell ref="ED50:ED52"/>
    <mergeCell ref="ED53:ED55"/>
    <mergeCell ref="ED56:ED58"/>
  </mergeCells>
  <phoneticPr fontId="49" type="noConversion"/>
  <conditionalFormatting sqref="K8:K100">
    <cfRule type="containsBlanks" dxfId="91" priority="127">
      <formula>LEN(TRIM(K8))=0</formula>
    </cfRule>
    <cfRule type="cellIs" dxfId="90" priority="128" operator="greaterThan">
      <formula>40</formula>
    </cfRule>
  </conditionalFormatting>
  <conditionalFormatting sqref="U8:U100">
    <cfRule type="containsBlanks" dxfId="89" priority="125">
      <formula>LEN(TRIM(U8))=0</formula>
    </cfRule>
    <cfRule type="cellIs" dxfId="88" priority="126" operator="greaterThan">
      <formula>80</formula>
    </cfRule>
  </conditionalFormatting>
  <conditionalFormatting sqref="AG8:AG100">
    <cfRule type="containsBlanks" dxfId="87" priority="123">
      <formula>LEN(TRIM(AG8))=0</formula>
    </cfRule>
    <cfRule type="cellIs" dxfId="86" priority="124" operator="greaterThan">
      <formula>40</formula>
    </cfRule>
  </conditionalFormatting>
  <conditionalFormatting sqref="AQ8:AQ100">
    <cfRule type="containsBlanks" dxfId="85" priority="121">
      <formula>LEN(TRIM(AQ8))=0</formula>
    </cfRule>
    <cfRule type="cellIs" dxfId="84" priority="122" operator="greaterThan">
      <formula>80</formula>
    </cfRule>
  </conditionalFormatting>
  <conditionalFormatting sqref="BC8:BC100">
    <cfRule type="containsBlanks" dxfId="83" priority="119">
      <formula>LEN(TRIM(BC8))=0</formula>
    </cfRule>
    <cfRule type="cellIs" dxfId="82" priority="120" operator="greaterThan">
      <formula>40</formula>
    </cfRule>
  </conditionalFormatting>
  <conditionalFormatting sqref="BM8:BM100">
    <cfRule type="containsBlanks" dxfId="81" priority="117">
      <formula>LEN(TRIM(BM8))=0</formula>
    </cfRule>
    <cfRule type="cellIs" dxfId="80" priority="118" operator="greaterThan">
      <formula>80</formula>
    </cfRule>
  </conditionalFormatting>
  <conditionalFormatting sqref="BY8:BY100">
    <cfRule type="containsBlanks" dxfId="79" priority="115">
      <formula>LEN(TRIM(BY8))=0</formula>
    </cfRule>
    <cfRule type="cellIs" dxfId="78" priority="116" operator="greaterThan">
      <formula>40</formula>
    </cfRule>
  </conditionalFormatting>
  <conditionalFormatting sqref="CI8:CI100">
    <cfRule type="containsBlanks" dxfId="77" priority="113">
      <formula>LEN(TRIM(CI8))=0</formula>
    </cfRule>
    <cfRule type="cellIs" dxfId="76" priority="114" operator="greaterThan">
      <formula>80</formula>
    </cfRule>
  </conditionalFormatting>
  <conditionalFormatting sqref="CU8:CU100">
    <cfRule type="containsBlanks" dxfId="75" priority="111">
      <formula>LEN(TRIM(CU8))=0</formula>
    </cfRule>
    <cfRule type="cellIs" dxfId="74" priority="112" operator="greaterThan">
      <formula>40</formula>
    </cfRule>
  </conditionalFormatting>
  <conditionalFormatting sqref="DE8:DE100">
    <cfRule type="containsBlanks" dxfId="73" priority="109">
      <formula>LEN(TRIM(DE8))=0</formula>
    </cfRule>
    <cfRule type="cellIs" dxfId="72" priority="110" operator="greaterThan">
      <formula>80</formula>
    </cfRule>
  </conditionalFormatting>
  <conditionalFormatting sqref="DQ8:DQ100">
    <cfRule type="containsBlanks" dxfId="71" priority="107">
      <formula>LEN(TRIM(DQ8))=0</formula>
    </cfRule>
    <cfRule type="cellIs" dxfId="70" priority="108" operator="greaterThan">
      <formula>40</formula>
    </cfRule>
  </conditionalFormatting>
  <conditionalFormatting sqref="EA8:EA100">
    <cfRule type="containsBlanks" dxfId="69" priority="105">
      <formula>LEN(TRIM(EA8))=0</formula>
    </cfRule>
    <cfRule type="cellIs" dxfId="68" priority="106" operator="greaterThan">
      <formula>80</formula>
    </cfRule>
  </conditionalFormatting>
  <conditionalFormatting sqref="FI8:FI100">
    <cfRule type="containsBlanks" dxfId="67" priority="103">
      <formula>LEN(TRIM(FI8))=0</formula>
    </cfRule>
    <cfRule type="cellIs" dxfId="66" priority="104" operator="greaterThan">
      <formula>40</formula>
    </cfRule>
  </conditionalFormatting>
  <conditionalFormatting sqref="FS8:FS100">
    <cfRule type="containsBlanks" dxfId="65" priority="101">
      <formula>LEN(TRIM(FS8))=0</formula>
    </cfRule>
    <cfRule type="cellIs" dxfId="64" priority="102" operator="greaterThan">
      <formula>80</formula>
    </cfRule>
  </conditionalFormatting>
  <conditionalFormatting sqref="GE8:GE100">
    <cfRule type="containsBlanks" dxfId="63" priority="99">
      <formula>LEN(TRIM(GE8))=0</formula>
    </cfRule>
    <cfRule type="cellIs" dxfId="62" priority="100" operator="greaterThan">
      <formula>40</formula>
    </cfRule>
  </conditionalFormatting>
  <conditionalFormatting sqref="GO8:GO100">
    <cfRule type="containsBlanks" dxfId="61" priority="97">
      <formula>LEN(TRIM(GO8))=0</formula>
    </cfRule>
    <cfRule type="cellIs" dxfId="60" priority="98" operator="greaterThan">
      <formula>80</formula>
    </cfRule>
  </conditionalFormatting>
  <conditionalFormatting sqref="HA8:HA100">
    <cfRule type="containsBlanks" dxfId="59" priority="95">
      <formula>LEN(TRIM(HA8))=0</formula>
    </cfRule>
    <cfRule type="cellIs" dxfId="58" priority="96" operator="greaterThan">
      <formula>40</formula>
    </cfRule>
  </conditionalFormatting>
  <conditionalFormatting sqref="HK8:HK100">
    <cfRule type="containsBlanks" dxfId="57" priority="93">
      <formula>LEN(TRIM(HK8))=0</formula>
    </cfRule>
    <cfRule type="cellIs" dxfId="56" priority="94" operator="greaterThan">
      <formula>80</formula>
    </cfRule>
  </conditionalFormatting>
  <conditionalFormatting sqref="HW8:HW100">
    <cfRule type="containsBlanks" dxfId="55" priority="91">
      <formula>LEN(TRIM(HW8))=0</formula>
    </cfRule>
    <cfRule type="cellIs" dxfId="54" priority="92" operator="greaterThan">
      <formula>40</formula>
    </cfRule>
  </conditionalFormatting>
  <conditionalFormatting sqref="IG8:IG100">
    <cfRule type="containsBlanks" dxfId="53" priority="89">
      <formula>LEN(TRIM(IG8))=0</formula>
    </cfRule>
    <cfRule type="cellIs" dxfId="52" priority="90" operator="greaterThan">
      <formula>80</formula>
    </cfRule>
  </conditionalFormatting>
  <conditionalFormatting sqref="IS8:IS100">
    <cfRule type="containsBlanks" dxfId="51" priority="87">
      <formula>LEN(TRIM(IS8))=0</formula>
    </cfRule>
    <cfRule type="cellIs" dxfId="50" priority="88" operator="greaterThan">
      <formula>40</formula>
    </cfRule>
  </conditionalFormatting>
  <conditionalFormatting sqref="JC8:JC100">
    <cfRule type="containsBlanks" dxfId="49" priority="85">
      <formula>LEN(TRIM(JC8))=0</formula>
    </cfRule>
    <cfRule type="cellIs" dxfId="48" priority="86" operator="greaterThan">
      <formula>80</formula>
    </cfRule>
  </conditionalFormatting>
  <conditionalFormatting sqref="JO8:JO100">
    <cfRule type="containsBlanks" dxfId="47" priority="83">
      <formula>LEN(TRIM(JO8))=0</formula>
    </cfRule>
    <cfRule type="cellIs" dxfId="46" priority="84" operator="greaterThan">
      <formula>40</formula>
    </cfRule>
  </conditionalFormatting>
  <conditionalFormatting sqref="JY8:JY100">
    <cfRule type="containsBlanks" dxfId="45" priority="81">
      <formula>LEN(TRIM(JY8))=0</formula>
    </cfRule>
    <cfRule type="cellIs" dxfId="44" priority="82" operator="greaterThan">
      <formula>80</formula>
    </cfRule>
  </conditionalFormatting>
  <conditionalFormatting sqref="KK8:KK100">
    <cfRule type="containsBlanks" dxfId="43" priority="79">
      <formula>LEN(TRIM(KK8))=0</formula>
    </cfRule>
    <cfRule type="cellIs" dxfId="42" priority="80" operator="greaterThan">
      <formula>40</formula>
    </cfRule>
  </conditionalFormatting>
  <conditionalFormatting sqref="KU8:KU100">
    <cfRule type="containsBlanks" dxfId="41" priority="77">
      <formula>LEN(TRIM(KU8))=0</formula>
    </cfRule>
    <cfRule type="cellIs" dxfId="40" priority="78" operator="greaterThan">
      <formula>80</formula>
    </cfRule>
  </conditionalFormatting>
  <conditionalFormatting sqref="LG8:LG100">
    <cfRule type="containsBlanks" dxfId="39" priority="75">
      <formula>LEN(TRIM(LG8))=0</formula>
    </cfRule>
    <cfRule type="cellIs" dxfId="38" priority="76" operator="greaterThan">
      <formula>40</formula>
    </cfRule>
  </conditionalFormatting>
  <conditionalFormatting sqref="LQ8:LQ100">
    <cfRule type="containsBlanks" dxfId="37" priority="73">
      <formula>LEN(TRIM(LQ8))=0</formula>
    </cfRule>
    <cfRule type="cellIs" dxfId="36" priority="74" operator="greaterThan">
      <formula>80</formula>
    </cfRule>
  </conditionalFormatting>
  <conditionalFormatting sqref="MC8:MC100">
    <cfRule type="containsBlanks" dxfId="35" priority="71">
      <formula>LEN(TRIM(MC8))=0</formula>
    </cfRule>
    <cfRule type="cellIs" dxfId="34" priority="72" operator="greaterThan">
      <formula>40</formula>
    </cfRule>
  </conditionalFormatting>
  <conditionalFormatting sqref="MM8:MM100">
    <cfRule type="containsBlanks" dxfId="33" priority="69">
      <formula>LEN(TRIM(MM8))=0</formula>
    </cfRule>
    <cfRule type="cellIs" dxfId="32" priority="70" operator="greaterThan">
      <formula>80</formula>
    </cfRule>
  </conditionalFormatting>
  <conditionalFormatting sqref="MY8:MY100">
    <cfRule type="containsBlanks" dxfId="31" priority="67">
      <formula>LEN(TRIM(MY8))=0</formula>
    </cfRule>
    <cfRule type="cellIs" dxfId="30" priority="68" operator="greaterThan">
      <formula>40</formula>
    </cfRule>
  </conditionalFormatting>
  <conditionalFormatting sqref="NI8:NI100">
    <cfRule type="containsBlanks" dxfId="29" priority="65">
      <formula>LEN(TRIM(NI8))=0</formula>
    </cfRule>
    <cfRule type="cellIs" dxfId="28" priority="66" operator="greaterThan">
      <formula>80</formula>
    </cfRule>
  </conditionalFormatting>
  <conditionalFormatting sqref="NU8:NU100">
    <cfRule type="containsBlanks" dxfId="27" priority="63">
      <formula>LEN(TRIM(NU8))=0</formula>
    </cfRule>
    <cfRule type="cellIs" dxfId="26" priority="64" operator="greaterThan">
      <formula>40</formula>
    </cfRule>
  </conditionalFormatting>
  <conditionalFormatting sqref="OE8:OE100">
    <cfRule type="containsBlanks" dxfId="25" priority="61">
      <formula>LEN(TRIM(OE8))=0</formula>
    </cfRule>
    <cfRule type="cellIs" dxfId="24" priority="62" operator="greaterThan">
      <formula>80</formula>
    </cfRule>
  </conditionalFormatting>
  <conditionalFormatting sqref="OQ8:OQ100">
    <cfRule type="containsBlanks" dxfId="23" priority="59">
      <formula>LEN(TRIM(OQ8))=0</formula>
    </cfRule>
    <cfRule type="cellIs" dxfId="22" priority="60" operator="greaterThan">
      <formula>40</formula>
    </cfRule>
  </conditionalFormatting>
  <conditionalFormatting sqref="PA8:PA100">
    <cfRule type="containsBlanks" dxfId="21" priority="57">
      <formula>LEN(TRIM(PA8))=0</formula>
    </cfRule>
    <cfRule type="cellIs" dxfId="20" priority="58" operator="greaterThan">
      <formula>80</formula>
    </cfRule>
  </conditionalFormatting>
  <conditionalFormatting sqref="QI8:QI100">
    <cfRule type="containsBlanks" dxfId="19" priority="55">
      <formula>LEN(TRIM(QI8))=0</formula>
    </cfRule>
    <cfRule type="cellIs" dxfId="18" priority="56" operator="greaterThan">
      <formula>40</formula>
    </cfRule>
  </conditionalFormatting>
  <conditionalFormatting sqref="QS8:QS100">
    <cfRule type="containsBlanks" dxfId="17" priority="53">
      <formula>LEN(TRIM(QS8))=0</formula>
    </cfRule>
    <cfRule type="cellIs" dxfId="16" priority="54" operator="greaterThan">
      <formula>80</formula>
    </cfRule>
  </conditionalFormatting>
  <conditionalFormatting sqref="RE8:RE100">
    <cfRule type="containsBlanks" dxfId="15" priority="51">
      <formula>LEN(TRIM(RE8))=0</formula>
    </cfRule>
    <cfRule type="cellIs" dxfId="14" priority="52" operator="greaterThan">
      <formula>40</formula>
    </cfRule>
  </conditionalFormatting>
  <conditionalFormatting sqref="RO8:RO100">
    <cfRule type="containsBlanks" dxfId="13" priority="49">
      <formula>LEN(TRIM(RO8))=0</formula>
    </cfRule>
    <cfRule type="cellIs" dxfId="12" priority="50" operator="greaterThan">
      <formula>80</formula>
    </cfRule>
  </conditionalFormatting>
  <conditionalFormatting sqref="SA8:SA100">
    <cfRule type="containsBlanks" dxfId="11" priority="47">
      <formula>LEN(TRIM(SA8))=0</formula>
    </cfRule>
    <cfRule type="cellIs" dxfId="10" priority="48" operator="greaterThan">
      <formula>40</formula>
    </cfRule>
  </conditionalFormatting>
  <conditionalFormatting sqref="SK8:SK100">
    <cfRule type="containsBlanks" dxfId="9" priority="45">
      <formula>LEN(TRIM(SK8))=0</formula>
    </cfRule>
    <cfRule type="cellIs" dxfId="8" priority="46" operator="greaterThan">
      <formula>80</formula>
    </cfRule>
  </conditionalFormatting>
  <conditionalFormatting sqref="PM8:PM100">
    <cfRule type="containsBlanks" dxfId="7" priority="7">
      <formula>LEN(TRIM(PM8))=0</formula>
    </cfRule>
    <cfRule type="cellIs" dxfId="6" priority="8" operator="greaterThan">
      <formula>40</formula>
    </cfRule>
  </conditionalFormatting>
  <conditionalFormatting sqref="PW8:PW100">
    <cfRule type="containsBlanks" dxfId="5" priority="5">
      <formula>LEN(TRIM(PW8))=0</formula>
    </cfRule>
    <cfRule type="cellIs" dxfId="4" priority="6" operator="greaterThan">
      <formula>80</formula>
    </cfRule>
  </conditionalFormatting>
  <conditionalFormatting sqref="EM8:EM100">
    <cfRule type="containsBlanks" dxfId="3" priority="3">
      <formula>LEN(TRIM(EM8))=0</formula>
    </cfRule>
    <cfRule type="cellIs" dxfId="2" priority="4" operator="greaterThan">
      <formula>40</formula>
    </cfRule>
  </conditionalFormatting>
  <conditionalFormatting sqref="EW8:EW100">
    <cfRule type="containsBlanks" dxfId="1" priority="1">
      <formula>LEN(TRIM(EW8))=0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6"/>
  <sheetViews>
    <sheetView zoomScaleNormal="100" workbookViewId="0">
      <pane ySplit="4" topLeftCell="A5" activePane="bottomLeft" state="frozen"/>
      <selection pane="bottomLeft" activeCell="I12" sqref="I12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23.372728437499998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1" si="6">E9+D9</f>
        <v>#VALUE!</v>
      </c>
      <c r="G9" s="107" t="str">
        <f>IFERROR(HLOOKUP(A9,HESAP!$2:$105,102,FALSE),"")</f>
        <v/>
      </c>
      <c r="H9" s="95" t="e">
        <f t="shared" ref="H9:H11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ref="F10" si="8">E10+D10</f>
        <v>#VALUE!</v>
      </c>
      <c r="G10" s="107">
        <f>IFERROR(HLOOKUP(A10,HESAP!$2:$105,102,FALSE),"")</f>
        <v>35.059092656249994</v>
      </c>
      <c r="H10" s="95" t="e">
        <f t="shared" ref="H10" si="9">G10+F10</f>
        <v>#VALUE!</v>
      </c>
    </row>
    <row r="11" spans="1:8" s="61" customFormat="1" ht="12.9" customHeight="1">
      <c r="A11" s="78">
        <v>18406</v>
      </c>
      <c r="B11" s="97" t="s">
        <v>134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si="6"/>
        <v>#VALUE!</v>
      </c>
      <c r="G11" s="107">
        <f>IFERROR(HLOOKUP(A11,HESAP!$2:$105,102,FALSE),"")</f>
        <v>0</v>
      </c>
      <c r="H11" s="95" t="e">
        <f t="shared" si="7"/>
        <v>#VALUE!</v>
      </c>
    </row>
    <row r="12" spans="1:8" s="61" customFormat="1" ht="12.9" customHeight="1">
      <c r="A12" s="78">
        <v>19118</v>
      </c>
      <c r="B12" s="97" t="s">
        <v>117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 t="shared" ref="F12:F26" si="10">E12+D12</f>
        <v>#VALUE!</v>
      </c>
      <c r="G12" s="107">
        <f>IFERROR(HLOOKUP(A12,HESAP!$2:$105,102,FALSE),"")</f>
        <v>0</v>
      </c>
      <c r="H12" s="95" t="e">
        <f t="shared" ref="H12:H26" si="11">G12+F12</f>
        <v>#VALUE!</v>
      </c>
    </row>
    <row r="13" spans="1:8" s="61" customFormat="1" ht="12.9" customHeight="1">
      <c r="A13" s="78">
        <v>19183</v>
      </c>
      <c r="B13" s="97" t="s">
        <v>118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21557</v>
      </c>
      <c r="B14" s="97" t="s">
        <v>119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>E14+D14</f>
        <v>#VALUE!</v>
      </c>
      <c r="G14" s="107">
        <f>IFERROR(HLOOKUP(A14,HESAP!$2:$105,102,FALSE),"")</f>
        <v>0</v>
      </c>
      <c r="H14" s="95" t="e">
        <f>G14+F14</f>
        <v>#VALUE!</v>
      </c>
    </row>
    <row r="15" spans="1:8" s="61" customFormat="1" ht="12.9" customHeight="1">
      <c r="A15" s="78">
        <v>21558</v>
      </c>
      <c r="B15" s="97" t="s">
        <v>120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ref="F15:F20" si="12">E15+D15</f>
        <v>#VALUE!</v>
      </c>
      <c r="G15" s="107">
        <f>IFERROR(HLOOKUP(A15,HESAP!$2:$105,102,FALSE),"")</f>
        <v>25.355030849358975</v>
      </c>
      <c r="H15" s="95" t="e">
        <f t="shared" ref="H15:H20" si="13">G15+F15</f>
        <v>#VALUE!</v>
      </c>
    </row>
    <row r="16" spans="1:8" s="61" customFormat="1" ht="12.9" customHeight="1">
      <c r="A16" s="78">
        <v>22010</v>
      </c>
      <c r="B16" s="97" t="s">
        <v>121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2"/>
        <v>#VALUE!</v>
      </c>
      <c r="G16" s="107">
        <f>IFERROR(HLOOKUP(A16,HESAP!$2:$105,102,FALSE),"")</f>
        <v>0</v>
      </c>
      <c r="H16" s="95" t="e">
        <f t="shared" si="13"/>
        <v>#VALUE!</v>
      </c>
    </row>
    <row r="17" spans="1:8" s="61" customFormat="1" ht="12.9" customHeight="1">
      <c r="A17" s="78">
        <v>23065</v>
      </c>
      <c r="B17" s="97" t="s">
        <v>122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2"/>
        <v>#VALUE!</v>
      </c>
      <c r="G17" s="107">
        <f>IFERROR(HLOOKUP(A17,HESAP!$2:$105,102,FALSE),"")</f>
        <v>0</v>
      </c>
      <c r="H17" s="95" t="e">
        <f t="shared" si="13"/>
        <v>#VALUE!</v>
      </c>
    </row>
    <row r="18" spans="1:8" s="61" customFormat="1" ht="12.9" customHeight="1">
      <c r="A18" s="78">
        <v>25472</v>
      </c>
      <c r="B18" s="97" t="s">
        <v>123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2"/>
        <v>#VALUE!</v>
      </c>
      <c r="G18" s="107">
        <f>IFERROR(HLOOKUP(A18,HESAP!$2:$105,102,FALSE),"")</f>
        <v>-11.643557023809517</v>
      </c>
      <c r="H18" s="95" t="e">
        <f t="shared" si="13"/>
        <v>#VALUE!</v>
      </c>
    </row>
    <row r="19" spans="1:8" s="61" customFormat="1" ht="12.9" customHeight="1">
      <c r="A19" s="78">
        <v>25673</v>
      </c>
      <c r="B19" s="97" t="s">
        <v>124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2"/>
        <v>#VALUE!</v>
      </c>
      <c r="G19" s="107" t="str">
        <f>IFERROR(HLOOKUP(A19,HESAP!$2:$105,102,FALSE),"")</f>
        <v/>
      </c>
      <c r="H19" s="95" t="e">
        <f t="shared" si="13"/>
        <v>#VALUE!</v>
      </c>
    </row>
    <row r="20" spans="1:8" s="61" customFormat="1" ht="12.9" customHeight="1">
      <c r="A20" s="78">
        <v>30596</v>
      </c>
      <c r="B20" s="97" t="s">
        <v>125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 t="shared" si="12"/>
        <v>#VALUE!</v>
      </c>
      <c r="G20" s="107">
        <f>IFERROR(HLOOKUP(A20,HESAP!$2:$105,102,FALSE),"")</f>
        <v>0</v>
      </c>
      <c r="H20" s="95" t="e">
        <f t="shared" si="13"/>
        <v>#VALUE!</v>
      </c>
    </row>
    <row r="21" spans="1:8" s="61" customFormat="1" ht="12.9" customHeight="1">
      <c r="A21" s="78">
        <v>30623</v>
      </c>
      <c r="B21" s="97" t="s">
        <v>126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27.396604761904761</v>
      </c>
      <c r="H21" s="95" t="e">
        <f>G21+F21</f>
        <v>#VALUE!</v>
      </c>
    </row>
    <row r="22" spans="1:8" s="61" customFormat="1" ht="12.9" customHeight="1">
      <c r="A22" s="78">
        <v>33122</v>
      </c>
      <c r="B22" s="97" t="s">
        <v>127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" customHeight="1">
      <c r="A23" s="78">
        <v>36541</v>
      </c>
      <c r="B23" s="97" t="s">
        <v>128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ref="F23" si="14">E23+D23</f>
        <v>#VALUE!</v>
      </c>
      <c r="G23" s="107">
        <f>IFERROR(HLOOKUP(A23,HESAP!$2:$105,102,FALSE),"")</f>
        <v>0</v>
      </c>
      <c r="H23" s="95" t="e">
        <f t="shared" ref="H23" si="15">G23+F23</f>
        <v>#VALUE!</v>
      </c>
    </row>
    <row r="24" spans="1:8" s="61" customFormat="1" ht="12.9" customHeight="1">
      <c r="A24" s="78">
        <v>36611</v>
      </c>
      <c r="B24" s="97" t="s">
        <v>133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10"/>
        <v>#VALUE!</v>
      </c>
      <c r="G24" s="107" t="str">
        <f>IFERROR(HLOOKUP(A24,HESAP!$2:$105,102,FALSE),"")</f>
        <v/>
      </c>
      <c r="H24" s="95" t="e">
        <f t="shared" si="11"/>
        <v>#VALUE!</v>
      </c>
    </row>
    <row r="25" spans="1:8" s="61" customFormat="1" ht="12.9" customHeight="1">
      <c r="A25" s="78">
        <v>36982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si="10"/>
        <v>#VALUE!</v>
      </c>
      <c r="G25" s="107">
        <f>IFERROR(HLOOKUP(A25,HESAP!$2:$105,102,FALSE),"")</f>
        <v>23.372728437500001</v>
      </c>
      <c r="H25" s="95" t="e">
        <f t="shared" si="11"/>
        <v>#VALUE!</v>
      </c>
    </row>
    <row r="26" spans="1:8" s="61" customFormat="1" ht="12.9" customHeight="1">
      <c r="A26" s="78">
        <v>38106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si="10"/>
        <v>#VALUE!</v>
      </c>
      <c r="G26" s="107">
        <f>IFERROR(HLOOKUP(A26,HESAP!$2:$105,102,FALSE),"")</f>
        <v>0</v>
      </c>
      <c r="H26" s="95" t="e">
        <f t="shared" si="11"/>
        <v>#VALUE!</v>
      </c>
    </row>
    <row r="27" spans="1:8" s="61" customFormat="1" ht="12.9" customHeight="1">
      <c r="A27" s="78">
        <v>39462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23.287114047619045</v>
      </c>
      <c r="H27" s="95" t="e">
        <f t="shared" ref="H27" si="17">G27+F27</f>
        <v>#VALUE!</v>
      </c>
    </row>
    <row r="28" spans="1:8" s="61" customFormat="1" ht="12.9" customHeight="1">
      <c r="A28" s="79"/>
      <c r="B28" s="112"/>
      <c r="C28" s="108"/>
      <c r="D28" s="95"/>
      <c r="E28" s="95"/>
      <c r="F28" s="95"/>
      <c r="G28" s="95"/>
      <c r="H28" s="96"/>
    </row>
    <row r="29" spans="1:8" ht="21.9" customHeight="1" thickBot="1">
      <c r="A29" s="80">
        <f>COUNT(A5:A28)</f>
        <v>23</v>
      </c>
      <c r="B29" s="113"/>
      <c r="C29" s="109"/>
      <c r="D29" s="81"/>
      <c r="E29" s="81"/>
      <c r="F29" s="81"/>
      <c r="G29" s="81"/>
      <c r="H29" s="82"/>
    </row>
    <row r="30" spans="1:8" ht="21.9" customHeight="1" thickBot="1">
      <c r="A30" s="86" t="s">
        <v>19</v>
      </c>
      <c r="B30" s="114" t="s">
        <v>20</v>
      </c>
      <c r="C30" s="110">
        <f t="shared" ref="C30:H30" si="18">SUM(C5:C27)</f>
        <v>0</v>
      </c>
      <c r="D30" s="87">
        <f t="shared" si="18"/>
        <v>0</v>
      </c>
      <c r="E30" s="87">
        <f t="shared" si="18"/>
        <v>0</v>
      </c>
      <c r="F30" s="87" t="e">
        <f t="shared" si="18"/>
        <v>#VALUE!</v>
      </c>
      <c r="G30" s="87">
        <f t="shared" si="18"/>
        <v>146.19974216632323</v>
      </c>
      <c r="H30" s="87" t="e">
        <f t="shared" si="18"/>
        <v>#VALUE!</v>
      </c>
    </row>
    <row r="31" spans="1:8" ht="16.2" thickBot="1">
      <c r="A31" s="83"/>
      <c r="B31" s="115"/>
      <c r="C31" s="111"/>
      <c r="D31" s="84"/>
      <c r="E31" s="84"/>
      <c r="F31" s="84"/>
      <c r="G31" s="84"/>
      <c r="H31" s="85"/>
    </row>
    <row r="35" spans="3:5" ht="21" customHeight="1">
      <c r="C35" s="62"/>
      <c r="D35" s="62"/>
    </row>
    <row r="36" spans="3:5" ht="22.5" customHeight="1">
      <c r="E36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3"/>
  <sheetViews>
    <sheetView workbookViewId="0">
      <pane ySplit="2" topLeftCell="A3" activePane="bottomLeft" state="frozen"/>
      <selection pane="bottomLeft" activeCell="D8" sqref="D8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22.5</v>
      </c>
      <c r="D3" s="98" t="e">
        <f>HLOOKUP(A3,HESAP!$1:$101,101,FALSE)</f>
        <v>#DIV/0!</v>
      </c>
    </row>
    <row r="4" spans="1:7" ht="12.9" customHeight="1">
      <c r="A4" s="92">
        <v>2289</v>
      </c>
      <c r="B4" s="137" t="s">
        <v>112</v>
      </c>
      <c r="C4" s="98">
        <f>HLOOKUP(A4,HESAP!$5:$101,97,FALSE)</f>
        <v>22.5</v>
      </c>
      <c r="D4" s="98">
        <f>HLOOKUP(A4,HESAP!$1:$101,101,FALSE)</f>
        <v>111.29870684523809</v>
      </c>
    </row>
    <row r="5" spans="1:7" ht="12.9" customHeight="1">
      <c r="A5" s="92">
        <v>2297</v>
      </c>
      <c r="B5" s="137" t="s">
        <v>113</v>
      </c>
      <c r="C5" s="98">
        <f>HLOOKUP(A5,HESAP!$5:$101,97,FALSE)</f>
        <v>15</v>
      </c>
      <c r="D5" s="98">
        <f>HLOOKUP(A5,HESAP!$1:$101,101,FALSE)</f>
        <v>81.355073984374997</v>
      </c>
    </row>
    <row r="6" spans="1:7" ht="12.9" customHeight="1">
      <c r="A6" s="92">
        <v>2844</v>
      </c>
      <c r="B6" s="137" t="s">
        <v>114</v>
      </c>
      <c r="C6" s="98">
        <f>HLOOKUP(A6,HESAP!$5:$101,97,FALSE)</f>
        <v>15</v>
      </c>
      <c r="D6" s="98">
        <f>HLOOKUP(A6,HESAP!$1:$101,101,FALSE)</f>
        <v>82.98737991776315</v>
      </c>
    </row>
    <row r="7" spans="1:7" ht="12.9" customHeight="1">
      <c r="A7" s="92">
        <v>13079</v>
      </c>
      <c r="B7" s="137" t="s">
        <v>115</v>
      </c>
      <c r="C7" s="98">
        <f>HLOOKUP(A7,HESAP!$5:$101,97,FALSE)</f>
        <v>22.5</v>
      </c>
      <c r="D7" s="98">
        <f>HLOOKUP(A7,HESAP!$1:$101,101,FALSE)</f>
        <v>119.22930296052633</v>
      </c>
    </row>
    <row r="8" spans="1:7" ht="12.9" customHeight="1">
      <c r="A8" s="92">
        <v>13132</v>
      </c>
      <c r="B8" s="137" t="s">
        <v>116</v>
      </c>
      <c r="C8" s="98">
        <f>HLOOKUP(A8,HESAP!$5:$101,97,FALSE)</f>
        <v>22.5</v>
      </c>
      <c r="D8" s="98">
        <f>HLOOKUP(A8,HESAP!$1:$101,101,FALSE)</f>
        <v>110.44256294642858</v>
      </c>
    </row>
    <row r="9" spans="1:7" ht="12.9" customHeight="1">
      <c r="A9" s="92">
        <v>18406</v>
      </c>
      <c r="B9" s="137" t="s">
        <v>134</v>
      </c>
      <c r="C9" s="98">
        <f>HLOOKUP(A9,HESAP!$5:$101,97,FALSE)</f>
        <v>0</v>
      </c>
      <c r="D9" s="98">
        <f>HLOOKUP(A9,HESAP!$1:$101,101,FALSE)</f>
        <v>0</v>
      </c>
    </row>
    <row r="10" spans="1:7" ht="12.9" customHeight="1">
      <c r="A10" s="92">
        <v>19118</v>
      </c>
      <c r="B10" s="137" t="s">
        <v>117</v>
      </c>
      <c r="C10" s="98">
        <f>HLOOKUP(A10,HESAP!$5:$101,97,FALSE)</f>
        <v>15.5</v>
      </c>
      <c r="D10" s="98" t="e">
        <f>HLOOKUP(A10,HESAP!$1:$101,101,FALSE)</f>
        <v>#DIV/0!</v>
      </c>
    </row>
    <row r="11" spans="1:7" ht="12.9" customHeight="1">
      <c r="A11" s="92">
        <v>19183</v>
      </c>
      <c r="B11" s="137" t="s">
        <v>118</v>
      </c>
      <c r="C11" s="98">
        <f>HLOOKUP(A11,HESAP!$5:$101,97,FALSE)</f>
        <v>7.5</v>
      </c>
      <c r="D11" s="98">
        <f>HLOOKUP(A11,HESAP!$1:$101,101,FALSE)</f>
        <v>37.755945937499995</v>
      </c>
    </row>
    <row r="12" spans="1:7" ht="12.9" customHeight="1">
      <c r="A12" s="92">
        <v>21557</v>
      </c>
      <c r="B12" s="137" t="s">
        <v>119</v>
      </c>
      <c r="C12" s="98">
        <f>HLOOKUP(A12,HESAP!$5:$101,97,FALSE)</f>
        <v>0</v>
      </c>
      <c r="D12" s="98">
        <f>HLOOKUP(A12,HESAP!$1:$101,101,FALSE)</f>
        <v>0</v>
      </c>
    </row>
    <row r="13" spans="1:7" ht="12.9" customHeight="1">
      <c r="A13" s="92">
        <v>21558</v>
      </c>
      <c r="B13" s="137" t="s">
        <v>120</v>
      </c>
      <c r="C13" s="98">
        <f>HLOOKUP(A13,HESAP!$5:$101,97,FALSE)</f>
        <v>22</v>
      </c>
      <c r="D13" s="98" t="e">
        <f>HLOOKUP(A13,HESAP!$1:$101,101,FALSE)</f>
        <v>#DIV/0!</v>
      </c>
    </row>
    <row r="14" spans="1:7" ht="12.9" customHeight="1">
      <c r="A14" s="92">
        <v>22010</v>
      </c>
      <c r="B14" s="137" t="s">
        <v>121</v>
      </c>
      <c r="C14" s="98">
        <f>HLOOKUP(A14,HESAP!$5:$101,97,FALSE)</f>
        <v>15</v>
      </c>
      <c r="D14" s="98">
        <f>HLOOKUP(A14,HESAP!$1:$101,101,FALSE)</f>
        <v>87.958907019230764</v>
      </c>
    </row>
    <row r="15" spans="1:7" ht="12.9" customHeight="1">
      <c r="A15" s="92">
        <v>23065</v>
      </c>
      <c r="B15" s="137" t="s">
        <v>122</v>
      </c>
      <c r="C15" s="98">
        <f>HLOOKUP(A15,HESAP!$5:$101,97,FALSE)</f>
        <v>0</v>
      </c>
      <c r="D15" s="98">
        <f>HLOOKUP(A15,HESAP!$1:$101,101,FALSE)</f>
        <v>0</v>
      </c>
    </row>
    <row r="16" spans="1:7" ht="12.9" customHeight="1">
      <c r="A16" s="92">
        <v>25472</v>
      </c>
      <c r="B16" s="137" t="s">
        <v>123</v>
      </c>
      <c r="C16" s="98">
        <f>HLOOKUP(A16,HESAP!$5:$101,97,FALSE)</f>
        <v>15</v>
      </c>
      <c r="D16" s="98">
        <f>HLOOKUP(A16,HESAP!$1:$101,101,FALSE)</f>
        <v>81.162441607142839</v>
      </c>
    </row>
    <row r="17" spans="1:11" ht="12.9" customHeight="1">
      <c r="A17" s="92">
        <v>25673</v>
      </c>
      <c r="B17" s="137" t="s">
        <v>124</v>
      </c>
      <c r="C17" s="98">
        <f>HLOOKUP(A17,HESAP!$5:$101,97,FALSE)</f>
        <v>22.5</v>
      </c>
      <c r="D17" s="98">
        <f>HLOOKUP(A17,HESAP!$1:$101,101,FALSE)</f>
        <v>107.87413124999998</v>
      </c>
    </row>
    <row r="18" spans="1:11" ht="12.9" customHeight="1">
      <c r="A18" s="92">
        <v>30596</v>
      </c>
      <c r="B18" s="137" t="s">
        <v>125</v>
      </c>
      <c r="C18" s="98">
        <f>HLOOKUP(A18,HESAP!$5:$101,97,FALSE)</f>
        <v>22.5</v>
      </c>
      <c r="D18" s="98">
        <f>HLOOKUP(A18,HESAP!$1:$101,101,FALSE)</f>
        <v>120.90892210937498</v>
      </c>
    </row>
    <row r="19" spans="1:11" ht="12.9" customHeight="1">
      <c r="A19" s="92">
        <v>30623</v>
      </c>
      <c r="B19" s="137" t="s">
        <v>126</v>
      </c>
      <c r="C19" s="98">
        <f>HLOOKUP(A19,HESAP!$5:$101,97,FALSE)</f>
        <v>15</v>
      </c>
      <c r="D19" s="98">
        <f>HLOOKUP(A19,HESAP!$1:$101,101,FALSE)</f>
        <v>74.998205535714277</v>
      </c>
    </row>
    <row r="20" spans="1:11" ht="12.9" customHeight="1">
      <c r="A20" s="92">
        <v>33122</v>
      </c>
      <c r="B20" s="137" t="s">
        <v>127</v>
      </c>
      <c r="C20" s="98">
        <f>HLOOKUP(A20,HESAP!$5:$101,97,FALSE)</f>
        <v>22.5</v>
      </c>
      <c r="D20" s="98">
        <f>HLOOKUP(A20,HESAP!$1:$101,101,FALSE)</f>
        <v>140.75005696428568</v>
      </c>
    </row>
    <row r="21" spans="1:11" ht="12.9" customHeight="1">
      <c r="A21" s="92">
        <v>36541</v>
      </c>
      <c r="B21" s="137" t="s">
        <v>128</v>
      </c>
      <c r="C21" s="98">
        <f>HLOOKUP(A21,HESAP!$5:$101,97,FALSE)</f>
        <v>0</v>
      </c>
      <c r="D21" s="98">
        <f>HLOOKUP(A21,HESAP!$1:$101,101,FALSE)</f>
        <v>0</v>
      </c>
    </row>
    <row r="22" spans="1:11" ht="12.9" customHeight="1">
      <c r="A22" s="92">
        <v>36611</v>
      </c>
      <c r="B22" s="137" t="s">
        <v>133</v>
      </c>
      <c r="C22" s="98">
        <f>HLOOKUP(A22,HESAP!$5:$101,97,FALSE)</f>
        <v>22.5</v>
      </c>
      <c r="D22" s="98" t="e">
        <f>HLOOKUP(A22,HESAP!$1:$101,101,FALSE)</f>
        <v>#DIV/0!</v>
      </c>
    </row>
    <row r="23" spans="1:11" ht="12.9" customHeight="1">
      <c r="A23" s="92">
        <v>36982</v>
      </c>
      <c r="B23" s="137" t="s">
        <v>129</v>
      </c>
      <c r="C23" s="98">
        <f>HLOOKUP(A23,HESAP!$5:$101,97,FALSE)</f>
        <v>15</v>
      </c>
      <c r="D23" s="98">
        <f>HLOOKUP(A23,HESAP!$1:$101,101,FALSE)</f>
        <v>71.916087499999989</v>
      </c>
    </row>
    <row r="24" spans="1:11" ht="12.9" customHeight="1">
      <c r="A24" s="92">
        <v>38106</v>
      </c>
      <c r="B24" s="137" t="s">
        <v>130</v>
      </c>
      <c r="C24" s="98">
        <f>HLOOKUP(A24,HESAP!$5:$101,97,FALSE)</f>
        <v>15</v>
      </c>
      <c r="D24" s="98">
        <f>HLOOKUP(A24,HESAP!$1:$101,101,FALSE)</f>
        <v>69.518884583333318</v>
      </c>
    </row>
    <row r="25" spans="1:11" ht="12.9" customHeight="1">
      <c r="A25" s="92">
        <v>39462</v>
      </c>
      <c r="B25" s="137" t="s">
        <v>131</v>
      </c>
      <c r="C25" s="98">
        <f>HLOOKUP(A25,HESAP!$5:$101,97,FALSE)</f>
        <v>22.5</v>
      </c>
      <c r="D25" s="98">
        <f>HLOOKUP(A25,HESAP!$1:$101,101,FALSE)</f>
        <v>144.8595476785714</v>
      </c>
    </row>
    <row r="26" spans="1:11" ht="12.9" customHeight="1">
      <c r="A26" s="136"/>
      <c r="B26" s="137"/>
      <c r="C26" s="98"/>
      <c r="D26" s="98"/>
    </row>
    <row r="27" spans="1:11" ht="12.9" customHeight="1">
      <c r="A27" s="136"/>
      <c r="B27" s="137"/>
      <c r="C27" s="98"/>
      <c r="D27" s="98"/>
    </row>
    <row r="28" spans="1:11" ht="13.8" thickBot="1">
      <c r="A28" s="89"/>
      <c r="B28" s="137"/>
      <c r="C28" s="139"/>
      <c r="D28" s="141"/>
    </row>
    <row r="29" spans="1:11" s="117" customFormat="1" ht="20.100000000000001" customHeight="1" thickBot="1">
      <c r="A29" s="102">
        <f>COUNT(A3:A28)</f>
        <v>23</v>
      </c>
      <c r="B29" s="116" t="s">
        <v>19</v>
      </c>
      <c r="C29" s="138">
        <f>SUM(C3:C27)</f>
        <v>352.5</v>
      </c>
      <c r="D29" s="140" t="e">
        <f>SUM(D3:D27)</f>
        <v>#DIV/0!</v>
      </c>
    </row>
    <row r="30" spans="1:11" ht="13.8" thickBot="1">
      <c r="C30" s="243" t="s">
        <v>28</v>
      </c>
      <c r="D30" s="243"/>
      <c r="F30" s="142"/>
      <c r="G30" s="143"/>
      <c r="H30" s="143"/>
      <c r="I30" s="143"/>
      <c r="J30" s="143"/>
      <c r="K30" s="144"/>
    </row>
    <row r="31" spans="1:11" ht="13.8" thickTop="1">
      <c r="C31" s="244" t="e">
        <f>D29/C29</f>
        <v>#DIV/0!</v>
      </c>
      <c r="D31" s="245"/>
      <c r="F31" s="145"/>
      <c r="G31" s="150" t="s">
        <v>63</v>
      </c>
      <c r="H31" s="150"/>
      <c r="I31" s="150"/>
      <c r="J31" s="150" t="e">
        <f>C31*0.9</f>
        <v>#DIV/0!</v>
      </c>
      <c r="K31" s="146"/>
    </row>
    <row r="32" spans="1:11" ht="13.8" thickBot="1">
      <c r="C32" s="246"/>
      <c r="D32" s="247"/>
      <c r="F32" s="145"/>
      <c r="G32" s="151" t="s">
        <v>62</v>
      </c>
      <c r="H32" s="151"/>
      <c r="I32" s="151"/>
      <c r="J32" s="152" t="e">
        <f>J31*7.5</f>
        <v>#DIV/0!</v>
      </c>
      <c r="K32" s="146"/>
    </row>
    <row r="33" spans="6:11" ht="14.4" thickTop="1" thickBot="1">
      <c r="F33" s="147"/>
      <c r="G33" s="148"/>
      <c r="H33" s="148"/>
      <c r="I33" s="148"/>
      <c r="J33" s="148"/>
      <c r="K33" s="149"/>
    </row>
  </sheetData>
  <mergeCells count="3">
    <mergeCell ref="C30:D30"/>
    <mergeCell ref="C31:D32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0"/>
  <sheetViews>
    <sheetView workbookViewId="0">
      <pane ySplit="4" topLeftCell="A5" activePane="bottomLeft" state="frozen"/>
      <selection pane="bottomLeft" activeCell="B11" sqref="B11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2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ref="C10" si="3">((E10+G10+I10)/(D10+F10+H10))</f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18406</v>
      </c>
      <c r="B11" s="91" t="s">
        <v>134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19118</v>
      </c>
      <c r="B12" s="91" t="s">
        <v>117</v>
      </c>
      <c r="C12" s="119" t="e">
        <f t="shared" si="2"/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19183</v>
      </c>
      <c r="B13" s="91" t="s">
        <v>118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21557</v>
      </c>
      <c r="B14" s="91" t="s">
        <v>119</v>
      </c>
      <c r="C14" s="119" t="e">
        <f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21558</v>
      </c>
      <c r="B15" s="91" t="s">
        <v>120</v>
      </c>
      <c r="C15" s="119" t="e">
        <f t="shared" ref="C15:C17" si="4">((E15+G15+I15)/(D15+F15+H15))</f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22010</v>
      </c>
      <c r="B16" s="91" t="s">
        <v>121</v>
      </c>
      <c r="C16" s="119" t="e">
        <f t="shared" si="4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23065</v>
      </c>
      <c r="B17" s="91" t="s">
        <v>122</v>
      </c>
      <c r="C17" s="119" t="e">
        <f t="shared" si="4"/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25472</v>
      </c>
      <c r="B18" s="91" t="s">
        <v>123</v>
      </c>
      <c r="C18" s="119" t="e">
        <f t="shared" ref="C18:C19" si="5">((E18+G18+I18)/(D18+F18+H18))</f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25673</v>
      </c>
      <c r="B19" s="91" t="s">
        <v>124</v>
      </c>
      <c r="C19" s="119" t="e">
        <f t="shared" si="5"/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30596</v>
      </c>
      <c r="B20" s="91" t="s">
        <v>125</v>
      </c>
      <c r="C20" s="119" t="e">
        <f t="shared" ref="C20:C26" si="6"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30623</v>
      </c>
      <c r="B21" s="91" t="s">
        <v>126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33122</v>
      </c>
      <c r="B22" s="91" t="s">
        <v>127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36541</v>
      </c>
      <c r="B23" s="91" t="s">
        <v>128</v>
      </c>
      <c r="C23" s="119" t="e">
        <f t="shared" ref="C23" si="7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36611</v>
      </c>
      <c r="B24" s="91" t="s">
        <v>133</v>
      </c>
      <c r="C24" s="119" t="e">
        <f t="shared" ref="C24" si="8">((E24+G24+I24)/(D24+F24+H24))</f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36982</v>
      </c>
      <c r="B25" s="91" t="s">
        <v>129</v>
      </c>
      <c r="C25" s="119" t="e">
        <f t="shared" si="6"/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38106</v>
      </c>
      <c r="B26" s="91" t="s">
        <v>130</v>
      </c>
      <c r="C26" s="119" t="e">
        <f t="shared" si="6"/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39462</v>
      </c>
      <c r="B27" s="91" t="s">
        <v>131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/>
      <c r="B28" s="91"/>
      <c r="C28" s="119"/>
      <c r="D28" s="123"/>
      <c r="E28" s="124"/>
      <c r="F28" s="125"/>
      <c r="G28" s="126"/>
      <c r="H28" s="123"/>
      <c r="I28" s="124"/>
      <c r="J28" s="88"/>
    </row>
    <row r="29" spans="1:10" ht="13.8" thickBot="1">
      <c r="A29" s="93"/>
      <c r="B29" s="94"/>
      <c r="C29" s="120"/>
      <c r="D29" s="127"/>
      <c r="E29" s="128"/>
      <c r="F29" s="129"/>
      <c r="G29" s="130"/>
      <c r="H29" s="127"/>
      <c r="I29" s="128"/>
      <c r="J29" s="88"/>
    </row>
    <row r="30" spans="1:10" s="118" customFormat="1" ht="20.100000000000001" customHeight="1" thickBot="1">
      <c r="A30" s="131">
        <f>COUNT(A6:A28)</f>
        <v>22</v>
      </c>
      <c r="B30" s="132" t="s">
        <v>19</v>
      </c>
      <c r="C30" s="133" t="e">
        <f>(E30+G30+I30)/(D30+F30+H30)</f>
        <v>#DIV/0!</v>
      </c>
      <c r="D30" s="134">
        <f t="shared" ref="D30:I30" si="10">SUM(D6:D27)</f>
        <v>0</v>
      </c>
      <c r="E30" s="135">
        <f t="shared" si="10"/>
        <v>0</v>
      </c>
      <c r="F30" s="134">
        <f t="shared" si="10"/>
        <v>0</v>
      </c>
      <c r="G30" s="135">
        <f t="shared" si="10"/>
        <v>0</v>
      </c>
      <c r="H30" s="134">
        <f t="shared" si="10"/>
        <v>0</v>
      </c>
      <c r="I30" s="135">
        <f t="shared" si="10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4"/>
  <sheetViews>
    <sheetView workbookViewId="0">
      <pane ySplit="1" topLeftCell="A2103" activePane="bottomLeft" state="frozen"/>
      <selection pane="bottomLeft" activeCell="A2124" sqref="A2124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36611</v>
      </c>
    </row>
    <row r="2124" spans="1:1">
      <c r="A2124">
        <v>18406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75">
        <f t="shared" ref="E2:E14" si="1"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si="0"/>
        <v>4.6666666666666679</v>
      </c>
      <c r="E11" s="75">
        <f t="shared" si="1"/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75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 t="shared" si="1"/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75">
        <v>0</v>
      </c>
      <c r="F16" t="s">
        <v>47</v>
      </c>
    </row>
    <row r="17" spans="1:11">
      <c r="A17">
        <v>16</v>
      </c>
      <c r="B17" s="11"/>
      <c r="C17" s="11"/>
      <c r="D17" s="11"/>
      <c r="E17" s="57" t="e">
        <f>ORTALAMA!$C$30*7.5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ORTALAMA!$C$30*7.5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ORTALAMA!$C$30*7.5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ORTALAMA!$C$30*7.5*0.9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ORTALAMA!$C$30*7.5*0.9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ORTALAMA!$C$30*7.5*0.9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ORTALAMA!$C$30*7.5*0.9</f>
        <v>#DIV/0!</v>
      </c>
      <c r="F23" t="s">
        <v>92</v>
      </c>
      <c r="H23" s="61" t="s">
        <v>59</v>
      </c>
    </row>
    <row r="24" spans="1:11">
      <c r="A24">
        <v>23</v>
      </c>
      <c r="E24" s="75" t="e">
        <f>ORTALAMA!$C$30*7.5*0.9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ORTALAMA!$C$30*7.5*0.9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ORTALAMA!$C$30*7.5*0.9</f>
        <v>#DIV/0!</v>
      </c>
      <c r="F26" t="s">
        <v>54</v>
      </c>
      <c r="H26" s="61" t="s">
        <v>59</v>
      </c>
    </row>
    <row r="27" spans="1:11">
      <c r="A27">
        <v>26</v>
      </c>
      <c r="E27">
        <v>0</v>
      </c>
      <c r="F27" t="s">
        <v>55</v>
      </c>
      <c r="H27" s="61"/>
    </row>
    <row r="28" spans="1:11">
      <c r="A28">
        <v>27</v>
      </c>
      <c r="E28">
        <v>0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61</v>
      </c>
    </row>
    <row r="30" spans="1:11">
      <c r="A30">
        <v>29</v>
      </c>
      <c r="E30">
        <v>0</v>
      </c>
      <c r="F30" t="s">
        <v>100</v>
      </c>
    </row>
    <row r="31" spans="1:11">
      <c r="A31">
        <v>30</v>
      </c>
      <c r="E31" t="e">
        <f>ORTALAMA!$C$30*7.5*0.9</f>
        <v>#DIV/0!</v>
      </c>
      <c r="F31" t="s">
        <v>90</v>
      </c>
      <c r="I31" s="13"/>
    </row>
    <row r="32" spans="1:11">
      <c r="A32">
        <v>31</v>
      </c>
      <c r="E32" t="e">
        <f>ORTALAMA!$C$30*7.5*0.9</f>
        <v>#DIV/0!</v>
      </c>
      <c r="F32" t="s">
        <v>91</v>
      </c>
    </row>
    <row r="33" spans="1:6">
      <c r="A33">
        <v>32</v>
      </c>
      <c r="E33" t="e">
        <f>ORTALAMA!$C$30*7.5*0.9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