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CF83F4B6-C395-469B-89EA-3D2C958C7320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PROTOKOL!$A$1:$M$1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6" l="1"/>
  <c r="C10" i="6"/>
  <c r="PH5" i="18" l="1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 l="1"/>
  <c r="AB5" i="18"/>
  <c r="C20" i="4" l="1"/>
  <c r="MS111" i="18"/>
  <c r="MS110" i="18"/>
  <c r="MS109" i="18"/>
  <c r="NF104" i="18"/>
  <c r="NF102" i="18"/>
  <c r="MS107" i="18" s="1"/>
  <c r="NC101" i="18"/>
  <c r="MR109" i="18" s="1"/>
  <c r="MT101" i="18"/>
  <c r="MR107" i="18" s="1"/>
  <c r="MR101" i="18"/>
  <c r="NI100" i="18"/>
  <c r="NH100" i="18"/>
  <c r="NG100" i="18"/>
  <c r="NF100" i="18"/>
  <c r="NE100" i="18"/>
  <c r="ND100" i="18"/>
  <c r="MZ100" i="18"/>
  <c r="MY100" i="18"/>
  <c r="MW100" i="18"/>
  <c r="MV100" i="18"/>
  <c r="MU100" i="18"/>
  <c r="MQ100" i="18"/>
  <c r="NI99" i="18"/>
  <c r="NH99" i="18"/>
  <c r="NG99" i="18"/>
  <c r="NF99" i="18"/>
  <c r="NE99" i="18"/>
  <c r="ND99" i="18"/>
  <c r="MZ99" i="18"/>
  <c r="MY99" i="18"/>
  <c r="MW99" i="18"/>
  <c r="MV99" i="18"/>
  <c r="MU99" i="18"/>
  <c r="MQ99" i="18"/>
  <c r="NI98" i="18"/>
  <c r="NH98" i="18"/>
  <c r="NG98" i="18"/>
  <c r="NF98" i="18"/>
  <c r="NE98" i="18"/>
  <c r="ND98" i="18"/>
  <c r="MZ98" i="18"/>
  <c r="MY98" i="18"/>
  <c r="MW98" i="18"/>
  <c r="MV98" i="18"/>
  <c r="MU98" i="18"/>
  <c r="MQ98" i="18"/>
  <c r="NI97" i="18"/>
  <c r="NH97" i="18"/>
  <c r="NG97" i="18"/>
  <c r="NF97" i="18"/>
  <c r="NE97" i="18"/>
  <c r="ND97" i="18"/>
  <c r="MZ97" i="18"/>
  <c r="MY97" i="18"/>
  <c r="MW97" i="18"/>
  <c r="MV97" i="18"/>
  <c r="MU97" i="18"/>
  <c r="MQ97" i="18"/>
  <c r="NI96" i="18"/>
  <c r="NH96" i="18"/>
  <c r="NG96" i="18"/>
  <c r="NF96" i="18"/>
  <c r="NE96" i="18"/>
  <c r="ND96" i="18"/>
  <c r="MZ96" i="18"/>
  <c r="MY96" i="18"/>
  <c r="MW96" i="18"/>
  <c r="MV96" i="18"/>
  <c r="MU96" i="18"/>
  <c r="MQ96" i="18"/>
  <c r="NI95" i="18"/>
  <c r="NH95" i="18"/>
  <c r="NG95" i="18"/>
  <c r="NF95" i="18"/>
  <c r="NE95" i="18"/>
  <c r="ND95" i="18"/>
  <c r="MZ95" i="18"/>
  <c r="MY95" i="18"/>
  <c r="MW95" i="18"/>
  <c r="MV95" i="18"/>
  <c r="MU95" i="18"/>
  <c r="MQ95" i="18"/>
  <c r="NI94" i="18"/>
  <c r="NH94" i="18"/>
  <c r="NG94" i="18"/>
  <c r="NF94" i="18"/>
  <c r="NE94" i="18"/>
  <c r="ND94" i="18"/>
  <c r="MZ94" i="18"/>
  <c r="MY94" i="18"/>
  <c r="MW94" i="18"/>
  <c r="MV94" i="18"/>
  <c r="MU94" i="18"/>
  <c r="MQ94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NI14" i="18"/>
  <c r="NH14" i="18"/>
  <c r="NG14" i="18"/>
  <c r="NF14" i="18"/>
  <c r="NE14" i="18"/>
  <c r="ND14" i="18"/>
  <c r="MZ14" i="18"/>
  <c r="MW14" i="18"/>
  <c r="MU14" i="18"/>
  <c r="MV14" i="18" s="1"/>
  <c r="MQ14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NI11" i="18"/>
  <c r="NH11" i="18"/>
  <c r="NG11" i="18"/>
  <c r="NF11" i="18"/>
  <c r="NE11" i="18"/>
  <c r="ND11" i="18"/>
  <c r="MZ11" i="18"/>
  <c r="MW11" i="18"/>
  <c r="MU11" i="18"/>
  <c r="MV11" i="18" s="1"/>
  <c r="MQ11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NI8" i="18"/>
  <c r="NH8" i="18"/>
  <c r="NG8" i="18"/>
  <c r="NF8" i="18"/>
  <c r="NE8" i="18"/>
  <c r="ND8" i="18"/>
  <c r="MZ8" i="18"/>
  <c r="MW8" i="18"/>
  <c r="MU8" i="18"/>
  <c r="MV8" i="18" s="1"/>
  <c r="MQ8" i="18"/>
  <c r="MT110" i="18" s="1"/>
  <c r="MR110" i="18" s="1"/>
  <c r="MZ5" i="18"/>
  <c r="NI4" i="18"/>
  <c r="NF3" i="18"/>
  <c r="MY1" i="18"/>
  <c r="MY14" i="18" l="1"/>
  <c r="MY11" i="18"/>
  <c r="MY8" i="18"/>
  <c r="MY101" i="18" s="1"/>
  <c r="NI102" i="18" s="1"/>
  <c r="NI104" i="18" s="1"/>
  <c r="NI106" i="18" s="1"/>
  <c r="NI101" i="18"/>
  <c r="MZ103" i="18" s="1"/>
  <c r="MT108" i="18"/>
  <c r="MR108" i="18" s="1"/>
  <c r="NF106" i="18"/>
  <c r="MV107" i="18"/>
  <c r="MU110" i="18"/>
  <c r="MV110" i="18"/>
  <c r="MV109" i="18"/>
  <c r="MU109" i="18"/>
  <c r="MS108" i="18"/>
  <c r="NH101" i="18"/>
  <c r="MU107" i="18"/>
  <c r="MT111" i="18"/>
  <c r="MR111" i="18" s="1"/>
  <c r="MV108" i="18" l="1"/>
  <c r="MU108" i="18"/>
  <c r="MV111" i="18"/>
  <c r="MU111" i="18"/>
  <c r="C16" i="4"/>
  <c r="C15" i="4"/>
  <c r="C14" i="4"/>
  <c r="C13" i="4"/>
  <c r="C12" i="4"/>
  <c r="C11" i="4"/>
  <c r="C10" i="4"/>
  <c r="C9" i="4"/>
  <c r="PM1" i="18"/>
  <c r="OQ1" i="18"/>
  <c r="NU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PN5" i="18" l="1"/>
  <c r="PW4" i="18"/>
  <c r="PT3" i="18"/>
  <c r="OR5" i="18"/>
  <c r="PA4" i="18"/>
  <c r="OX3" i="18"/>
  <c r="NV5" i="18"/>
  <c r="OE4" i="18"/>
  <c r="OB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PG111" i="18"/>
  <c r="OK111" i="18"/>
  <c r="NO111" i="18"/>
  <c r="LW111" i="18"/>
  <c r="LA111" i="18"/>
  <c r="PG110" i="18"/>
  <c r="OK110" i="18"/>
  <c r="NO110" i="18"/>
  <c r="LW110" i="18"/>
  <c r="LA110" i="18"/>
  <c r="PG109" i="18"/>
  <c r="OK109" i="18"/>
  <c r="NO109" i="18"/>
  <c r="LW109" i="18"/>
  <c r="LA109" i="18"/>
  <c r="PT104" i="18"/>
  <c r="OX104" i="18"/>
  <c r="OK108" i="18" s="1"/>
  <c r="OB104" i="18"/>
  <c r="MJ104" i="18"/>
  <c r="LW108" i="18" s="1"/>
  <c r="LN104" i="18"/>
  <c r="PT102" i="18"/>
  <c r="PG107" i="18" s="1"/>
  <c r="OX102" i="18"/>
  <c r="OK107" i="18" s="1"/>
  <c r="OB102" i="18"/>
  <c r="NO107" i="18" s="1"/>
  <c r="MJ102" i="18"/>
  <c r="LW107" i="18" s="1"/>
  <c r="LN102" i="18"/>
  <c r="LA107" i="18" s="1"/>
  <c r="PQ101" i="18"/>
  <c r="PH101" i="18"/>
  <c r="PF107" i="18" s="1"/>
  <c r="PF101" i="18"/>
  <c r="OU101" i="18"/>
  <c r="OJ109" i="18" s="1"/>
  <c r="OL101" i="18"/>
  <c r="OJ107" i="18" s="1"/>
  <c r="OJ101" i="18"/>
  <c r="OD101" i="18"/>
  <c r="NY101" i="18"/>
  <c r="NN109" i="18" s="1"/>
  <c r="NP101" i="18"/>
  <c r="NN107" i="18" s="1"/>
  <c r="NN101" i="18"/>
  <c r="ML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OZ86" i="18"/>
  <c r="PA86" i="18" s="1"/>
  <c r="OY86" i="18"/>
  <c r="OX86" i="18"/>
  <c r="OW86" i="18"/>
  <c r="OV86" i="18"/>
  <c r="OR86" i="18"/>
  <c r="OQ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U86" i="18"/>
  <c r="NS86" i="18"/>
  <c r="NR86" i="18"/>
  <c r="NQ86" i="18"/>
  <c r="NM86" i="18"/>
  <c r="ML86" i="18"/>
  <c r="MM86" i="18" s="1"/>
  <c r="MK86" i="18"/>
  <c r="MJ86" i="18"/>
  <c r="MI86" i="18"/>
  <c r="MH86" i="18"/>
  <c r="MD86" i="18"/>
  <c r="MC86" i="18"/>
  <c r="MA86" i="18"/>
  <c r="LZ86" i="18"/>
  <c r="LY86" i="18"/>
  <c r="LU86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OZ83" i="18"/>
  <c r="PA83" i="18" s="1"/>
  <c r="OY83" i="18"/>
  <c r="OX83" i="18"/>
  <c r="OW83" i="18"/>
  <c r="OV83" i="18"/>
  <c r="OR83" i="18"/>
  <c r="OQ83" i="18"/>
  <c r="OO83" i="18"/>
  <c r="ON83" i="18"/>
  <c r="OM83" i="18"/>
  <c r="OI83" i="18"/>
  <c r="OD83" i="18"/>
  <c r="OE83" i="18" s="1"/>
  <c r="OC83" i="18"/>
  <c r="OB83" i="18"/>
  <c r="OA83" i="18"/>
  <c r="NZ83" i="18"/>
  <c r="NV83" i="18"/>
  <c r="NU83" i="18"/>
  <c r="NS83" i="18"/>
  <c r="NR83" i="18"/>
  <c r="NQ83" i="18"/>
  <c r="NM83" i="18"/>
  <c r="ML83" i="18"/>
  <c r="MM83" i="18" s="1"/>
  <c r="MK83" i="18"/>
  <c r="MJ83" i="18"/>
  <c r="MI83" i="18"/>
  <c r="MH83" i="18"/>
  <c r="MD83" i="18"/>
  <c r="MC83" i="18"/>
  <c r="MA83" i="18"/>
  <c r="LZ83" i="18"/>
  <c r="LY83" i="18"/>
  <c r="LU83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OZ71" i="18"/>
  <c r="PA71" i="18" s="1"/>
  <c r="OY71" i="18"/>
  <c r="OX71" i="18"/>
  <c r="OW71" i="18"/>
  <c r="OV71" i="18"/>
  <c r="OR71" i="18"/>
  <c r="OQ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U71" i="18"/>
  <c r="NS71" i="18"/>
  <c r="NR71" i="18"/>
  <c r="NQ71" i="18"/>
  <c r="NM71" i="18"/>
  <c r="ML71" i="18"/>
  <c r="MM71" i="18" s="1"/>
  <c r="MK71" i="18"/>
  <c r="MJ71" i="18"/>
  <c r="MI71" i="18"/>
  <c r="MH71" i="18"/>
  <c r="MD71" i="18"/>
  <c r="MC71" i="18"/>
  <c r="MA71" i="18"/>
  <c r="LZ71" i="18"/>
  <c r="LY71" i="18"/>
  <c r="LU71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I68" i="18"/>
  <c r="OD68" i="18"/>
  <c r="OE68" i="18" s="1"/>
  <c r="OC68" i="18"/>
  <c r="OB68" i="18"/>
  <c r="OA68" i="18"/>
  <c r="NZ68" i="18"/>
  <c r="NV68" i="18"/>
  <c r="NU68" i="18"/>
  <c r="NS68" i="18"/>
  <c r="NR68" i="18"/>
  <c r="NQ68" i="18"/>
  <c r="NM68" i="18"/>
  <c r="ML68" i="18"/>
  <c r="MM68" i="18" s="1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D66" i="18"/>
  <c r="OE66" i="18" s="1"/>
  <c r="OC66" i="18"/>
  <c r="OB66" i="18"/>
  <c r="OA66" i="18"/>
  <c r="NZ66" i="18"/>
  <c r="NV66" i="18"/>
  <c r="NU66" i="18"/>
  <c r="NS66" i="18"/>
  <c r="NR66" i="18"/>
  <c r="NQ66" i="18"/>
  <c r="NM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OZ65" i="18"/>
  <c r="PA65" i="18" s="1"/>
  <c r="OY65" i="18"/>
  <c r="OX65" i="18"/>
  <c r="OW65" i="18"/>
  <c r="OV65" i="18"/>
  <c r="OR65" i="18"/>
  <c r="OQ65" i="18"/>
  <c r="OO65" i="18"/>
  <c r="ON65" i="18"/>
  <c r="OM65" i="18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U65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Q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OZ62" i="18"/>
  <c r="PA62" i="18" s="1"/>
  <c r="OY62" i="18"/>
  <c r="OX62" i="18"/>
  <c r="OW62" i="18"/>
  <c r="OV62" i="18"/>
  <c r="OR62" i="18"/>
  <c r="OQ62" i="18"/>
  <c r="OO62" i="18"/>
  <c r="ON62" i="18"/>
  <c r="OM62" i="18"/>
  <c r="OI62" i="18"/>
  <c r="OD62" i="18"/>
  <c r="OE62" i="18" s="1"/>
  <c r="OC62" i="18"/>
  <c r="OB62" i="18"/>
  <c r="OA62" i="18"/>
  <c r="NZ62" i="18"/>
  <c r="NV62" i="18"/>
  <c r="NU62" i="18"/>
  <c r="NS62" i="18"/>
  <c r="NR62" i="18"/>
  <c r="NQ62" i="18"/>
  <c r="NM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U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I56" i="18"/>
  <c r="OD56" i="18"/>
  <c r="OE56" i="18" s="1"/>
  <c r="OC56" i="18"/>
  <c r="OB56" i="18"/>
  <c r="OA56" i="18"/>
  <c r="NZ56" i="18"/>
  <c r="NV56" i="18"/>
  <c r="NU56" i="18"/>
  <c r="NS56" i="18"/>
  <c r="NR56" i="18"/>
  <c r="NQ56" i="18"/>
  <c r="NM56" i="18"/>
  <c r="ML56" i="18"/>
  <c r="MM56" i="18" s="1"/>
  <c r="MK56" i="18"/>
  <c r="MJ56" i="18"/>
  <c r="MI56" i="18"/>
  <c r="MH56" i="18"/>
  <c r="MD56" i="18"/>
  <c r="MC56" i="18"/>
  <c r="MA56" i="18"/>
  <c r="LZ56" i="18"/>
  <c r="LY56" i="18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OZ53" i="18"/>
  <c r="PA53" i="18" s="1"/>
  <c r="OY53" i="18"/>
  <c r="OX53" i="18"/>
  <c r="OW53" i="18"/>
  <c r="OV53" i="18"/>
  <c r="OR53" i="18"/>
  <c r="OQ53" i="18"/>
  <c r="OO53" i="18"/>
  <c r="ON53" i="18"/>
  <c r="OM53" i="18"/>
  <c r="OI53" i="18"/>
  <c r="OD53" i="18"/>
  <c r="OE53" i="18" s="1"/>
  <c r="OC53" i="18"/>
  <c r="OB53" i="18"/>
  <c r="OA53" i="18"/>
  <c r="NZ53" i="18"/>
  <c r="NV53" i="18"/>
  <c r="NU53" i="18"/>
  <c r="NS53" i="18"/>
  <c r="NR53" i="18"/>
  <c r="NQ53" i="18"/>
  <c r="NM53" i="18"/>
  <c r="ML53" i="18"/>
  <c r="MM53" i="18" s="1"/>
  <c r="MK53" i="18"/>
  <c r="MJ53" i="18"/>
  <c r="MI53" i="18"/>
  <c r="MH53" i="18"/>
  <c r="MD53" i="18"/>
  <c r="MC53" i="18"/>
  <c r="MA53" i="18"/>
  <c r="LZ53" i="18"/>
  <c r="LY53" i="18"/>
  <c r="LU53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D52" i="18"/>
  <c r="OE52" i="18" s="1"/>
  <c r="OC52" i="18"/>
  <c r="OB52" i="18"/>
  <c r="OA52" i="18"/>
  <c r="NZ52" i="18"/>
  <c r="NV52" i="18"/>
  <c r="NU52" i="18"/>
  <c r="NS52" i="18"/>
  <c r="NR52" i="18"/>
  <c r="NQ52" i="18"/>
  <c r="NM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OZ51" i="18"/>
  <c r="PA51" i="18" s="1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OZ50" i="18"/>
  <c r="PA50" i="18" s="1"/>
  <c r="OY50" i="18"/>
  <c r="OX50" i="18"/>
  <c r="OW50" i="18"/>
  <c r="OV50" i="18"/>
  <c r="OR50" i="18"/>
  <c r="OQ50" i="18"/>
  <c r="OO50" i="18"/>
  <c r="ON50" i="18"/>
  <c r="OM50" i="18"/>
  <c r="OI50" i="18"/>
  <c r="OD50" i="18"/>
  <c r="OE50" i="18" s="1"/>
  <c r="OC50" i="18"/>
  <c r="OB50" i="18"/>
  <c r="OA50" i="18"/>
  <c r="NZ50" i="18"/>
  <c r="NV50" i="18"/>
  <c r="NU50" i="18"/>
  <c r="NS50" i="18"/>
  <c r="NR50" i="18"/>
  <c r="NQ50" i="18"/>
  <c r="NM50" i="18"/>
  <c r="ML50" i="18"/>
  <c r="MM50" i="18" s="1"/>
  <c r="MK50" i="18"/>
  <c r="MJ50" i="18"/>
  <c r="MI50" i="18"/>
  <c r="MH50" i="18"/>
  <c r="MD50" i="18"/>
  <c r="MC50" i="18"/>
  <c r="MA50" i="18"/>
  <c r="LZ50" i="18"/>
  <c r="LY50" i="18"/>
  <c r="LU50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OZ47" i="18"/>
  <c r="PA47" i="18" s="1"/>
  <c r="OY47" i="18"/>
  <c r="OX47" i="18"/>
  <c r="OW47" i="18"/>
  <c r="OV47" i="18"/>
  <c r="OR47" i="18"/>
  <c r="OQ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U47" i="18"/>
  <c r="NS47" i="18"/>
  <c r="NR47" i="18"/>
  <c r="NQ47" i="18"/>
  <c r="NM47" i="18"/>
  <c r="ML47" i="18"/>
  <c r="MM47" i="18" s="1"/>
  <c r="MK47" i="18"/>
  <c r="MJ47" i="18"/>
  <c r="MI47" i="18"/>
  <c r="MH47" i="18"/>
  <c r="MD47" i="18"/>
  <c r="MC47" i="18"/>
  <c r="MA47" i="18"/>
  <c r="LZ47" i="18"/>
  <c r="LY47" i="18"/>
  <c r="LU47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OZ44" i="18"/>
  <c r="PA44" i="18" s="1"/>
  <c r="OY44" i="18"/>
  <c r="OX44" i="18"/>
  <c r="OW44" i="18"/>
  <c r="OV44" i="18"/>
  <c r="OR44" i="18"/>
  <c r="OQ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U44" i="18"/>
  <c r="NS44" i="18"/>
  <c r="NR44" i="18"/>
  <c r="NQ44" i="18"/>
  <c r="NM44" i="18"/>
  <c r="ML44" i="18"/>
  <c r="MM44" i="18" s="1"/>
  <c r="MK44" i="18"/>
  <c r="MJ44" i="18"/>
  <c r="MI44" i="18"/>
  <c r="MH44" i="18"/>
  <c r="MD44" i="18"/>
  <c r="MC44" i="18"/>
  <c r="MA44" i="18"/>
  <c r="LZ44" i="18"/>
  <c r="LY44" i="18"/>
  <c r="LU44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I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M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U38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Q24" i="18"/>
  <c r="OO24" i="18"/>
  <c r="ON24" i="18"/>
  <c r="OM24" i="18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OZ23" i="18"/>
  <c r="PA23" i="18" s="1"/>
  <c r="OY23" i="18"/>
  <c r="OX23" i="18"/>
  <c r="OW23" i="18"/>
  <c r="OV23" i="18"/>
  <c r="OR23" i="18"/>
  <c r="OQ23" i="18"/>
  <c r="OO23" i="18"/>
  <c r="ON23" i="18"/>
  <c r="OM23" i="18"/>
  <c r="OI23" i="18"/>
  <c r="OD23" i="18"/>
  <c r="OE23" i="18" s="1"/>
  <c r="OC23" i="18"/>
  <c r="OB23" i="18"/>
  <c r="OA23" i="18"/>
  <c r="NZ23" i="18"/>
  <c r="NV23" i="18"/>
  <c r="NU23" i="18"/>
  <c r="NS23" i="18"/>
  <c r="NR23" i="18"/>
  <c r="NQ23" i="18"/>
  <c r="NM23" i="18"/>
  <c r="ML23" i="18"/>
  <c r="MM23" i="18" s="1"/>
  <c r="MK23" i="18"/>
  <c r="MJ23" i="18"/>
  <c r="MI23" i="18"/>
  <c r="MH23" i="18"/>
  <c r="MD23" i="18"/>
  <c r="MC23" i="18"/>
  <c r="MA23" i="18"/>
  <c r="LZ23" i="18"/>
  <c r="LY23" i="18"/>
  <c r="LU23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ML17" i="18"/>
  <c r="MM17" i="18" s="1"/>
  <c r="MK17" i="18"/>
  <c r="MJ17" i="18"/>
  <c r="MI17" i="18"/>
  <c r="MH17" i="18"/>
  <c r="MD17" i="18"/>
  <c r="MC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PW14" i="18"/>
  <c r="PV14" i="18"/>
  <c r="PU14" i="18"/>
  <c r="PT14" i="18"/>
  <c r="PS14" i="18"/>
  <c r="PR14" i="18"/>
  <c r="PN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MM14" i="18"/>
  <c r="ML14" i="18"/>
  <c r="MK14" i="18"/>
  <c r="MJ14" i="18"/>
  <c r="MI14" i="18"/>
  <c r="MH14" i="18"/>
  <c r="MD14" i="18"/>
  <c r="MA14" i="18"/>
  <c r="LY14" i="18"/>
  <c r="LZ14" i="18" s="1"/>
  <c r="MC14" i="18" s="1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PV11" i="18"/>
  <c r="PW11" i="18" s="1"/>
  <c r="PU11" i="18"/>
  <c r="PT11" i="18"/>
  <c r="PS11" i="18"/>
  <c r="PR11" i="18"/>
  <c r="PN11" i="18"/>
  <c r="PK11" i="18"/>
  <c r="PJ11" i="18"/>
  <c r="PI11" i="18"/>
  <c r="PE11" i="18"/>
  <c r="OZ11" i="18"/>
  <c r="PA11" i="18" s="1"/>
  <c r="OY11" i="18"/>
  <c r="OX11" i="18"/>
  <c r="OW11" i="18"/>
  <c r="OV11" i="18"/>
  <c r="OR11" i="18"/>
  <c r="OQ11" i="18"/>
  <c r="OO11" i="18"/>
  <c r="ON11" i="18"/>
  <c r="OM11" i="18"/>
  <c r="OI11" i="18"/>
  <c r="OD11" i="18"/>
  <c r="OE11" i="18" s="1"/>
  <c r="OC11" i="18"/>
  <c r="OB11" i="18"/>
  <c r="OA11" i="18"/>
  <c r="NZ11" i="18"/>
  <c r="NV11" i="18"/>
  <c r="NS11" i="18"/>
  <c r="NR11" i="18"/>
  <c r="NQ11" i="18"/>
  <c r="NM11" i="18"/>
  <c r="ML11" i="18"/>
  <c r="MM11" i="18" s="1"/>
  <c r="MK11" i="18"/>
  <c r="MJ11" i="18"/>
  <c r="MI11" i="18"/>
  <c r="MH11" i="18"/>
  <c r="MD11" i="18"/>
  <c r="MA11" i="18"/>
  <c r="LY11" i="18"/>
  <c r="LZ11" i="18" s="1"/>
  <c r="LU11" i="18"/>
  <c r="LP11" i="18"/>
  <c r="LQ11" i="18" s="1"/>
  <c r="LO11" i="18"/>
  <c r="LN11" i="18"/>
  <c r="LM11" i="18"/>
  <c r="LL11" i="18"/>
  <c r="LH11" i="18"/>
  <c r="LG11" i="18"/>
  <c r="LE11" i="18"/>
  <c r="LD11" i="18"/>
  <c r="LC11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PA10" i="18" s="1"/>
  <c r="OY10" i="18"/>
  <c r="OX10" i="18"/>
  <c r="OW10" i="18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OZ9" i="18"/>
  <c r="PA9" i="18" s="1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PW8" i="18"/>
  <c r="PV8" i="18"/>
  <c r="PU8" i="18"/>
  <c r="PT8" i="18"/>
  <c r="PS8" i="18"/>
  <c r="PR8" i="18"/>
  <c r="PN8" i="18"/>
  <c r="PM8" i="18"/>
  <c r="PK8" i="18"/>
  <c r="PJ8" i="18"/>
  <c r="PI8" i="18"/>
  <c r="OZ8" i="18"/>
  <c r="OX8" i="18"/>
  <c r="OW8" i="18"/>
  <c r="OY8" i="18" s="1"/>
  <c r="PA8" i="18" s="1"/>
  <c r="OV8" i="18"/>
  <c r="OR8" i="18"/>
  <c r="OO8" i="18"/>
  <c r="ON8" i="18"/>
  <c r="OM8" i="18"/>
  <c r="OI8" i="18"/>
  <c r="OE8" i="18"/>
  <c r="OD8" i="18"/>
  <c r="OC8" i="18"/>
  <c r="OB8" i="18"/>
  <c r="OA8" i="18"/>
  <c r="NZ8" i="18"/>
  <c r="NV8" i="18"/>
  <c r="NS8" i="18"/>
  <c r="NQ8" i="18"/>
  <c r="NR8" i="18" s="1"/>
  <c r="NM8" i="18"/>
  <c r="MM8" i="18"/>
  <c r="ML8" i="18"/>
  <c r="MK8" i="18"/>
  <c r="MJ8" i="18"/>
  <c r="MI8" i="18"/>
  <c r="MH8" i="18"/>
  <c r="MD8" i="18"/>
  <c r="MC8" i="18"/>
  <c r="MA8" i="18"/>
  <c r="LZ8" i="18"/>
  <c r="LY8" i="18"/>
  <c r="LP8" i="18"/>
  <c r="LN8" i="18"/>
  <c r="LM8" i="18"/>
  <c r="LO8" i="18" s="1"/>
  <c r="LL8" i="18"/>
  <c r="LH8" i="18"/>
  <c r="LE8" i="18"/>
  <c r="LC8" i="18"/>
  <c r="LD8" i="18" s="1"/>
  <c r="LG8" i="18" s="1"/>
  <c r="KY8" i="18"/>
  <c r="KE111" i="18"/>
  <c r="JI111" i="18"/>
  <c r="IM111" i="18"/>
  <c r="KE110" i="18"/>
  <c r="JI110" i="18"/>
  <c r="IM110" i="18"/>
  <c r="KE109" i="18"/>
  <c r="JI109" i="18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T20" i="18"/>
  <c r="KU20" i="18" s="1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C14" i="18"/>
  <c r="JX14" i="18"/>
  <c r="JY14" i="18" s="1"/>
  <c r="JW14" i="18"/>
  <c r="JV14" i="18"/>
  <c r="JU14" i="18"/>
  <c r="JT14" i="18"/>
  <c r="JP14" i="18"/>
  <c r="JM14" i="18"/>
  <c r="JK14" i="18"/>
  <c r="JL14" i="18" s="1"/>
  <c r="JG14" i="18"/>
  <c r="JB14" i="18"/>
  <c r="JC14" i="18" s="1"/>
  <c r="JA14" i="18"/>
  <c r="IZ14" i="18"/>
  <c r="IY14" i="18"/>
  <c r="IX14" i="18"/>
  <c r="IT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I11" i="18"/>
  <c r="KG11" i="18"/>
  <c r="KH11" i="18" s="1"/>
  <c r="KC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H8" i="18"/>
  <c r="KG8" i="18"/>
  <c r="KC8" i="18"/>
  <c r="JX8" i="18"/>
  <c r="JY8" i="18" s="1"/>
  <c r="JW8" i="18"/>
  <c r="JV8" i="18"/>
  <c r="JU8" i="18"/>
  <c r="JT8" i="18"/>
  <c r="JP8" i="18"/>
  <c r="JM8" i="18"/>
  <c r="JK8" i="18"/>
  <c r="JL8" i="18" s="1"/>
  <c r="JO8" i="18" s="1"/>
  <c r="JG8" i="18"/>
  <c r="JB8" i="18"/>
  <c r="JC8" i="18" s="1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IF101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GY14" i="18"/>
  <c r="GW14" i="18"/>
  <c r="GX14" i="18" s="1"/>
  <c r="HA14" i="18" s="1"/>
  <c r="GS14" i="18"/>
  <c r="GN14" i="18"/>
  <c r="GO14" i="18" s="1"/>
  <c r="GM14" i="18"/>
  <c r="GL14" i="18"/>
  <c r="GK14" i="18"/>
  <c r="GJ14" i="18"/>
  <c r="GF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R101" i="18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Z101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I14" i="18"/>
  <c r="EJ14" i="18" s="1"/>
  <c r="EM14" i="18" s="1"/>
  <c r="EE14" i="18"/>
  <c r="DZ14" i="18"/>
  <c r="EA14" i="18" s="1"/>
  <c r="DY14" i="18"/>
  <c r="DX14" i="18"/>
  <c r="DW14" i="18"/>
  <c r="DV14" i="18"/>
  <c r="DR14" i="18"/>
  <c r="DO14" i="18"/>
  <c r="DM14" i="18"/>
  <c r="DN14" i="18" s="1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O11" i="18"/>
  <c r="DM11" i="18"/>
  <c r="DN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G8" i="18"/>
  <c r="FE8" i="18"/>
  <c r="FF8" i="18" s="1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 s="1"/>
  <c r="BW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C14" i="18" s="1"/>
  <c r="BA14" i="18"/>
  <c r="BD14" i="18"/>
  <c r="BH14" i="18"/>
  <c r="BI14" i="18"/>
  <c r="BK14" i="18" s="1"/>
  <c r="BJ14" i="18"/>
  <c r="BL14" i="18"/>
  <c r="BQ14" i="18"/>
  <c r="BU14" i="18"/>
  <c r="BV14" i="18" s="1"/>
  <c r="BW14" i="18"/>
  <c r="BZ14" i="18"/>
  <c r="CD14" i="18"/>
  <c r="CE14" i="18"/>
  <c r="CG14" i="18" s="1"/>
  <c r="CF14" i="18"/>
  <c r="CH14" i="18"/>
  <c r="CM14" i="18"/>
  <c r="CQ14" i="18"/>
  <c r="CR14" i="18" s="1"/>
  <c r="CU14" i="18" s="1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18" i="16" s="1"/>
  <c r="C8" i="18"/>
  <c r="G8" i="18"/>
  <c r="H8" i="18" s="1"/>
  <c r="K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D107" i="18" s="1"/>
  <c r="O101" i="18"/>
  <c r="T101" i="18" s="1"/>
  <c r="R102" i="18"/>
  <c r="E107" i="18" s="1"/>
  <c r="R104" i="18"/>
  <c r="E109" i="18"/>
  <c r="E110" i="18"/>
  <c r="E111" i="18"/>
  <c r="PM14" i="18" l="1"/>
  <c r="KK14" i="18"/>
  <c r="JO14" i="18"/>
  <c r="IS14" i="18"/>
  <c r="HW14" i="18"/>
  <c r="GE14" i="18"/>
  <c r="GE101" i="18" s="1"/>
  <c r="FI14" i="18"/>
  <c r="DQ14" i="18"/>
  <c r="CI14" i="18"/>
  <c r="BY14" i="18"/>
  <c r="BM14" i="18"/>
  <c r="K14" i="18"/>
  <c r="PM11" i="18"/>
  <c r="NU11" i="18"/>
  <c r="MC11" i="18"/>
  <c r="KK11" i="18"/>
  <c r="JO11" i="18"/>
  <c r="HW11" i="18"/>
  <c r="FI11" i="18"/>
  <c r="EM11" i="18"/>
  <c r="DQ11" i="18"/>
  <c r="BR109" i="18"/>
  <c r="BY11" i="18"/>
  <c r="OQ8" i="18"/>
  <c r="NU8" i="18"/>
  <c r="LQ8" i="18"/>
  <c r="KK8" i="18"/>
  <c r="IS8" i="18"/>
  <c r="HW8" i="18"/>
  <c r="FI8" i="18"/>
  <c r="FI101" i="18" s="1"/>
  <c r="FS102" i="18" s="1"/>
  <c r="FS104" i="18" s="1"/>
  <c r="FS106" i="18" s="1"/>
  <c r="D12" i="5" s="1"/>
  <c r="BY8" i="18"/>
  <c r="CN109" i="18"/>
  <c r="DB106" i="18"/>
  <c r="CQ109" i="18"/>
  <c r="JH109" i="18"/>
  <c r="JL109" i="18" s="1"/>
  <c r="JX101" i="18"/>
  <c r="PF109" i="18"/>
  <c r="PV101" i="18"/>
  <c r="DJ109" i="18"/>
  <c r="GN101" i="18"/>
  <c r="C5" i="16"/>
  <c r="EM101" i="18"/>
  <c r="EW102" i="18" s="1"/>
  <c r="EW104" i="18" s="1"/>
  <c r="EW106" i="18" s="1"/>
  <c r="D11" i="5" s="1"/>
  <c r="D109" i="18"/>
  <c r="BL101" i="18"/>
  <c r="R106" i="18"/>
  <c r="AY107" i="18"/>
  <c r="H109" i="18"/>
  <c r="DM107" i="18"/>
  <c r="EV101" i="18"/>
  <c r="EI109" i="18"/>
  <c r="GT109" i="18"/>
  <c r="HJ101" i="18"/>
  <c r="KT101" i="18"/>
  <c r="HP109" i="18"/>
  <c r="HS109" i="18" s="1"/>
  <c r="LP101" i="18"/>
  <c r="OZ101" i="18"/>
  <c r="EJ109" i="18"/>
  <c r="C3" i="16"/>
  <c r="C14" i="16"/>
  <c r="C19" i="16"/>
  <c r="C12" i="16"/>
  <c r="C8" i="16"/>
  <c r="C6" i="16"/>
  <c r="C16" i="16"/>
  <c r="C22" i="16"/>
  <c r="C13" i="16"/>
  <c r="C20" i="16"/>
  <c r="C17" i="16"/>
  <c r="C10" i="16"/>
  <c r="C15" i="16"/>
  <c r="C7" i="16"/>
  <c r="C11" i="16"/>
  <c r="C9" i="16"/>
  <c r="C21" i="16"/>
  <c r="E108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D12" i="16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D15" i="16" s="1"/>
  <c r="JC101" i="18"/>
  <c r="IT103" i="18" s="1"/>
  <c r="G16" i="5" s="1"/>
  <c r="BM101" i="18"/>
  <c r="BD103" i="18" s="1"/>
  <c r="G7" i="5" s="1"/>
  <c r="K101" i="18"/>
  <c r="U102" i="18" s="1"/>
  <c r="U104" i="18" s="1"/>
  <c r="KF110" i="18"/>
  <c r="KD110" i="18" s="1"/>
  <c r="KG110" i="18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PJ109" i="18"/>
  <c r="G109" i="18"/>
  <c r="KK101" i="18"/>
  <c r="LG101" i="18"/>
  <c r="MC101" i="18"/>
  <c r="D18" i="16" s="1"/>
  <c r="NU101" i="18"/>
  <c r="OQ101" i="18"/>
  <c r="PM101" i="18"/>
  <c r="CP111" i="18"/>
  <c r="CN111" i="18" s="1"/>
  <c r="CQ111" i="18" s="1"/>
  <c r="CP110" i="18"/>
  <c r="CN110" i="18" s="1"/>
  <c r="KU101" i="18"/>
  <c r="KL103" i="18" s="1"/>
  <c r="G18" i="5" s="1"/>
  <c r="LQ101" i="18"/>
  <c r="LH103" i="18" s="1"/>
  <c r="G19" i="5" s="1"/>
  <c r="MM101" i="18"/>
  <c r="MD103" i="18" s="1"/>
  <c r="OE101" i="18"/>
  <c r="NV103" i="18" s="1"/>
  <c r="G22" i="5" s="1"/>
  <c r="PA101" i="18"/>
  <c r="OR103" i="18" s="1"/>
  <c r="G23" i="5" s="1"/>
  <c r="PW101" i="18"/>
  <c r="PN103" i="18" s="1"/>
  <c r="G24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LZ109" i="18"/>
  <c r="JV106" i="18"/>
  <c r="GB109" i="18"/>
  <c r="CR109" i="18"/>
  <c r="CF106" i="18"/>
  <c r="BJ106" i="18"/>
  <c r="OX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PH111" i="18"/>
  <c r="PF111" i="18" s="1"/>
  <c r="PH108" i="18"/>
  <c r="PF108" i="18" s="1"/>
  <c r="PH110" i="18"/>
  <c r="PF110" i="18" s="1"/>
  <c r="NR109" i="18"/>
  <c r="NQ109" i="18"/>
  <c r="PG108" i="18"/>
  <c r="PT106" i="18"/>
  <c r="NQ107" i="18"/>
  <c r="LZ107" i="18"/>
  <c r="LY107" i="18"/>
  <c r="PJ107" i="18"/>
  <c r="PI107" i="18"/>
  <c r="NO108" i="18"/>
  <c r="OB106" i="18"/>
  <c r="LD107" i="18"/>
  <c r="LC107" i="18"/>
  <c r="ON107" i="18"/>
  <c r="OM107" i="18"/>
  <c r="LD109" i="18"/>
  <c r="LC109" i="18"/>
  <c r="ON109" i="18"/>
  <c r="OM109" i="18"/>
  <c r="LN106" i="18"/>
  <c r="LA108" i="18"/>
  <c r="NR107" i="18"/>
  <c r="MJ106" i="18"/>
  <c r="LY109" i="18"/>
  <c r="PI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G107" i="18"/>
  <c r="H107" i="18"/>
  <c r="F110" i="18"/>
  <c r="D110" i="18" s="1"/>
  <c r="F111" i="18"/>
  <c r="D111" i="18" s="1"/>
  <c r="HK102" i="18" l="1"/>
  <c r="HK104" i="18" s="1"/>
  <c r="HK106" i="18" s="1"/>
  <c r="D14" i="5" s="1"/>
  <c r="AZ110" i="18"/>
  <c r="CQ108" i="18"/>
  <c r="JK109" i="18"/>
  <c r="D9" i="16"/>
  <c r="JY102" i="18"/>
  <c r="JY104" i="18" s="1"/>
  <c r="JY106" i="18" s="1"/>
  <c r="D17" i="5" s="1"/>
  <c r="G21" i="5"/>
  <c r="G20" i="5"/>
  <c r="D10" i="16"/>
  <c r="AY108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W102" i="18"/>
  <c r="PW104" i="18" s="1"/>
  <c r="PW106" i="18" s="1"/>
  <c r="D24" i="5" s="1"/>
  <c r="D22" i="16"/>
  <c r="GO102" i="18"/>
  <c r="GO104" i="18" s="1"/>
  <c r="GO106" i="18" s="1"/>
  <c r="D13" i="5" s="1"/>
  <c r="D11" i="16"/>
  <c r="PA102" i="18"/>
  <c r="PA104" i="18" s="1"/>
  <c r="PA106" i="18" s="1"/>
  <c r="D23" i="5" s="1"/>
  <c r="D21" i="16"/>
  <c r="EA102" i="18"/>
  <c r="EA104" i="18" s="1"/>
  <c r="EA106" i="18" s="1"/>
  <c r="D10" i="5" s="1"/>
  <c r="D8" i="16"/>
  <c r="OE102" i="18"/>
  <c r="OE104" i="18" s="1"/>
  <c r="OE106" i="18" s="1"/>
  <c r="D22" i="5" s="1"/>
  <c r="D20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MM102" i="18"/>
  <c r="MM104" i="18" s="1"/>
  <c r="MM106" i="18" s="1"/>
  <c r="D19" i="16"/>
  <c r="U106" i="18"/>
  <c r="D5" i="5" s="1"/>
  <c r="CR108" i="18"/>
  <c r="LZ110" i="18"/>
  <c r="LY110" i="18"/>
  <c r="OM108" i="18"/>
  <c r="ON108" i="18"/>
  <c r="PJ110" i="18"/>
  <c r="PI110" i="18"/>
  <c r="NR111" i="18"/>
  <c r="NQ111" i="18"/>
  <c r="LD108" i="18"/>
  <c r="LC108" i="18"/>
  <c r="PJ108" i="18"/>
  <c r="PI108" i="18"/>
  <c r="NR110" i="18"/>
  <c r="NQ110" i="18"/>
  <c r="LD111" i="18"/>
  <c r="LC111" i="18"/>
  <c r="PJ111" i="18"/>
  <c r="PI111" i="18"/>
  <c r="NR108" i="18"/>
  <c r="NQ108" i="18"/>
  <c r="LC110" i="18"/>
  <c r="LD110" i="18"/>
  <c r="ON111" i="18"/>
  <c r="OM111" i="18"/>
  <c r="LZ108" i="18"/>
  <c r="LY108" i="18"/>
  <c r="ON110" i="18"/>
  <c r="OM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21" i="5" l="1"/>
  <c r="D20" i="5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N11" i="18"/>
  <c r="AM11" i="18"/>
  <c r="AO11" i="18" s="1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Q11" i="18" l="1"/>
  <c r="AG11" i="18"/>
  <c r="AG8" i="18"/>
  <c r="AG101" i="18" s="1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A26" i="5" l="1"/>
  <c r="MZ3" i="18" s="1"/>
  <c r="PN3" i="18" l="1"/>
  <c r="MD3" i="18"/>
  <c r="JP3" i="18"/>
  <c r="HB3" i="18"/>
  <c r="EN3" i="18"/>
  <c r="BZ3" i="18"/>
  <c r="L3" i="18"/>
  <c r="NV3" i="18"/>
  <c r="KL3" i="18"/>
  <c r="HX3" i="18"/>
  <c r="FJ3" i="18"/>
  <c r="CV3" i="18"/>
  <c r="AH3" i="18"/>
  <c r="OR3" i="18"/>
  <c r="LH3" i="18"/>
  <c r="IT3" i="18"/>
  <c r="GF3" i="18"/>
  <c r="DR3" i="18"/>
  <c r="BD3" i="18"/>
  <c r="C20" i="5" l="1"/>
  <c r="C16" i="5"/>
  <c r="C14" i="5"/>
  <c r="C15" i="5"/>
  <c r="C12" i="5"/>
  <c r="C17" i="5"/>
  <c r="C18" i="5"/>
  <c r="C13" i="5"/>
  <c r="C19" i="5"/>
  <c r="C5" i="5"/>
  <c r="C8" i="5"/>
  <c r="C24" i="5"/>
  <c r="C21" i="5"/>
  <c r="C11" i="5"/>
  <c r="C9" i="5"/>
  <c r="C6" i="5"/>
  <c r="C22" i="5"/>
  <c r="C7" i="5"/>
  <c r="C10" i="5"/>
  <c r="C23" i="5"/>
  <c r="C5" i="4"/>
  <c r="A26" i="16"/>
  <c r="C18" i="4" l="1"/>
  <c r="A2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C8" i="4"/>
  <c r="BQ104" i="18" s="1"/>
  <c r="BZ105" i="18" s="1"/>
  <c r="E8" i="5" s="1"/>
  <c r="C21" i="4" l="1"/>
  <c r="LU104" i="18" l="1"/>
  <c r="MD105" i="18" s="1"/>
  <c r="MQ104" i="18"/>
  <c r="MZ105" i="18" s="1"/>
  <c r="E21" i="5" s="1"/>
  <c r="E20" i="5"/>
  <c r="F20" i="5" s="1"/>
  <c r="H20" i="5" s="1"/>
  <c r="I27" i="4"/>
  <c r="F27" i="4"/>
  <c r="D27" i="4"/>
  <c r="H27" i="4"/>
  <c r="G27" i="4"/>
  <c r="E27" i="4"/>
  <c r="C6" i="4"/>
  <c r="Y104" i="18" s="1"/>
  <c r="AH105" i="18" s="1"/>
  <c r="E6" i="5" s="1"/>
  <c r="C27" i="4" l="1"/>
  <c r="E28" i="6" l="1"/>
  <c r="E29" i="6"/>
  <c r="E30" i="6"/>
  <c r="C23" i="4"/>
  <c r="OI104" i="18" s="1"/>
  <c r="OR105" i="18" s="1"/>
  <c r="E23" i="5" s="1"/>
  <c r="C17" i="4" l="1"/>
  <c r="JG104" i="18" s="1"/>
  <c r="JP105" i="18" s="1"/>
  <c r="E17" i="5" s="1"/>
  <c r="F17" i="5" s="1"/>
  <c r="H17" i="5" s="1"/>
  <c r="B2" i="4" l="1"/>
  <c r="C26" i="16" l="1"/>
  <c r="C22" i="4" l="1"/>
  <c r="NM104" i="18" s="1"/>
  <c r="NV105" i="18" s="1"/>
  <c r="E22" i="5" s="1"/>
  <c r="B13" i="6"/>
  <c r="B12" i="6"/>
  <c r="B11" i="6"/>
  <c r="B3" i="6"/>
  <c r="B4" i="6"/>
  <c r="B5" i="6"/>
  <c r="B6" i="6"/>
  <c r="B7" i="6"/>
  <c r="B8" i="6"/>
  <c r="B9" i="6"/>
  <c r="B2" i="6"/>
  <c r="C13" i="6"/>
  <c r="C12" i="6"/>
  <c r="C11" i="6"/>
  <c r="C9" i="6"/>
  <c r="D9" i="6" s="1"/>
  <c r="E9" i="6" s="1"/>
  <c r="C8" i="6"/>
  <c r="C7" i="6"/>
  <c r="C6" i="6"/>
  <c r="C5" i="6"/>
  <c r="C4" i="6"/>
  <c r="C3" i="6"/>
  <c r="C2" i="6"/>
  <c r="C24" i="4"/>
  <c r="PE104" i="18" s="1"/>
  <c r="PN105" i="18" s="1"/>
  <c r="E24" i="5" s="1"/>
  <c r="C19" i="4"/>
  <c r="KY104" i="18" s="1"/>
  <c r="LH105" i="18" s="1"/>
  <c r="E19" i="5" s="1"/>
  <c r="F19" i="5" s="1"/>
  <c r="H19" i="5" s="1"/>
  <c r="D6" i="6" l="1"/>
  <c r="E6" i="6" s="1"/>
  <c r="D12" i="6"/>
  <c r="E12" i="6" s="1"/>
  <c r="D13" i="6"/>
  <c r="E13" i="6" s="1"/>
  <c r="D10" i="6"/>
  <c r="E10" i="6" s="1"/>
  <c r="D2" i="6"/>
  <c r="E2" i="6" s="1"/>
  <c r="D11" i="6"/>
  <c r="E11" i="6" s="1"/>
  <c r="D3" i="6"/>
  <c r="E3" i="6" s="1"/>
  <c r="D7" i="6"/>
  <c r="E7" i="6" s="1"/>
  <c r="D4" i="6"/>
  <c r="E4" i="6" s="1"/>
  <c r="D5" i="6"/>
  <c r="E5" i="6" s="1"/>
  <c r="D8" i="6"/>
  <c r="E8" i="6" s="1"/>
  <c r="E21" i="6"/>
  <c r="E27" i="5" l="1"/>
  <c r="E24" i="6"/>
  <c r="E17" i="6"/>
  <c r="E18" i="6"/>
  <c r="E15" i="6"/>
  <c r="E16" i="6"/>
  <c r="E19" i="6"/>
  <c r="E23" i="6"/>
  <c r="E20" i="6"/>
  <c r="E22" i="6"/>
  <c r="C27" i="5" l="1"/>
  <c r="F11" i="5" l="1"/>
  <c r="H11" i="5" s="1"/>
  <c r="F8" i="5"/>
  <c r="H8" i="5" s="1"/>
  <c r="F23" i="5"/>
  <c r="H23" i="5" s="1"/>
  <c r="F6" i="5"/>
  <c r="H6" i="5" s="1"/>
  <c r="F10" i="5"/>
  <c r="H10" i="5" s="1"/>
  <c r="F7" i="5" l="1"/>
  <c r="H7" i="5" s="1"/>
  <c r="F22" i="5"/>
  <c r="H22" i="5" s="1"/>
  <c r="F24" i="5"/>
  <c r="H24" i="5" s="1"/>
  <c r="F21" i="5"/>
  <c r="H21" i="5" s="1"/>
  <c r="F5" i="5"/>
  <c r="G27" i="5"/>
  <c r="F9" i="5"/>
  <c r="H9" i="5" s="1"/>
  <c r="D26" i="16" l="1"/>
  <c r="C28" i="16" s="1"/>
  <c r="J28" i="16" s="1"/>
  <c r="J29" i="16" s="1"/>
  <c r="D27" i="5"/>
  <c r="F27" i="5"/>
  <c r="H5" i="5"/>
  <c r="H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<sst xmlns="http://schemas.openxmlformats.org/spreadsheetml/2006/main" count="1189" uniqueCount="126">
  <si>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</si>
  <si>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</si>
  <si>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</si>
  <si>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</si>
  <si>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</si>
  <si>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</si>
  <si>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</si>
  <si>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</si>
  <si>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</si>
  <si>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</si>
  <si>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</si>
  <si>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</si>
  <si>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</si>
  <si>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</si>
  <si>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</si>
  <si>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</si>
  <si>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</si>
  <si>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</si>
  <si>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</si>
  <si>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</si>
  <si>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</si>
  <si>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</si>
  <si>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</si>
  <si>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</si>
  <si>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</si>
  <si>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</si>
  <si>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</si>
  <si>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</si>
  <si>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</si>
  <si>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</si>
  <si>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</si>
  <si>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</si>
  <si>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</si>
  <si>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</si>
  <si>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</si>
  <si>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</si>
  <si>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</si>
  <si>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</si>
  <si>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</si>
  <si>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</si>
  <si>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</si>
  <si>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</si>
  <si>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</si>
  <si>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</si>
  <si>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</si>
  <si>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</si>
  <si>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Perde Kes.Kuru Sist.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</si>
  <si>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</si>
  <si>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</si>
  <si>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</si>
  <si>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</si>
  <si>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</si>
  <si>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</si>
  <si>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</si>
  <si>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</si>
  <si>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</si>
  <si>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</si>
  <si>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</si>
  <si>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</si>
  <si>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</si>
  <si>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</si>
  <si>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</si>
  <si>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</si>
  <si>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</si>
  <si>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</si>
  <si>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</si>
  <si>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</si>
  <si>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</si>
  <si>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</si>
  <si>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</si>
  <si>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</si>
  <si>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</si>
  <si>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</si>
  <si>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</si>
  <si>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</si>
  <si>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</si>
  <si>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</si>
  <si>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</si>
  <si>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</si>
  <si>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</si>
  <si>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</si>
  <si>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</si>
  <si>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</si>
  <si>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</si>
  <si>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</si>
  <si>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</si>
  <si>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</si>
  <si>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</si>
  <si>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</si>
  <si>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</si>
  <si>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</si>
  <si>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PVD KONTROL</t>
  </si>
  <si>
    <t>TEMİZLİK</t>
  </si>
  <si>
    <t>VİTRA CLEAN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</si>
  <si>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</si>
  <si>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</si>
  <si>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</si>
  <si>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</si>
  <si>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</si>
  <si>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</si>
  <si>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</si>
  <si>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</si>
  <si>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HASAN BAŞTÜRK</t>
  </si>
  <si>
    <t>HAKAN ÇİFTÇİ</t>
  </si>
  <si>
    <t>MEHMET GÖKDAĞ</t>
  </si>
  <si>
    <t>ALİ DURAN ÖZDEMİR</t>
  </si>
  <si>
    <t>MESUT ÇAĞLIYAN</t>
  </si>
  <si>
    <t>MEHMET PEKŞENCE</t>
  </si>
  <si>
    <t>HARUN ŞEN</t>
  </si>
  <si>
    <t>FATİH BASMAZ</t>
  </si>
  <si>
    <t>EMRE DOĞAN</t>
  </si>
  <si>
    <t>EMRE AKÇAY</t>
  </si>
  <si>
    <t>SALİH ÖZDEMİR</t>
  </si>
  <si>
    <t>HASAN UTKU</t>
  </si>
  <si>
    <t>İBRAHİM BERK ŞİMŞEK</t>
  </si>
  <si>
    <t>KADİR BEŞKARDEŞLER</t>
  </si>
  <si>
    <t>FATMA DOĞAN</t>
  </si>
  <si>
    <t>GÖKHAN GÖKKUYU</t>
  </si>
  <si>
    <t>ÖMER ULUS</t>
  </si>
  <si>
    <t>MURAT ERTÜRK</t>
  </si>
  <si>
    <t>OSMAN CAN</t>
  </si>
  <si>
    <t>4.İŞLETME TAŞLAMA AKORT ÇİZELGESİ</t>
  </si>
  <si>
    <t>TAŞLAMA 4</t>
  </si>
  <si>
    <t>ALPARSLAN ÇALIŞKAN</t>
  </si>
  <si>
    <t>PANTOĞRAF FFC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</si>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</sst>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8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7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0" fillId="8" borderId="0" xfId="0" applyFill="1"/>
    <xf numFmtId="2" fontId="0" fillId="8" borderId="0" xfId="0" applyNumberFormat="1" applyFill="1"/>
    <xf numFmtId="4" fontId="0" fillId="8" borderId="0" xfId="0" applyNumberForma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3" fontId="30" fillId="0" borderId="0" xfId="0" applyNumberFormat="1" applyFont="1" applyFill="1"/>
    <xf numFmtId="3" fontId="50" fillId="0" borderId="55" xfId="0" applyNumberFormat="1" applyFont="1" applyFill="1" applyBorder="1"/>
    <xf numFmtId="3" fontId="36" fillId="0" borderId="0" xfId="0" applyNumberFormat="1" applyFont="1" applyFill="1"/>
    <xf numFmtId="0" fontId="0" fillId="0" borderId="0" xfId="0" applyFill="1" applyBorder="1"/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37926" y="40821"/>
          <a:ext cx="2133659" cy="758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PW112"/>
  <sheetViews>
    <sheetView tabSelected="1" zoomScale="70" zoomScaleNormal="70" workbookViewId="0">
      <pane ySplit="7" topLeftCell="A8" activePane="bottomLeft" state="frozen"/>
      <selection pane="bottomLeft" activeCell="D34" sqref="D34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</cols>
  <sheetData>
    <row r="1" spans="1:439">
      <c r="K1" s="76">
        <f>L2</f>
        <v>2130</v>
      </c>
      <c r="AG1" s="76">
        <f>AH2</f>
        <v>2144</v>
      </c>
      <c r="BC1" s="76">
        <f>BD2</f>
        <v>10917</v>
      </c>
      <c r="BY1" s="76">
        <f>BZ2</f>
        <v>15296</v>
      </c>
      <c r="CU1" s="76">
        <f>CV2</f>
        <v>19904</v>
      </c>
      <c r="DQ1" s="76">
        <f>DR2</f>
        <v>23077</v>
      </c>
      <c r="EM1" s="76">
        <f>EN2</f>
        <v>26614</v>
      </c>
      <c r="FI1" s="76">
        <f>FJ2</f>
        <v>38706</v>
      </c>
      <c r="GE1" s="76">
        <f>GF2</f>
        <v>38712</v>
      </c>
      <c r="HA1" s="76">
        <f>HB2</f>
        <v>38784</v>
      </c>
      <c r="HW1" s="76">
        <f>HX2</f>
        <v>38878</v>
      </c>
      <c r="IS1" s="76">
        <f>IT2</f>
        <v>38881</v>
      </c>
      <c r="JO1" s="76">
        <f>JP2</f>
        <v>39613</v>
      </c>
      <c r="KK1" s="76">
        <f>KL2</f>
        <v>39963</v>
      </c>
      <c r="LG1" s="76">
        <f>LH2</f>
        <v>40314</v>
      </c>
      <c r="MC1" s="76">
        <f>MD2</f>
        <v>41378</v>
      </c>
      <c r="MY1" s="76">
        <f>MZ2</f>
        <v>41379</v>
      </c>
      <c r="NU1" s="76">
        <f>NV2</f>
        <v>41433</v>
      </c>
      <c r="OQ1" s="76">
        <f>OR2</f>
        <v>41657</v>
      </c>
      <c r="PM1" s="76">
        <f>PN2</f>
        <v>42070</v>
      </c>
    </row>
    <row r="2" spans="1:43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2130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2144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10917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15296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19904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23077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26614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38706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38712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38784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38878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38881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39613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39963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40314</v>
      </c>
      <c r="LI2" s="178"/>
      <c r="LJ2" s="178"/>
      <c r="LK2" s="178"/>
      <c r="LL2" s="178"/>
      <c r="LM2" s="178"/>
      <c r="LN2" s="178"/>
      <c r="LO2" s="178"/>
      <c r="LP2" s="178"/>
      <c r="LQ2" s="178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79">
        <v>41378</v>
      </c>
      <c r="ME2" s="178"/>
      <c r="MF2" s="178"/>
      <c r="MG2" s="178"/>
      <c r="MH2" s="178"/>
      <c r="MI2" s="178"/>
      <c r="MJ2" s="178"/>
      <c r="MK2" s="178"/>
      <c r="ML2" s="178"/>
      <c r="MM2" s="178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79">
        <v>41379</v>
      </c>
      <c r="NA2" s="178"/>
      <c r="NB2" s="178"/>
      <c r="NC2" s="178"/>
      <c r="ND2" s="178"/>
      <c r="NE2" s="178"/>
      <c r="NF2" s="178"/>
      <c r="NG2" s="178"/>
      <c r="NH2" s="178"/>
      <c r="NI2" s="178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79">
        <v>41433</v>
      </c>
      <c r="NW2" s="178"/>
      <c r="NX2" s="178"/>
      <c r="NY2" s="178"/>
      <c r="NZ2" s="178"/>
      <c r="OA2" s="178"/>
      <c r="OB2" s="178"/>
      <c r="OC2" s="178"/>
      <c r="OD2" s="178"/>
      <c r="OE2" s="178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79">
        <v>41657</v>
      </c>
      <c r="OS2" s="178"/>
      <c r="OT2" s="178"/>
      <c r="OU2" s="178"/>
      <c r="OV2" s="178"/>
      <c r="OW2" s="178"/>
      <c r="OX2" s="178"/>
      <c r="OY2" s="178"/>
      <c r="OZ2" s="178"/>
      <c r="PA2" s="178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79">
        <v>42070</v>
      </c>
      <c r="PO2" s="178"/>
      <c r="PP2" s="178"/>
      <c r="PQ2" s="178"/>
      <c r="PR2" s="178"/>
      <c r="PS2" s="178"/>
      <c r="PT2" s="178"/>
      <c r="PU2" s="178"/>
      <c r="PV2" s="178"/>
      <c r="PW2" s="178"/>
    </row>
    <row r="3" spans="1:439" ht="13.8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HASAN BAŞTÜRK</v>
      </c>
      <c r="M3" s="65"/>
      <c r="Q3" s="76"/>
      <c r="R3" s="76">
        <f>L2</f>
        <v>2130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HAKAN ÇİFTÇİ</v>
      </c>
      <c r="AI3" s="65"/>
      <c r="AM3" s="76"/>
      <c r="AN3" s="76">
        <f>AH2</f>
        <v>2144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MEHMET GÖKDAĞ</v>
      </c>
      <c r="BE3" s="65"/>
      <c r="BI3" s="76"/>
      <c r="BJ3" s="76">
        <f>BD2</f>
        <v>10917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ALİ DURAN ÖZDEMİR</v>
      </c>
      <c r="CA3" s="65"/>
      <c r="CE3" s="76"/>
      <c r="CF3" s="76">
        <f>BZ2</f>
        <v>15296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MESUT ÇAĞLIYAN</v>
      </c>
      <c r="CW3" s="65"/>
      <c r="DA3" s="76"/>
      <c r="DB3" s="76">
        <f>CV2</f>
        <v>19904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MEHMET PEKŞENCE</v>
      </c>
      <c r="DS3" s="65"/>
      <c r="DW3" s="76"/>
      <c r="DX3" s="76">
        <f>DR2</f>
        <v>23077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HARUN ŞEN</v>
      </c>
      <c r="EO3" s="65"/>
      <c r="ES3" s="76"/>
      <c r="ET3" s="76">
        <f>EN2</f>
        <v>26614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FATİH BASMAZ</v>
      </c>
      <c r="FK3" s="65"/>
      <c r="FO3" s="76"/>
      <c r="FP3" s="76">
        <f>FJ2</f>
        <v>38706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EMRE DOĞAN</v>
      </c>
      <c r="GG3" s="65"/>
      <c r="GK3" s="76"/>
      <c r="GL3" s="76">
        <f>GF2</f>
        <v>38712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EMRE AKÇAY</v>
      </c>
      <c r="HC3" s="65"/>
      <c r="HG3" s="76"/>
      <c r="HH3" s="76">
        <f>HB2</f>
        <v>38784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SALİH ÖZDEMİR</v>
      </c>
      <c r="HY3" s="65"/>
      <c r="IC3" s="76"/>
      <c r="ID3" s="76">
        <f>HX2</f>
        <v>38878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HASAN UTKU</v>
      </c>
      <c r="IU3" s="65"/>
      <c r="IY3" s="76"/>
      <c r="IZ3" s="76">
        <f>IT2</f>
        <v>38881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İBRAHİM BERK ŞİMŞEK</v>
      </c>
      <c r="JQ3" s="65"/>
      <c r="JU3" s="76"/>
      <c r="JV3" s="76">
        <f>JP2</f>
        <v>39613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KADİR BEŞKARDEŞLER</v>
      </c>
      <c r="KM3" s="65"/>
      <c r="KQ3" s="76"/>
      <c r="KR3" s="76">
        <f>KL2</f>
        <v>39963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FATMA DOĞAN</v>
      </c>
      <c r="LI3" s="65"/>
      <c r="LM3" s="76"/>
      <c r="LN3" s="76">
        <f>LH2</f>
        <v>40314</v>
      </c>
      <c r="LO3" s="76"/>
      <c r="LP3" s="76"/>
      <c r="LQ3" s="76"/>
      <c r="LS3" s="153"/>
      <c r="LT3" s="13"/>
      <c r="LU3" s="2"/>
      <c r="LV3" s="14"/>
      <c r="LW3" s="177"/>
      <c r="LX3" s="177"/>
      <c r="LY3" s="14"/>
      <c r="LZ3" s="14"/>
      <c r="MA3" s="14"/>
      <c r="MB3" s="14"/>
      <c r="MC3" s="1" t="s">
        <v>3</v>
      </c>
      <c r="MD3" s="65" t="str">
        <f>VLOOKUP(MD2,ÇİZELGE!$A:$H,2,FALSE)</f>
        <v>GÖKHAN GÖKKUYU</v>
      </c>
      <c r="ME3" s="65"/>
      <c r="MI3" s="76"/>
      <c r="MJ3" s="76">
        <f>MD2</f>
        <v>41378</v>
      </c>
      <c r="MK3" s="76"/>
      <c r="ML3" s="76"/>
      <c r="MM3" s="76"/>
      <c r="MO3" s="153"/>
      <c r="MP3" s="13"/>
      <c r="MQ3" s="2"/>
      <c r="MR3" s="14"/>
      <c r="MS3" s="177"/>
      <c r="MT3" s="177"/>
      <c r="MU3" s="14"/>
      <c r="MV3" s="14"/>
      <c r="MW3" s="14"/>
      <c r="MX3" s="14"/>
      <c r="MY3" s="1" t="s">
        <v>3</v>
      </c>
      <c r="MZ3" s="65" t="str">
        <f>VLOOKUP(MZ2,ÇİZELGE!$A:$H,2,FALSE)</f>
        <v>ALPARSLAN ÇALIŞKAN</v>
      </c>
      <c r="NA3" s="65"/>
      <c r="NE3" s="76"/>
      <c r="NF3" s="76">
        <f>MZ2</f>
        <v>41379</v>
      </c>
      <c r="NG3" s="76"/>
      <c r="NH3" s="76"/>
      <c r="NI3" s="76"/>
      <c r="NK3" s="153"/>
      <c r="NL3" s="13"/>
      <c r="NM3" s="2"/>
      <c r="NN3" s="14"/>
      <c r="NO3" s="177"/>
      <c r="NP3" s="177"/>
      <c r="NQ3" s="14"/>
      <c r="NR3" s="14"/>
      <c r="NS3" s="14"/>
      <c r="NT3" s="14"/>
      <c r="NU3" s="1" t="s">
        <v>3</v>
      </c>
      <c r="NV3" s="65" t="str">
        <f>VLOOKUP(NV2,ÇİZELGE!$A:$H,2,FALSE)</f>
        <v>ÖMER ULUS</v>
      </c>
      <c r="NW3" s="65"/>
      <c r="OA3" s="76"/>
      <c r="OB3" s="76">
        <f>NV2</f>
        <v>41433</v>
      </c>
      <c r="OC3" s="76"/>
      <c r="OD3" s="76"/>
      <c r="OE3" s="76"/>
      <c r="OG3" s="153"/>
      <c r="OH3" s="13"/>
      <c r="OI3" s="2"/>
      <c r="OJ3" s="14"/>
      <c r="OK3" s="177"/>
      <c r="OL3" s="177"/>
      <c r="OM3" s="14"/>
      <c r="ON3" s="14"/>
      <c r="OO3" s="14"/>
      <c r="OP3" s="14"/>
      <c r="OQ3" s="1" t="s">
        <v>3</v>
      </c>
      <c r="OR3" s="65" t="str">
        <f>VLOOKUP(OR2,ÇİZELGE!$A:$H,2,FALSE)</f>
        <v>MURAT ERTÜRK</v>
      </c>
      <c r="OS3" s="65"/>
      <c r="OW3" s="76"/>
      <c r="OX3" s="76">
        <f>OR2</f>
        <v>41657</v>
      </c>
      <c r="OY3" s="76"/>
      <c r="OZ3" s="76"/>
      <c r="PA3" s="76"/>
      <c r="PC3" s="153"/>
      <c r="PD3" s="13"/>
      <c r="PE3" s="2"/>
      <c r="PF3" s="14"/>
      <c r="PG3" s="177"/>
      <c r="PH3" s="177"/>
      <c r="PI3" s="14"/>
      <c r="PJ3" s="14"/>
      <c r="PK3" s="14"/>
      <c r="PL3" s="14"/>
      <c r="PM3" s="1" t="s">
        <v>3</v>
      </c>
      <c r="PN3" s="65" t="str">
        <f>VLOOKUP(PN2,ÇİZELGE!$A:$H,2,FALSE)</f>
        <v>OSMAN CAN</v>
      </c>
      <c r="PO3" s="65"/>
      <c r="PS3" s="76"/>
      <c r="PT3" s="76">
        <f>PN2</f>
        <v>42070</v>
      </c>
      <c r="PU3" s="76"/>
      <c r="PV3" s="76"/>
      <c r="PW3" s="76"/>
    </row>
    <row r="4" spans="1:439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122</v>
      </c>
      <c r="M4" s="65"/>
      <c r="Q4" s="76"/>
      <c r="R4" s="76"/>
      <c r="S4" s="76"/>
      <c r="T4" s="76"/>
      <c r="U4" s="76">
        <f>+L2</f>
        <v>2130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122</v>
      </c>
      <c r="AI4" s="65"/>
      <c r="AM4" s="76"/>
      <c r="AN4" s="76"/>
      <c r="AO4" s="76"/>
      <c r="AP4" s="76"/>
      <c r="AQ4" s="76">
        <f>+AH2</f>
        <v>2144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122</v>
      </c>
      <c r="BE4" s="65"/>
      <c r="BI4" s="76"/>
      <c r="BJ4" s="76"/>
      <c r="BK4" s="76"/>
      <c r="BL4" s="76"/>
      <c r="BM4" s="76">
        <f>+BD2</f>
        <v>10917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122</v>
      </c>
      <c r="CA4" s="65"/>
      <c r="CE4" s="76"/>
      <c r="CF4" s="76"/>
      <c r="CG4" s="76"/>
      <c r="CH4" s="76"/>
      <c r="CI4" s="76">
        <f>+BZ2</f>
        <v>15296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122</v>
      </c>
      <c r="CW4" s="65"/>
      <c r="DA4" s="76"/>
      <c r="DB4" s="76"/>
      <c r="DC4" s="76"/>
      <c r="DD4" s="76"/>
      <c r="DE4" s="76">
        <f>+CV2</f>
        <v>19904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122</v>
      </c>
      <c r="DS4" s="65"/>
      <c r="DW4" s="76"/>
      <c r="DX4" s="76"/>
      <c r="DY4" s="76"/>
      <c r="DZ4" s="76"/>
      <c r="EA4" s="76">
        <f>+DR2</f>
        <v>23077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122</v>
      </c>
      <c r="EO4" s="65"/>
      <c r="ES4" s="76"/>
      <c r="ET4" s="76"/>
      <c r="EU4" s="76"/>
      <c r="EV4" s="76"/>
      <c r="EW4" s="76">
        <f>+EN2</f>
        <v>26614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122</v>
      </c>
      <c r="FK4" s="65"/>
      <c r="FO4" s="76"/>
      <c r="FP4" s="76"/>
      <c r="FQ4" s="76"/>
      <c r="FR4" s="76"/>
      <c r="FS4" s="76">
        <f>+FJ2</f>
        <v>38706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122</v>
      </c>
      <c r="GG4" s="65"/>
      <c r="GK4" s="76"/>
      <c r="GL4" s="76"/>
      <c r="GM4" s="76"/>
      <c r="GN4" s="76"/>
      <c r="GO4" s="76">
        <f>+GF2</f>
        <v>38712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122</v>
      </c>
      <c r="HC4" s="65"/>
      <c r="HG4" s="76"/>
      <c r="HH4" s="76"/>
      <c r="HI4" s="76"/>
      <c r="HJ4" s="76"/>
      <c r="HK4" s="76">
        <f>+HB2</f>
        <v>38784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122</v>
      </c>
      <c r="HY4" s="65"/>
      <c r="IC4" s="76"/>
      <c r="ID4" s="76"/>
      <c r="IE4" s="76"/>
      <c r="IF4" s="76"/>
      <c r="IG4" s="76">
        <f>+HX2</f>
        <v>38878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122</v>
      </c>
      <c r="IU4" s="65"/>
      <c r="IY4" s="76"/>
      <c r="IZ4" s="76"/>
      <c r="JA4" s="76"/>
      <c r="JB4" s="76"/>
      <c r="JC4" s="76">
        <f>+IT2</f>
        <v>38881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122</v>
      </c>
      <c r="JQ4" s="65"/>
      <c r="JU4" s="76"/>
      <c r="JV4" s="76"/>
      <c r="JW4" s="76"/>
      <c r="JX4" s="76"/>
      <c r="JY4" s="76">
        <f>+JP2</f>
        <v>39613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122</v>
      </c>
      <c r="KM4" s="65"/>
      <c r="KQ4" s="76"/>
      <c r="KR4" s="76"/>
      <c r="KS4" s="76"/>
      <c r="KT4" s="76"/>
      <c r="KU4" s="76">
        <f>+KL2</f>
        <v>39963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122</v>
      </c>
      <c r="LI4" s="65"/>
      <c r="LM4" s="76"/>
      <c r="LN4" s="76"/>
      <c r="LO4" s="76"/>
      <c r="LP4" s="76"/>
      <c r="LQ4" s="76">
        <f>+LH2</f>
        <v>40314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0" t="s">
        <v>122</v>
      </c>
      <c r="ME4" s="65"/>
      <c r="MI4" s="76"/>
      <c r="MJ4" s="76"/>
      <c r="MK4" s="76"/>
      <c r="ML4" s="76"/>
      <c r="MM4" s="76">
        <f>+MD2</f>
        <v>41378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0" t="s">
        <v>122</v>
      </c>
      <c r="NA4" s="65"/>
      <c r="NE4" s="76"/>
      <c r="NF4" s="76"/>
      <c r="NG4" s="76"/>
      <c r="NH4" s="76"/>
      <c r="NI4" s="76">
        <f>+MZ2</f>
        <v>41379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0" t="s">
        <v>122</v>
      </c>
      <c r="NW4" s="65"/>
      <c r="OA4" s="76"/>
      <c r="OB4" s="76"/>
      <c r="OC4" s="76"/>
      <c r="OD4" s="76"/>
      <c r="OE4" s="76">
        <f>+NV2</f>
        <v>41433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0" t="s">
        <v>122</v>
      </c>
      <c r="OS4" s="65"/>
      <c r="OW4" s="76"/>
      <c r="OX4" s="76"/>
      <c r="OY4" s="76"/>
      <c r="OZ4" s="76"/>
      <c r="PA4" s="76">
        <f>+OR2</f>
        <v>41657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0" t="s">
        <v>122</v>
      </c>
      <c r="PO4" s="65"/>
      <c r="PS4" s="76"/>
      <c r="PT4" s="76"/>
      <c r="PU4" s="76"/>
      <c r="PV4" s="76"/>
      <c r="PW4" s="76">
        <f>+PN2</f>
        <v>42070</v>
      </c>
    </row>
    <row r="5" spans="1:439" ht="13.8" thickBot="1">
      <c r="A5" s="154"/>
      <c r="B5" s="15"/>
      <c r="C5" s="16"/>
      <c r="D5" s="17"/>
      <c r="E5" s="17"/>
      <c r="F5" s="76">
        <f>L2</f>
        <v>2130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2144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10917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15296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19904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23077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26614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38706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38712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38784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38878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38881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39613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39963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40314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  <c r="LS5" s="154"/>
      <c r="LT5" s="15"/>
      <c r="LU5" s="16"/>
      <c r="LV5" s="17"/>
      <c r="LW5" s="17"/>
      <c r="LX5" s="76">
        <f>MD2</f>
        <v>41378</v>
      </c>
      <c r="LY5" s="17"/>
      <c r="LZ5" s="17"/>
      <c r="MA5" s="17"/>
      <c r="MB5" s="17"/>
      <c r="MC5" s="1" t="s">
        <v>5</v>
      </c>
      <c r="MD5" s="182">
        <f>ÇİZELGE!$G$2</f>
        <v>44652</v>
      </c>
      <c r="ME5" s="181"/>
      <c r="MO5" s="154"/>
      <c r="MP5" s="15"/>
      <c r="MQ5" s="16"/>
      <c r="MR5" s="17"/>
      <c r="MS5" s="17"/>
      <c r="MT5" s="76">
        <f>MZ2</f>
        <v>41379</v>
      </c>
      <c r="MU5" s="17"/>
      <c r="MV5" s="17"/>
      <c r="MW5" s="17"/>
      <c r="MX5" s="17"/>
      <c r="MY5" s="1" t="s">
        <v>5</v>
      </c>
      <c r="MZ5" s="182">
        <f>ÇİZELGE!$G$2</f>
        <v>44652</v>
      </c>
      <c r="NA5" s="181"/>
      <c r="NK5" s="154"/>
      <c r="NL5" s="15"/>
      <c r="NM5" s="16"/>
      <c r="NN5" s="17"/>
      <c r="NO5" s="17"/>
      <c r="NP5" s="76">
        <f>NV2</f>
        <v>41433</v>
      </c>
      <c r="NQ5" s="17"/>
      <c r="NR5" s="17"/>
      <c r="NS5" s="17"/>
      <c r="NT5" s="17"/>
      <c r="NU5" s="1" t="s">
        <v>5</v>
      </c>
      <c r="NV5" s="182">
        <f>ÇİZELGE!$G$2</f>
        <v>44652</v>
      </c>
      <c r="NW5" s="181"/>
      <c r="OG5" s="154"/>
      <c r="OH5" s="15"/>
      <c r="OI5" s="16"/>
      <c r="OJ5" s="17"/>
      <c r="OK5" s="17"/>
      <c r="OL5" s="76">
        <f>OR2</f>
        <v>41657</v>
      </c>
      <c r="OM5" s="17"/>
      <c r="ON5" s="17"/>
      <c r="OO5" s="17"/>
      <c r="OP5" s="17"/>
      <c r="OQ5" s="1" t="s">
        <v>5</v>
      </c>
      <c r="OR5" s="182">
        <f>ÇİZELGE!$G$2</f>
        <v>44652</v>
      </c>
      <c r="OS5" s="181"/>
      <c r="PC5" s="154"/>
      <c r="PD5" s="15"/>
      <c r="PE5" s="16"/>
      <c r="PF5" s="17"/>
      <c r="PG5" s="17"/>
      <c r="PH5" s="76">
        <f>PN2</f>
        <v>42070</v>
      </c>
      <c r="PI5" s="17"/>
      <c r="PJ5" s="17"/>
      <c r="PK5" s="17"/>
      <c r="PL5" s="17"/>
      <c r="PM5" s="1" t="s">
        <v>5</v>
      </c>
      <c r="PN5" s="182">
        <f>ÇİZELGE!$G$2</f>
        <v>44652</v>
      </c>
      <c r="PO5" s="181"/>
    </row>
    <row r="6" spans="1:439" ht="16.2" thickBot="1">
      <c r="A6" s="230" t="s">
        <v>0</v>
      </c>
      <c r="B6" s="231"/>
      <c r="C6" s="231"/>
      <c r="D6" s="231"/>
      <c r="E6" s="231"/>
      <c r="F6" s="231"/>
      <c r="G6" s="231"/>
      <c r="H6" s="231"/>
      <c r="I6" s="231"/>
      <c r="J6" s="231"/>
      <c r="K6" s="232"/>
      <c r="L6" s="233" t="s">
        <v>96</v>
      </c>
      <c r="M6" s="234"/>
      <c r="N6" s="234"/>
      <c r="O6" s="234"/>
      <c r="P6" s="234"/>
      <c r="Q6" s="234"/>
      <c r="R6" s="234"/>
      <c r="S6" s="234"/>
      <c r="T6" s="234"/>
      <c r="U6" s="235"/>
      <c r="W6" s="230" t="s">
        <v>0</v>
      </c>
      <c r="X6" s="231"/>
      <c r="Y6" s="231"/>
      <c r="Z6" s="231"/>
      <c r="AA6" s="231"/>
      <c r="AB6" s="231"/>
      <c r="AC6" s="231"/>
      <c r="AD6" s="231"/>
      <c r="AE6" s="231"/>
      <c r="AF6" s="231"/>
      <c r="AG6" s="232"/>
      <c r="AH6" s="233" t="s">
        <v>96</v>
      </c>
      <c r="AI6" s="234"/>
      <c r="AJ6" s="234"/>
      <c r="AK6" s="234"/>
      <c r="AL6" s="234"/>
      <c r="AM6" s="234"/>
      <c r="AN6" s="234"/>
      <c r="AO6" s="234"/>
      <c r="AP6" s="234"/>
      <c r="AQ6" s="235"/>
      <c r="AS6" s="230" t="s">
        <v>0</v>
      </c>
      <c r="AT6" s="231"/>
      <c r="AU6" s="231"/>
      <c r="AV6" s="231"/>
      <c r="AW6" s="231"/>
      <c r="AX6" s="231"/>
      <c r="AY6" s="231"/>
      <c r="AZ6" s="231"/>
      <c r="BA6" s="231"/>
      <c r="BB6" s="231"/>
      <c r="BC6" s="232"/>
      <c r="BD6" s="233" t="s">
        <v>96</v>
      </c>
      <c r="BE6" s="234"/>
      <c r="BF6" s="234"/>
      <c r="BG6" s="234"/>
      <c r="BH6" s="234"/>
      <c r="BI6" s="234"/>
      <c r="BJ6" s="234"/>
      <c r="BK6" s="234"/>
      <c r="BL6" s="234"/>
      <c r="BM6" s="235"/>
      <c r="BO6" s="230" t="s">
        <v>0</v>
      </c>
      <c r="BP6" s="231"/>
      <c r="BQ6" s="231"/>
      <c r="BR6" s="231"/>
      <c r="BS6" s="231"/>
      <c r="BT6" s="231"/>
      <c r="BU6" s="231"/>
      <c r="BV6" s="231"/>
      <c r="BW6" s="231"/>
      <c r="BX6" s="231"/>
      <c r="BY6" s="232"/>
      <c r="BZ6" s="233" t="s">
        <v>96</v>
      </c>
      <c r="CA6" s="234"/>
      <c r="CB6" s="234"/>
      <c r="CC6" s="234"/>
      <c r="CD6" s="234"/>
      <c r="CE6" s="234"/>
      <c r="CF6" s="234"/>
      <c r="CG6" s="234"/>
      <c r="CH6" s="234"/>
      <c r="CI6" s="235"/>
      <c r="CK6" s="230" t="s">
        <v>0</v>
      </c>
      <c r="CL6" s="231"/>
      <c r="CM6" s="231"/>
      <c r="CN6" s="231"/>
      <c r="CO6" s="231"/>
      <c r="CP6" s="231"/>
      <c r="CQ6" s="231"/>
      <c r="CR6" s="231"/>
      <c r="CS6" s="231"/>
      <c r="CT6" s="231"/>
      <c r="CU6" s="232"/>
      <c r="CV6" s="233" t="s">
        <v>96</v>
      </c>
      <c r="CW6" s="234"/>
      <c r="CX6" s="234"/>
      <c r="CY6" s="234"/>
      <c r="CZ6" s="234"/>
      <c r="DA6" s="234"/>
      <c r="DB6" s="234"/>
      <c r="DC6" s="234"/>
      <c r="DD6" s="234"/>
      <c r="DE6" s="235"/>
      <c r="DG6" s="230" t="s">
        <v>0</v>
      </c>
      <c r="DH6" s="231"/>
      <c r="DI6" s="231"/>
      <c r="DJ6" s="231"/>
      <c r="DK6" s="231"/>
      <c r="DL6" s="231"/>
      <c r="DM6" s="231"/>
      <c r="DN6" s="231"/>
      <c r="DO6" s="231"/>
      <c r="DP6" s="231"/>
      <c r="DQ6" s="232"/>
      <c r="DR6" s="233" t="s">
        <v>96</v>
      </c>
      <c r="DS6" s="234"/>
      <c r="DT6" s="234"/>
      <c r="DU6" s="234"/>
      <c r="DV6" s="234"/>
      <c r="DW6" s="234"/>
      <c r="DX6" s="234"/>
      <c r="DY6" s="234"/>
      <c r="DZ6" s="234"/>
      <c r="EA6" s="235"/>
      <c r="EC6" s="230" t="s">
        <v>0</v>
      </c>
      <c r="ED6" s="231"/>
      <c r="EE6" s="231"/>
      <c r="EF6" s="231"/>
      <c r="EG6" s="231"/>
      <c r="EH6" s="231"/>
      <c r="EI6" s="231"/>
      <c r="EJ6" s="231"/>
      <c r="EK6" s="231"/>
      <c r="EL6" s="231"/>
      <c r="EM6" s="232"/>
      <c r="EN6" s="233" t="s">
        <v>96</v>
      </c>
      <c r="EO6" s="234"/>
      <c r="EP6" s="234"/>
      <c r="EQ6" s="234"/>
      <c r="ER6" s="234"/>
      <c r="ES6" s="234"/>
      <c r="ET6" s="234"/>
      <c r="EU6" s="234"/>
      <c r="EV6" s="234"/>
      <c r="EW6" s="235"/>
      <c r="EY6" s="230" t="s">
        <v>0</v>
      </c>
      <c r="EZ6" s="231"/>
      <c r="FA6" s="231"/>
      <c r="FB6" s="231"/>
      <c r="FC6" s="231"/>
      <c r="FD6" s="231"/>
      <c r="FE6" s="231"/>
      <c r="FF6" s="231"/>
      <c r="FG6" s="231"/>
      <c r="FH6" s="231"/>
      <c r="FI6" s="232"/>
      <c r="FJ6" s="233" t="s">
        <v>96</v>
      </c>
      <c r="FK6" s="234"/>
      <c r="FL6" s="234"/>
      <c r="FM6" s="234"/>
      <c r="FN6" s="234"/>
      <c r="FO6" s="234"/>
      <c r="FP6" s="234"/>
      <c r="FQ6" s="234"/>
      <c r="FR6" s="234"/>
      <c r="FS6" s="235"/>
      <c r="FU6" s="230" t="s">
        <v>0</v>
      </c>
      <c r="FV6" s="231"/>
      <c r="FW6" s="231"/>
      <c r="FX6" s="231"/>
      <c r="FY6" s="231"/>
      <c r="FZ6" s="231"/>
      <c r="GA6" s="231"/>
      <c r="GB6" s="231"/>
      <c r="GC6" s="231"/>
      <c r="GD6" s="231"/>
      <c r="GE6" s="232"/>
      <c r="GF6" s="233" t="s">
        <v>96</v>
      </c>
      <c r="GG6" s="234"/>
      <c r="GH6" s="234"/>
      <c r="GI6" s="234"/>
      <c r="GJ6" s="234"/>
      <c r="GK6" s="234"/>
      <c r="GL6" s="234"/>
      <c r="GM6" s="234"/>
      <c r="GN6" s="234"/>
      <c r="GO6" s="235"/>
      <c r="GQ6" s="230" t="s">
        <v>0</v>
      </c>
      <c r="GR6" s="231"/>
      <c r="GS6" s="231"/>
      <c r="GT6" s="231"/>
      <c r="GU6" s="231"/>
      <c r="GV6" s="231"/>
      <c r="GW6" s="231"/>
      <c r="GX6" s="231"/>
      <c r="GY6" s="231"/>
      <c r="GZ6" s="231"/>
      <c r="HA6" s="232"/>
      <c r="HB6" s="233" t="s">
        <v>96</v>
      </c>
      <c r="HC6" s="234"/>
      <c r="HD6" s="234"/>
      <c r="HE6" s="234"/>
      <c r="HF6" s="234"/>
      <c r="HG6" s="234"/>
      <c r="HH6" s="234"/>
      <c r="HI6" s="234"/>
      <c r="HJ6" s="234"/>
      <c r="HK6" s="235"/>
      <c r="HM6" s="230" t="s">
        <v>0</v>
      </c>
      <c r="HN6" s="231"/>
      <c r="HO6" s="231"/>
      <c r="HP6" s="231"/>
      <c r="HQ6" s="231"/>
      <c r="HR6" s="231"/>
      <c r="HS6" s="231"/>
      <c r="HT6" s="231"/>
      <c r="HU6" s="231"/>
      <c r="HV6" s="231"/>
      <c r="HW6" s="232"/>
      <c r="HX6" s="233" t="s">
        <v>96</v>
      </c>
      <c r="HY6" s="234"/>
      <c r="HZ6" s="234"/>
      <c r="IA6" s="234"/>
      <c r="IB6" s="234"/>
      <c r="IC6" s="234"/>
      <c r="ID6" s="234"/>
      <c r="IE6" s="234"/>
      <c r="IF6" s="234"/>
      <c r="IG6" s="235"/>
      <c r="II6" s="230" t="s">
        <v>0</v>
      </c>
      <c r="IJ6" s="231"/>
      <c r="IK6" s="231"/>
      <c r="IL6" s="231"/>
      <c r="IM6" s="231"/>
      <c r="IN6" s="231"/>
      <c r="IO6" s="231"/>
      <c r="IP6" s="231"/>
      <c r="IQ6" s="231"/>
      <c r="IR6" s="231"/>
      <c r="IS6" s="232"/>
      <c r="IT6" s="233" t="s">
        <v>96</v>
      </c>
      <c r="IU6" s="234"/>
      <c r="IV6" s="234"/>
      <c r="IW6" s="234"/>
      <c r="IX6" s="234"/>
      <c r="IY6" s="234"/>
      <c r="IZ6" s="234"/>
      <c r="JA6" s="234"/>
      <c r="JB6" s="234"/>
      <c r="JC6" s="235"/>
      <c r="JE6" s="230" t="s">
        <v>0</v>
      </c>
      <c r="JF6" s="231"/>
      <c r="JG6" s="231"/>
      <c r="JH6" s="231"/>
      <c r="JI6" s="231"/>
      <c r="JJ6" s="231"/>
      <c r="JK6" s="231"/>
      <c r="JL6" s="231"/>
      <c r="JM6" s="231"/>
      <c r="JN6" s="231"/>
      <c r="JO6" s="232"/>
      <c r="JP6" s="233" t="s">
        <v>96</v>
      </c>
      <c r="JQ6" s="234"/>
      <c r="JR6" s="234"/>
      <c r="JS6" s="234"/>
      <c r="JT6" s="234"/>
      <c r="JU6" s="234"/>
      <c r="JV6" s="234"/>
      <c r="JW6" s="234"/>
      <c r="JX6" s="234"/>
      <c r="JY6" s="235"/>
      <c r="KA6" s="230" t="s">
        <v>0</v>
      </c>
      <c r="KB6" s="231"/>
      <c r="KC6" s="231"/>
      <c r="KD6" s="231"/>
      <c r="KE6" s="231"/>
      <c r="KF6" s="231"/>
      <c r="KG6" s="231"/>
      <c r="KH6" s="231"/>
      <c r="KI6" s="231"/>
      <c r="KJ6" s="231"/>
      <c r="KK6" s="232"/>
      <c r="KL6" s="233" t="s">
        <v>96</v>
      </c>
      <c r="KM6" s="234"/>
      <c r="KN6" s="234"/>
      <c r="KO6" s="234"/>
      <c r="KP6" s="234"/>
      <c r="KQ6" s="234"/>
      <c r="KR6" s="234"/>
      <c r="KS6" s="234"/>
      <c r="KT6" s="234"/>
      <c r="KU6" s="235"/>
      <c r="KW6" s="230" t="s">
        <v>0</v>
      </c>
      <c r="KX6" s="231"/>
      <c r="KY6" s="231"/>
      <c r="KZ6" s="231"/>
      <c r="LA6" s="231"/>
      <c r="LB6" s="231"/>
      <c r="LC6" s="231"/>
      <c r="LD6" s="231"/>
      <c r="LE6" s="231"/>
      <c r="LF6" s="231"/>
      <c r="LG6" s="232"/>
      <c r="LH6" s="233" t="s">
        <v>96</v>
      </c>
      <c r="LI6" s="234"/>
      <c r="LJ6" s="234"/>
      <c r="LK6" s="234"/>
      <c r="LL6" s="234"/>
      <c r="LM6" s="234"/>
      <c r="LN6" s="234"/>
      <c r="LO6" s="234"/>
      <c r="LP6" s="234"/>
      <c r="LQ6" s="235"/>
      <c r="LS6" s="230" t="s">
        <v>0</v>
      </c>
      <c r="LT6" s="231"/>
      <c r="LU6" s="231"/>
      <c r="LV6" s="231"/>
      <c r="LW6" s="231"/>
      <c r="LX6" s="231"/>
      <c r="LY6" s="231"/>
      <c r="LZ6" s="231"/>
      <c r="MA6" s="231"/>
      <c r="MB6" s="231"/>
      <c r="MC6" s="232"/>
      <c r="MD6" s="233" t="s">
        <v>96</v>
      </c>
      <c r="ME6" s="234"/>
      <c r="MF6" s="234"/>
      <c r="MG6" s="234"/>
      <c r="MH6" s="234"/>
      <c r="MI6" s="234"/>
      <c r="MJ6" s="234"/>
      <c r="MK6" s="234"/>
      <c r="ML6" s="234"/>
      <c r="MM6" s="235"/>
      <c r="MO6" s="230" t="s">
        <v>0</v>
      </c>
      <c r="MP6" s="231"/>
      <c r="MQ6" s="231"/>
      <c r="MR6" s="231"/>
      <c r="MS6" s="231"/>
      <c r="MT6" s="231"/>
      <c r="MU6" s="231"/>
      <c r="MV6" s="231"/>
      <c r="MW6" s="231"/>
      <c r="MX6" s="231"/>
      <c r="MY6" s="232"/>
      <c r="MZ6" s="233" t="s">
        <v>96</v>
      </c>
      <c r="NA6" s="234"/>
      <c r="NB6" s="234"/>
      <c r="NC6" s="234"/>
      <c r="ND6" s="234"/>
      <c r="NE6" s="234"/>
      <c r="NF6" s="234"/>
      <c r="NG6" s="234"/>
      <c r="NH6" s="234"/>
      <c r="NI6" s="235"/>
      <c r="NK6" s="230" t="s">
        <v>0</v>
      </c>
      <c r="NL6" s="231"/>
      <c r="NM6" s="231"/>
      <c r="NN6" s="231"/>
      <c r="NO6" s="231"/>
      <c r="NP6" s="231"/>
      <c r="NQ6" s="231"/>
      <c r="NR6" s="231"/>
      <c r="NS6" s="231"/>
      <c r="NT6" s="231"/>
      <c r="NU6" s="232"/>
      <c r="NV6" s="233" t="s">
        <v>96</v>
      </c>
      <c r="NW6" s="234"/>
      <c r="NX6" s="234"/>
      <c r="NY6" s="234"/>
      <c r="NZ6" s="234"/>
      <c r="OA6" s="234"/>
      <c r="OB6" s="234"/>
      <c r="OC6" s="234"/>
      <c r="OD6" s="234"/>
      <c r="OE6" s="235"/>
      <c r="OG6" s="230" t="s">
        <v>0</v>
      </c>
      <c r="OH6" s="231"/>
      <c r="OI6" s="231"/>
      <c r="OJ6" s="231"/>
      <c r="OK6" s="231"/>
      <c r="OL6" s="231"/>
      <c r="OM6" s="231"/>
      <c r="ON6" s="231"/>
      <c r="OO6" s="231"/>
      <c r="OP6" s="231"/>
      <c r="OQ6" s="232"/>
      <c r="OR6" s="233" t="s">
        <v>96</v>
      </c>
      <c r="OS6" s="234"/>
      <c r="OT6" s="234"/>
      <c r="OU6" s="234"/>
      <c r="OV6" s="234"/>
      <c r="OW6" s="234"/>
      <c r="OX6" s="234"/>
      <c r="OY6" s="234"/>
      <c r="OZ6" s="234"/>
      <c r="PA6" s="235"/>
      <c r="PC6" s="230" t="s">
        <v>0</v>
      </c>
      <c r="PD6" s="231"/>
      <c r="PE6" s="231"/>
      <c r="PF6" s="231"/>
      <c r="PG6" s="231"/>
      <c r="PH6" s="231"/>
      <c r="PI6" s="231"/>
      <c r="PJ6" s="231"/>
      <c r="PK6" s="231"/>
      <c r="PL6" s="231"/>
      <c r="PM6" s="232"/>
      <c r="PN6" s="233" t="s">
        <v>96</v>
      </c>
      <c r="PO6" s="234"/>
      <c r="PP6" s="234"/>
      <c r="PQ6" s="234"/>
      <c r="PR6" s="234"/>
      <c r="PS6" s="234"/>
      <c r="PT6" s="234"/>
      <c r="PU6" s="234"/>
      <c r="PV6" s="234"/>
      <c r="PW6" s="235"/>
    </row>
    <row r="7" spans="1:439" ht="27" thickBot="1">
      <c r="A7" s="211" t="s">
        <v>61</v>
      </c>
      <c r="B7" s="212" t="s">
        <v>1</v>
      </c>
      <c r="C7" s="201" t="s">
        <v>59</v>
      </c>
      <c r="D7" s="201" t="s">
        <v>25</v>
      </c>
      <c r="E7" s="201" t="s">
        <v>58</v>
      </c>
      <c r="F7" s="202" t="s">
        <v>62</v>
      </c>
      <c r="G7" s="202" t="s">
        <v>21</v>
      </c>
      <c r="H7" s="202" t="s">
        <v>24</v>
      </c>
      <c r="I7" s="213" t="s">
        <v>69</v>
      </c>
      <c r="J7" s="213" t="s">
        <v>72</v>
      </c>
      <c r="K7" s="214" t="s">
        <v>26</v>
      </c>
      <c r="L7" s="200" t="s">
        <v>63</v>
      </c>
      <c r="M7" s="201" t="s">
        <v>60</v>
      </c>
      <c r="N7" s="202" t="s">
        <v>64</v>
      </c>
      <c r="O7" s="202" t="s">
        <v>65</v>
      </c>
      <c r="P7" s="202" t="s">
        <v>66</v>
      </c>
      <c r="Q7" s="202" t="s">
        <v>67</v>
      </c>
      <c r="R7" s="202" t="s">
        <v>71</v>
      </c>
      <c r="S7" s="202" t="s">
        <v>68</v>
      </c>
      <c r="T7" s="202" t="s">
        <v>27</v>
      </c>
      <c r="U7" s="215" t="s">
        <v>70</v>
      </c>
      <c r="W7" s="211" t="s">
        <v>61</v>
      </c>
      <c r="X7" s="212" t="s">
        <v>1</v>
      </c>
      <c r="Y7" s="201" t="s">
        <v>59</v>
      </c>
      <c r="Z7" s="201" t="s">
        <v>25</v>
      </c>
      <c r="AA7" s="201" t="s">
        <v>58</v>
      </c>
      <c r="AB7" s="202" t="s">
        <v>62</v>
      </c>
      <c r="AC7" s="202" t="s">
        <v>21</v>
      </c>
      <c r="AD7" s="202" t="s">
        <v>24</v>
      </c>
      <c r="AE7" s="213" t="s">
        <v>69</v>
      </c>
      <c r="AF7" s="213" t="s">
        <v>72</v>
      </c>
      <c r="AG7" s="214" t="s">
        <v>26</v>
      </c>
      <c r="AH7" s="200" t="s">
        <v>63</v>
      </c>
      <c r="AI7" s="201" t="s">
        <v>60</v>
      </c>
      <c r="AJ7" s="202" t="s">
        <v>64</v>
      </c>
      <c r="AK7" s="202" t="s">
        <v>65</v>
      </c>
      <c r="AL7" s="202" t="s">
        <v>66</v>
      </c>
      <c r="AM7" s="202" t="s">
        <v>67</v>
      </c>
      <c r="AN7" s="202" t="s">
        <v>71</v>
      </c>
      <c r="AO7" s="202" t="s">
        <v>68</v>
      </c>
      <c r="AP7" s="202" t="s">
        <v>27</v>
      </c>
      <c r="AQ7" s="215" t="s">
        <v>70</v>
      </c>
      <c r="AS7" s="211" t="s">
        <v>61</v>
      </c>
      <c r="AT7" s="212" t="s">
        <v>1</v>
      </c>
      <c r="AU7" s="201" t="s">
        <v>59</v>
      </c>
      <c r="AV7" s="201" t="s">
        <v>25</v>
      </c>
      <c r="AW7" s="201" t="s">
        <v>58</v>
      </c>
      <c r="AX7" s="202" t="s">
        <v>62</v>
      </c>
      <c r="AY7" s="202" t="s">
        <v>21</v>
      </c>
      <c r="AZ7" s="202" t="s">
        <v>24</v>
      </c>
      <c r="BA7" s="213" t="s">
        <v>69</v>
      </c>
      <c r="BB7" s="213" t="s">
        <v>72</v>
      </c>
      <c r="BC7" s="214" t="s">
        <v>26</v>
      </c>
      <c r="BD7" s="200" t="s">
        <v>63</v>
      </c>
      <c r="BE7" s="201" t="s">
        <v>60</v>
      </c>
      <c r="BF7" s="202" t="s">
        <v>64</v>
      </c>
      <c r="BG7" s="202" t="s">
        <v>65</v>
      </c>
      <c r="BH7" s="202" t="s">
        <v>66</v>
      </c>
      <c r="BI7" s="202" t="s">
        <v>67</v>
      </c>
      <c r="BJ7" s="202" t="s">
        <v>71</v>
      </c>
      <c r="BK7" s="202" t="s">
        <v>68</v>
      </c>
      <c r="BL7" s="202" t="s">
        <v>27</v>
      </c>
      <c r="BM7" s="215" t="s">
        <v>70</v>
      </c>
      <c r="BO7" s="211" t="s">
        <v>61</v>
      </c>
      <c r="BP7" s="212" t="s">
        <v>1</v>
      </c>
      <c r="BQ7" s="201" t="s">
        <v>59</v>
      </c>
      <c r="BR7" s="201" t="s">
        <v>25</v>
      </c>
      <c r="BS7" s="201" t="s">
        <v>58</v>
      </c>
      <c r="BT7" s="202" t="s">
        <v>62</v>
      </c>
      <c r="BU7" s="202" t="s">
        <v>21</v>
      </c>
      <c r="BV7" s="202" t="s">
        <v>24</v>
      </c>
      <c r="BW7" s="213" t="s">
        <v>69</v>
      </c>
      <c r="BX7" s="213" t="s">
        <v>72</v>
      </c>
      <c r="BY7" s="214" t="s">
        <v>26</v>
      </c>
      <c r="BZ7" s="200" t="s">
        <v>63</v>
      </c>
      <c r="CA7" s="201" t="s">
        <v>60</v>
      </c>
      <c r="CB7" s="202" t="s">
        <v>64</v>
      </c>
      <c r="CC7" s="202" t="s">
        <v>65</v>
      </c>
      <c r="CD7" s="202" t="s">
        <v>66</v>
      </c>
      <c r="CE7" s="202" t="s">
        <v>67</v>
      </c>
      <c r="CF7" s="202" t="s">
        <v>71</v>
      </c>
      <c r="CG7" s="202" t="s">
        <v>68</v>
      </c>
      <c r="CH7" s="202" t="s">
        <v>27</v>
      </c>
      <c r="CI7" s="215" t="s">
        <v>70</v>
      </c>
      <c r="CK7" s="211" t="s">
        <v>61</v>
      </c>
      <c r="CL7" s="212" t="s">
        <v>1</v>
      </c>
      <c r="CM7" s="201" t="s">
        <v>59</v>
      </c>
      <c r="CN7" s="201" t="s">
        <v>25</v>
      </c>
      <c r="CO7" s="201" t="s">
        <v>58</v>
      </c>
      <c r="CP7" s="202" t="s">
        <v>62</v>
      </c>
      <c r="CQ7" s="202" t="s">
        <v>21</v>
      </c>
      <c r="CR7" s="202" t="s">
        <v>24</v>
      </c>
      <c r="CS7" s="213" t="s">
        <v>69</v>
      </c>
      <c r="CT7" s="213" t="s">
        <v>72</v>
      </c>
      <c r="CU7" s="214" t="s">
        <v>26</v>
      </c>
      <c r="CV7" s="200" t="s">
        <v>63</v>
      </c>
      <c r="CW7" s="201" t="s">
        <v>60</v>
      </c>
      <c r="CX7" s="202" t="s">
        <v>64</v>
      </c>
      <c r="CY7" s="202" t="s">
        <v>65</v>
      </c>
      <c r="CZ7" s="202" t="s">
        <v>66</v>
      </c>
      <c r="DA7" s="202" t="s">
        <v>67</v>
      </c>
      <c r="DB7" s="202" t="s">
        <v>71</v>
      </c>
      <c r="DC7" s="202" t="s">
        <v>68</v>
      </c>
      <c r="DD7" s="202" t="s">
        <v>27</v>
      </c>
      <c r="DE7" s="215" t="s">
        <v>70</v>
      </c>
      <c r="DG7" s="211" t="s">
        <v>61</v>
      </c>
      <c r="DH7" s="212" t="s">
        <v>1</v>
      </c>
      <c r="DI7" s="201" t="s">
        <v>59</v>
      </c>
      <c r="DJ7" s="201" t="s">
        <v>25</v>
      </c>
      <c r="DK7" s="201" t="s">
        <v>58</v>
      </c>
      <c r="DL7" s="202" t="s">
        <v>62</v>
      </c>
      <c r="DM7" s="202" t="s">
        <v>21</v>
      </c>
      <c r="DN7" s="202" t="s">
        <v>24</v>
      </c>
      <c r="DO7" s="213" t="s">
        <v>69</v>
      </c>
      <c r="DP7" s="213" t="s">
        <v>72</v>
      </c>
      <c r="DQ7" s="214" t="s">
        <v>26</v>
      </c>
      <c r="DR7" s="200" t="s">
        <v>63</v>
      </c>
      <c r="DS7" s="201" t="s">
        <v>60</v>
      </c>
      <c r="DT7" s="202" t="s">
        <v>64</v>
      </c>
      <c r="DU7" s="202" t="s">
        <v>65</v>
      </c>
      <c r="DV7" s="202" t="s">
        <v>66</v>
      </c>
      <c r="DW7" s="202" t="s">
        <v>67</v>
      </c>
      <c r="DX7" s="202" t="s">
        <v>71</v>
      </c>
      <c r="DY7" s="202" t="s">
        <v>68</v>
      </c>
      <c r="DZ7" s="202" t="s">
        <v>27</v>
      </c>
      <c r="EA7" s="215" t="s">
        <v>70</v>
      </c>
      <c r="EC7" s="211" t="s">
        <v>61</v>
      </c>
      <c r="ED7" s="212" t="s">
        <v>1</v>
      </c>
      <c r="EE7" s="201" t="s">
        <v>59</v>
      </c>
      <c r="EF7" s="201" t="s">
        <v>25</v>
      </c>
      <c r="EG7" s="201" t="s">
        <v>58</v>
      </c>
      <c r="EH7" s="202" t="s">
        <v>62</v>
      </c>
      <c r="EI7" s="202" t="s">
        <v>21</v>
      </c>
      <c r="EJ7" s="202" t="s">
        <v>24</v>
      </c>
      <c r="EK7" s="213" t="s">
        <v>69</v>
      </c>
      <c r="EL7" s="213" t="s">
        <v>72</v>
      </c>
      <c r="EM7" s="214" t="s">
        <v>26</v>
      </c>
      <c r="EN7" s="200" t="s">
        <v>63</v>
      </c>
      <c r="EO7" s="201" t="s">
        <v>60</v>
      </c>
      <c r="EP7" s="202" t="s">
        <v>64</v>
      </c>
      <c r="EQ7" s="202" t="s">
        <v>65</v>
      </c>
      <c r="ER7" s="202" t="s">
        <v>66</v>
      </c>
      <c r="ES7" s="202" t="s">
        <v>67</v>
      </c>
      <c r="ET7" s="202" t="s">
        <v>71</v>
      </c>
      <c r="EU7" s="202" t="s">
        <v>68</v>
      </c>
      <c r="EV7" s="202" t="s">
        <v>27</v>
      </c>
      <c r="EW7" s="215" t="s">
        <v>70</v>
      </c>
      <c r="EY7" s="211" t="s">
        <v>61</v>
      </c>
      <c r="EZ7" s="212" t="s">
        <v>1</v>
      </c>
      <c r="FA7" s="201" t="s">
        <v>59</v>
      </c>
      <c r="FB7" s="201" t="s">
        <v>25</v>
      </c>
      <c r="FC7" s="201" t="s">
        <v>58</v>
      </c>
      <c r="FD7" s="202" t="s">
        <v>62</v>
      </c>
      <c r="FE7" s="202" t="s">
        <v>21</v>
      </c>
      <c r="FF7" s="202" t="s">
        <v>24</v>
      </c>
      <c r="FG7" s="213" t="s">
        <v>69</v>
      </c>
      <c r="FH7" s="213" t="s">
        <v>72</v>
      </c>
      <c r="FI7" s="214" t="s">
        <v>26</v>
      </c>
      <c r="FJ7" s="200" t="s">
        <v>63</v>
      </c>
      <c r="FK7" s="201" t="s">
        <v>60</v>
      </c>
      <c r="FL7" s="202" t="s">
        <v>64</v>
      </c>
      <c r="FM7" s="202" t="s">
        <v>65</v>
      </c>
      <c r="FN7" s="202" t="s">
        <v>66</v>
      </c>
      <c r="FO7" s="202" t="s">
        <v>67</v>
      </c>
      <c r="FP7" s="202" t="s">
        <v>71</v>
      </c>
      <c r="FQ7" s="202" t="s">
        <v>68</v>
      </c>
      <c r="FR7" s="202" t="s">
        <v>27</v>
      </c>
      <c r="FS7" s="215" t="s">
        <v>70</v>
      </c>
      <c r="FU7" s="211" t="s">
        <v>61</v>
      </c>
      <c r="FV7" s="212" t="s">
        <v>1</v>
      </c>
      <c r="FW7" s="201" t="s">
        <v>59</v>
      </c>
      <c r="FX7" s="201" t="s">
        <v>25</v>
      </c>
      <c r="FY7" s="201" t="s">
        <v>58</v>
      </c>
      <c r="FZ7" s="202" t="s">
        <v>62</v>
      </c>
      <c r="GA7" s="202" t="s">
        <v>21</v>
      </c>
      <c r="GB7" s="202" t="s">
        <v>24</v>
      </c>
      <c r="GC7" s="213" t="s">
        <v>69</v>
      </c>
      <c r="GD7" s="213" t="s">
        <v>72</v>
      </c>
      <c r="GE7" s="214" t="s">
        <v>26</v>
      </c>
      <c r="GF7" s="200" t="s">
        <v>63</v>
      </c>
      <c r="GG7" s="201" t="s">
        <v>60</v>
      </c>
      <c r="GH7" s="202" t="s">
        <v>64</v>
      </c>
      <c r="GI7" s="202" t="s">
        <v>65</v>
      </c>
      <c r="GJ7" s="202" t="s">
        <v>66</v>
      </c>
      <c r="GK7" s="202" t="s">
        <v>67</v>
      </c>
      <c r="GL7" s="202" t="s">
        <v>71</v>
      </c>
      <c r="GM7" s="202" t="s">
        <v>68</v>
      </c>
      <c r="GN7" s="202" t="s">
        <v>27</v>
      </c>
      <c r="GO7" s="215" t="s">
        <v>70</v>
      </c>
      <c r="GQ7" s="211" t="s">
        <v>61</v>
      </c>
      <c r="GR7" s="212" t="s">
        <v>1</v>
      </c>
      <c r="GS7" s="201" t="s">
        <v>59</v>
      </c>
      <c r="GT7" s="201" t="s">
        <v>25</v>
      </c>
      <c r="GU7" s="201" t="s">
        <v>58</v>
      </c>
      <c r="GV7" s="202" t="s">
        <v>62</v>
      </c>
      <c r="GW7" s="202" t="s">
        <v>21</v>
      </c>
      <c r="GX7" s="202" t="s">
        <v>24</v>
      </c>
      <c r="GY7" s="213" t="s">
        <v>69</v>
      </c>
      <c r="GZ7" s="213" t="s">
        <v>72</v>
      </c>
      <c r="HA7" s="214" t="s">
        <v>26</v>
      </c>
      <c r="HB7" s="200" t="s">
        <v>63</v>
      </c>
      <c r="HC7" s="201" t="s">
        <v>60</v>
      </c>
      <c r="HD7" s="202" t="s">
        <v>64</v>
      </c>
      <c r="HE7" s="202" t="s">
        <v>65</v>
      </c>
      <c r="HF7" s="202" t="s">
        <v>66</v>
      </c>
      <c r="HG7" s="202" t="s">
        <v>67</v>
      </c>
      <c r="HH7" s="202" t="s">
        <v>71</v>
      </c>
      <c r="HI7" s="202" t="s">
        <v>68</v>
      </c>
      <c r="HJ7" s="202" t="s">
        <v>27</v>
      </c>
      <c r="HK7" s="215" t="s">
        <v>70</v>
      </c>
      <c r="HM7" s="211" t="s">
        <v>61</v>
      </c>
      <c r="HN7" s="212" t="s">
        <v>1</v>
      </c>
      <c r="HO7" s="201" t="s">
        <v>59</v>
      </c>
      <c r="HP7" s="201" t="s">
        <v>25</v>
      </c>
      <c r="HQ7" s="201" t="s">
        <v>58</v>
      </c>
      <c r="HR7" s="202" t="s">
        <v>62</v>
      </c>
      <c r="HS7" s="202" t="s">
        <v>21</v>
      </c>
      <c r="HT7" s="202" t="s">
        <v>24</v>
      </c>
      <c r="HU7" s="213" t="s">
        <v>69</v>
      </c>
      <c r="HV7" s="213" t="s">
        <v>72</v>
      </c>
      <c r="HW7" s="214" t="s">
        <v>26</v>
      </c>
      <c r="HX7" s="200" t="s">
        <v>63</v>
      </c>
      <c r="HY7" s="201" t="s">
        <v>60</v>
      </c>
      <c r="HZ7" s="202" t="s">
        <v>64</v>
      </c>
      <c r="IA7" s="202" t="s">
        <v>65</v>
      </c>
      <c r="IB7" s="202" t="s">
        <v>66</v>
      </c>
      <c r="IC7" s="202" t="s">
        <v>67</v>
      </c>
      <c r="ID7" s="202" t="s">
        <v>71</v>
      </c>
      <c r="IE7" s="202" t="s">
        <v>68</v>
      </c>
      <c r="IF7" s="202" t="s">
        <v>27</v>
      </c>
      <c r="IG7" s="215" t="s">
        <v>70</v>
      </c>
      <c r="II7" s="211" t="s">
        <v>61</v>
      </c>
      <c r="IJ7" s="212" t="s">
        <v>1</v>
      </c>
      <c r="IK7" s="201" t="s">
        <v>59</v>
      </c>
      <c r="IL7" s="201" t="s">
        <v>25</v>
      </c>
      <c r="IM7" s="201" t="s">
        <v>58</v>
      </c>
      <c r="IN7" s="202" t="s">
        <v>62</v>
      </c>
      <c r="IO7" s="202" t="s">
        <v>21</v>
      </c>
      <c r="IP7" s="202" t="s">
        <v>24</v>
      </c>
      <c r="IQ7" s="213" t="s">
        <v>69</v>
      </c>
      <c r="IR7" s="213" t="s">
        <v>72</v>
      </c>
      <c r="IS7" s="214" t="s">
        <v>26</v>
      </c>
      <c r="IT7" s="200" t="s">
        <v>63</v>
      </c>
      <c r="IU7" s="201" t="s">
        <v>60</v>
      </c>
      <c r="IV7" s="202" t="s">
        <v>64</v>
      </c>
      <c r="IW7" s="202" t="s">
        <v>65</v>
      </c>
      <c r="IX7" s="202" t="s">
        <v>66</v>
      </c>
      <c r="IY7" s="202" t="s">
        <v>67</v>
      </c>
      <c r="IZ7" s="202" t="s">
        <v>71</v>
      </c>
      <c r="JA7" s="202" t="s">
        <v>68</v>
      </c>
      <c r="JB7" s="202" t="s">
        <v>27</v>
      </c>
      <c r="JC7" s="215" t="s">
        <v>70</v>
      </c>
      <c r="JE7" s="211" t="s">
        <v>61</v>
      </c>
      <c r="JF7" s="212" t="s">
        <v>1</v>
      </c>
      <c r="JG7" s="201" t="s">
        <v>59</v>
      </c>
      <c r="JH7" s="201" t="s">
        <v>25</v>
      </c>
      <c r="JI7" s="201" t="s">
        <v>58</v>
      </c>
      <c r="JJ7" s="202" t="s">
        <v>62</v>
      </c>
      <c r="JK7" s="202" t="s">
        <v>21</v>
      </c>
      <c r="JL7" s="202" t="s">
        <v>24</v>
      </c>
      <c r="JM7" s="213" t="s">
        <v>69</v>
      </c>
      <c r="JN7" s="213" t="s">
        <v>72</v>
      </c>
      <c r="JO7" s="214" t="s">
        <v>26</v>
      </c>
      <c r="JP7" s="200" t="s">
        <v>63</v>
      </c>
      <c r="JQ7" s="201" t="s">
        <v>60</v>
      </c>
      <c r="JR7" s="202" t="s">
        <v>64</v>
      </c>
      <c r="JS7" s="202" t="s">
        <v>65</v>
      </c>
      <c r="JT7" s="202" t="s">
        <v>66</v>
      </c>
      <c r="JU7" s="202" t="s">
        <v>67</v>
      </c>
      <c r="JV7" s="202" t="s">
        <v>71</v>
      </c>
      <c r="JW7" s="202" t="s">
        <v>68</v>
      </c>
      <c r="JX7" s="202" t="s">
        <v>27</v>
      </c>
      <c r="JY7" s="215" t="s">
        <v>70</v>
      </c>
      <c r="KA7" s="211" t="s">
        <v>61</v>
      </c>
      <c r="KB7" s="212" t="s">
        <v>1</v>
      </c>
      <c r="KC7" s="201" t="s">
        <v>59</v>
      </c>
      <c r="KD7" s="201" t="s">
        <v>25</v>
      </c>
      <c r="KE7" s="201" t="s">
        <v>58</v>
      </c>
      <c r="KF7" s="202" t="s">
        <v>62</v>
      </c>
      <c r="KG7" s="202" t="s">
        <v>21</v>
      </c>
      <c r="KH7" s="202" t="s">
        <v>24</v>
      </c>
      <c r="KI7" s="213" t="s">
        <v>69</v>
      </c>
      <c r="KJ7" s="213" t="s">
        <v>72</v>
      </c>
      <c r="KK7" s="214" t="s">
        <v>26</v>
      </c>
      <c r="KL7" s="200" t="s">
        <v>63</v>
      </c>
      <c r="KM7" s="201" t="s">
        <v>60</v>
      </c>
      <c r="KN7" s="202" t="s">
        <v>64</v>
      </c>
      <c r="KO7" s="202" t="s">
        <v>65</v>
      </c>
      <c r="KP7" s="202" t="s">
        <v>66</v>
      </c>
      <c r="KQ7" s="202" t="s">
        <v>67</v>
      </c>
      <c r="KR7" s="202" t="s">
        <v>71</v>
      </c>
      <c r="KS7" s="202" t="s">
        <v>68</v>
      </c>
      <c r="KT7" s="202" t="s">
        <v>27</v>
      </c>
      <c r="KU7" s="215" t="s">
        <v>70</v>
      </c>
      <c r="KW7" s="211" t="s">
        <v>61</v>
      </c>
      <c r="KX7" s="212" t="s">
        <v>1</v>
      </c>
      <c r="KY7" s="201" t="s">
        <v>59</v>
      </c>
      <c r="KZ7" s="201" t="s">
        <v>25</v>
      </c>
      <c r="LA7" s="201" t="s">
        <v>58</v>
      </c>
      <c r="LB7" s="202" t="s">
        <v>62</v>
      </c>
      <c r="LC7" s="202" t="s">
        <v>21</v>
      </c>
      <c r="LD7" s="202" t="s">
        <v>24</v>
      </c>
      <c r="LE7" s="213" t="s">
        <v>69</v>
      </c>
      <c r="LF7" s="213" t="s">
        <v>72</v>
      </c>
      <c r="LG7" s="214" t="s">
        <v>26</v>
      </c>
      <c r="LH7" s="200" t="s">
        <v>63</v>
      </c>
      <c r="LI7" s="201" t="s">
        <v>60</v>
      </c>
      <c r="LJ7" s="202" t="s">
        <v>64</v>
      </c>
      <c r="LK7" s="202" t="s">
        <v>65</v>
      </c>
      <c r="LL7" s="202" t="s">
        <v>66</v>
      </c>
      <c r="LM7" s="202" t="s">
        <v>67</v>
      </c>
      <c r="LN7" s="202" t="s">
        <v>71</v>
      </c>
      <c r="LO7" s="202" t="s">
        <v>68</v>
      </c>
      <c r="LP7" s="202" t="s">
        <v>27</v>
      </c>
      <c r="LQ7" s="215" t="s">
        <v>70</v>
      </c>
      <c r="LS7" s="211" t="s">
        <v>61</v>
      </c>
      <c r="LT7" s="212" t="s">
        <v>1</v>
      </c>
      <c r="LU7" s="201" t="s">
        <v>59</v>
      </c>
      <c r="LV7" s="201" t="s">
        <v>25</v>
      </c>
      <c r="LW7" s="201" t="s">
        <v>58</v>
      </c>
      <c r="LX7" s="202" t="s">
        <v>62</v>
      </c>
      <c r="LY7" s="202" t="s">
        <v>21</v>
      </c>
      <c r="LZ7" s="202" t="s">
        <v>24</v>
      </c>
      <c r="MA7" s="213" t="s">
        <v>69</v>
      </c>
      <c r="MB7" s="213" t="s">
        <v>72</v>
      </c>
      <c r="MC7" s="214" t="s">
        <v>26</v>
      </c>
      <c r="MD7" s="200" t="s">
        <v>63</v>
      </c>
      <c r="ME7" s="201" t="s">
        <v>60</v>
      </c>
      <c r="MF7" s="202" t="s">
        <v>64</v>
      </c>
      <c r="MG7" s="202" t="s">
        <v>65</v>
      </c>
      <c r="MH7" s="202" t="s">
        <v>66</v>
      </c>
      <c r="MI7" s="202" t="s">
        <v>67</v>
      </c>
      <c r="MJ7" s="202" t="s">
        <v>71</v>
      </c>
      <c r="MK7" s="202" t="s">
        <v>68</v>
      </c>
      <c r="ML7" s="202" t="s">
        <v>27</v>
      </c>
      <c r="MM7" s="215" t="s">
        <v>70</v>
      </c>
      <c r="MO7" s="211" t="s">
        <v>61</v>
      </c>
      <c r="MP7" s="212" t="s">
        <v>1</v>
      </c>
      <c r="MQ7" s="201" t="s">
        <v>59</v>
      </c>
      <c r="MR7" s="201" t="s">
        <v>25</v>
      </c>
      <c r="MS7" s="201" t="s">
        <v>58</v>
      </c>
      <c r="MT7" s="202" t="s">
        <v>62</v>
      </c>
      <c r="MU7" s="202" t="s">
        <v>21</v>
      </c>
      <c r="MV7" s="202" t="s">
        <v>24</v>
      </c>
      <c r="MW7" s="213" t="s">
        <v>69</v>
      </c>
      <c r="MX7" s="213" t="s">
        <v>72</v>
      </c>
      <c r="MY7" s="214" t="s">
        <v>26</v>
      </c>
      <c r="MZ7" s="200" t="s">
        <v>63</v>
      </c>
      <c r="NA7" s="201" t="s">
        <v>60</v>
      </c>
      <c r="NB7" s="202" t="s">
        <v>64</v>
      </c>
      <c r="NC7" s="202" t="s">
        <v>65</v>
      </c>
      <c r="ND7" s="202" t="s">
        <v>66</v>
      </c>
      <c r="NE7" s="202" t="s">
        <v>67</v>
      </c>
      <c r="NF7" s="202" t="s">
        <v>71</v>
      </c>
      <c r="NG7" s="202" t="s">
        <v>68</v>
      </c>
      <c r="NH7" s="202" t="s">
        <v>27</v>
      </c>
      <c r="NI7" s="215" t="s">
        <v>70</v>
      </c>
      <c r="NK7" s="211" t="s">
        <v>61</v>
      </c>
      <c r="NL7" s="212" t="s">
        <v>1</v>
      </c>
      <c r="NM7" s="201" t="s">
        <v>59</v>
      </c>
      <c r="NN7" s="201" t="s">
        <v>25</v>
      </c>
      <c r="NO7" s="201" t="s">
        <v>58</v>
      </c>
      <c r="NP7" s="202" t="s">
        <v>62</v>
      </c>
      <c r="NQ7" s="202" t="s">
        <v>21</v>
      </c>
      <c r="NR7" s="202" t="s">
        <v>24</v>
      </c>
      <c r="NS7" s="213" t="s">
        <v>69</v>
      </c>
      <c r="NT7" s="213" t="s">
        <v>72</v>
      </c>
      <c r="NU7" s="214" t="s">
        <v>26</v>
      </c>
      <c r="NV7" s="200" t="s">
        <v>63</v>
      </c>
      <c r="NW7" s="201" t="s">
        <v>60</v>
      </c>
      <c r="NX7" s="202" t="s">
        <v>64</v>
      </c>
      <c r="NY7" s="202" t="s">
        <v>65</v>
      </c>
      <c r="NZ7" s="202" t="s">
        <v>66</v>
      </c>
      <c r="OA7" s="202" t="s">
        <v>67</v>
      </c>
      <c r="OB7" s="202" t="s">
        <v>71</v>
      </c>
      <c r="OC7" s="202" t="s">
        <v>68</v>
      </c>
      <c r="OD7" s="202" t="s">
        <v>27</v>
      </c>
      <c r="OE7" s="215" t="s">
        <v>70</v>
      </c>
      <c r="OG7" s="211" t="s">
        <v>61</v>
      </c>
      <c r="OH7" s="212" t="s">
        <v>1</v>
      </c>
      <c r="OI7" s="201" t="s">
        <v>59</v>
      </c>
      <c r="OJ7" s="201" t="s">
        <v>25</v>
      </c>
      <c r="OK7" s="201" t="s">
        <v>58</v>
      </c>
      <c r="OL7" s="202" t="s">
        <v>62</v>
      </c>
      <c r="OM7" s="202" t="s">
        <v>21</v>
      </c>
      <c r="ON7" s="202" t="s">
        <v>24</v>
      </c>
      <c r="OO7" s="213" t="s">
        <v>69</v>
      </c>
      <c r="OP7" s="213" t="s">
        <v>72</v>
      </c>
      <c r="OQ7" s="214" t="s">
        <v>26</v>
      </c>
      <c r="OR7" s="200" t="s">
        <v>63</v>
      </c>
      <c r="OS7" s="201" t="s">
        <v>60</v>
      </c>
      <c r="OT7" s="202" t="s">
        <v>64</v>
      </c>
      <c r="OU7" s="202" t="s">
        <v>65</v>
      </c>
      <c r="OV7" s="202" t="s">
        <v>66</v>
      </c>
      <c r="OW7" s="202" t="s">
        <v>67</v>
      </c>
      <c r="OX7" s="202" t="s">
        <v>71</v>
      </c>
      <c r="OY7" s="202" t="s">
        <v>68</v>
      </c>
      <c r="OZ7" s="202" t="s">
        <v>27</v>
      </c>
      <c r="PA7" s="215" t="s">
        <v>70</v>
      </c>
      <c r="PC7" s="211" t="s">
        <v>61</v>
      </c>
      <c r="PD7" s="212" t="s">
        <v>1</v>
      </c>
      <c r="PE7" s="201" t="s">
        <v>59</v>
      </c>
      <c r="PF7" s="201" t="s">
        <v>25</v>
      </c>
      <c r="PG7" s="201" t="s">
        <v>58</v>
      </c>
      <c r="PH7" s="202" t="s">
        <v>62</v>
      </c>
      <c r="PI7" s="202" t="s">
        <v>21</v>
      </c>
      <c r="PJ7" s="202" t="s">
        <v>24</v>
      </c>
      <c r="PK7" s="213" t="s">
        <v>69</v>
      </c>
      <c r="PL7" s="213" t="s">
        <v>72</v>
      </c>
      <c r="PM7" s="214" t="s">
        <v>26</v>
      </c>
      <c r="PN7" s="200" t="s">
        <v>63</v>
      </c>
      <c r="PO7" s="201" t="s">
        <v>60</v>
      </c>
      <c r="PP7" s="202" t="s">
        <v>64</v>
      </c>
      <c r="PQ7" s="202" t="s">
        <v>65</v>
      </c>
      <c r="PR7" s="202" t="s">
        <v>66</v>
      </c>
      <c r="PS7" s="202" t="s">
        <v>67</v>
      </c>
      <c r="PT7" s="202" t="s">
        <v>71</v>
      </c>
      <c r="PU7" s="202" t="s">
        <v>68</v>
      </c>
      <c r="PV7" s="202" t="s">
        <v>27</v>
      </c>
      <c r="PW7" s="215" t="s">
        <v>70</v>
      </c>
    </row>
    <row r="8" spans="1:439" ht="13.8">
      <c r="A8" s="161">
        <v>27</v>
      </c>
      <c r="B8" s="236">
        <v>27</v>
      </c>
      <c r="C8" s="206" t="str">
        <f>IF(E8=0," ",VLOOKUP(E8,PROTOKOL!$A:$F,6,FALSE))</f>
        <v>VAKUM TEST</v>
      </c>
      <c r="D8" s="162">
        <v>230</v>
      </c>
      <c r="E8" s="162">
        <v>4</v>
      </c>
      <c r="F8" s="162">
        <v>7.5</v>
      </c>
      <c r="G8" s="207">
        <f>IF(E8=0," ",(VLOOKUP(E8,PROTOKOL!$A$1:$E$26,2,FALSE))*F8)</f>
        <v>150</v>
      </c>
      <c r="H8" s="163">
        <f t="shared" ref="H8:H71" si="0">IF(D8=0," ",D8-G8)</f>
        <v>80</v>
      </c>
      <c r="I8" s="204">
        <f>IF(E8=0," ",VLOOKUP(E8,PROTOKOL!$A:$E,5,FALSE))</f>
        <v>0.44947554687499996</v>
      </c>
      <c r="J8" s="164" t="s">
        <v>125</v>
      </c>
      <c r="K8" s="165">
        <f>IF(E8=0," ",(I8*H8))</f>
        <v>35.958043749999995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",(VLOOKUP(N8,PROTOKOL!$A$1:$E$26,2,FALSE))*O8)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36">
        <v>27</v>
      </c>
      <c r="Y8" s="206" t="str">
        <f>IF(AA8=0," ",VLOOKUP(AA8,PROTOKOL!$A:$F,6,FALSE))</f>
        <v>VAKUM TEST</v>
      </c>
      <c r="Z8" s="162">
        <v>230</v>
      </c>
      <c r="AA8" s="162">
        <v>4</v>
      </c>
      <c r="AB8" s="162">
        <v>7.5</v>
      </c>
      <c r="AC8" s="207">
        <f>IF(AA8=0," ",(VLOOKUP(AA8,PROTOKOL!$A$1:$E$26,2,FALSE))*AB8)</f>
        <v>150</v>
      </c>
      <c r="AD8" s="163">
        <f t="shared" ref="AD8:AD71" si="2">IF(Z8=0," ",Z8-AC8)</f>
        <v>80</v>
      </c>
      <c r="AE8" s="204">
        <f>IF(AA8=0," ",VLOOKUP(AA8,PROTOKOL!$A:$E,5,FALSE))</f>
        <v>0.44947554687499996</v>
      </c>
      <c r="AF8" s="164" t="s">
        <v>125</v>
      </c>
      <c r="AG8" s="165">
        <f>IF(AA8=0," ",(AE8*AD8))</f>
        <v>35.958043749999995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",(VLOOKUP(AJ8,PROTOKOL!$A$1:$E$26,2,FALSE))*AK8)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36">
        <v>27</v>
      </c>
      <c r="AU8" s="206" t="s">
        <v>36</v>
      </c>
      <c r="AV8" s="162"/>
      <c r="AW8" s="162"/>
      <c r="AX8" s="162"/>
      <c r="AY8" s="207" t="str">
        <f>IF(AW8=0," ",(VLOOKUP(AW8,PROTOKOL!$A$1:$E$26,2,FALSE))*AX8)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 t="s">
        <v>125</v>
      </c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",(VLOOKUP(BF8,PROTOKOL!$A$1:$E$26,2,FALSE))*BG8)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36">
        <v>27</v>
      </c>
      <c r="BQ8" s="206" t="str">
        <f>IF(BS8=0," ",VLOOKUP(BS8,PROTOKOL!$A:$F,6,FALSE))</f>
        <v>VAKUM TEST</v>
      </c>
      <c r="BR8" s="162">
        <v>231</v>
      </c>
      <c r="BS8" s="162">
        <v>4</v>
      </c>
      <c r="BT8" s="162">
        <v>7.5</v>
      </c>
      <c r="BU8" s="207">
        <f>IF(BS8=0," ",(VLOOKUP(BS8,PROTOKOL!$A$1:$E$26,2,FALSE))*BT8)</f>
        <v>150</v>
      </c>
      <c r="BV8" s="163">
        <f t="shared" ref="BV8:BV71" si="6">IF(BR8=0," ",BR8-BU8)</f>
        <v>81</v>
      </c>
      <c r="BW8" s="204">
        <f>IF(BS8=0," ",VLOOKUP(BS8,PROTOKOL!$A:$E,5,FALSE))</f>
        <v>0.44947554687499996</v>
      </c>
      <c r="BX8" s="164" t="s">
        <v>125</v>
      </c>
      <c r="BY8" s="165">
        <f>IF(BS8=0," ",(BW8*BV8))</f>
        <v>36.407519296874995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",(VLOOKUP(CB8,PROTOKOL!$A$1:$E$26,2,FALSE))*CC8)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36">
        <v>27</v>
      </c>
      <c r="CM8" s="206" t="s">
        <v>36</v>
      </c>
      <c r="CN8" s="162"/>
      <c r="CO8" s="162"/>
      <c r="CP8" s="162"/>
      <c r="CQ8" s="207" t="str">
        <f>IF(CO8=0," ",(VLOOKUP(CO8,PROTOKOL!$A$1:$E$26,2,FALSE))*CP8)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 t="s">
        <v>125</v>
      </c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",(VLOOKUP(CX8,PROTOKOL!$A$1:$E$26,2,FALSE))*CY8)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36">
        <v>27</v>
      </c>
      <c r="DI8" s="206" t="str">
        <f>IF(DK8=0," ",VLOOKUP(DK8,PROTOKOL!$A:$F,6,FALSE))</f>
        <v>VAKUM TEST</v>
      </c>
      <c r="DJ8" s="162">
        <v>231</v>
      </c>
      <c r="DK8" s="162">
        <v>4</v>
      </c>
      <c r="DL8" s="162">
        <v>7.5</v>
      </c>
      <c r="DM8" s="207">
        <f>IF(DK8=0," ",(VLOOKUP(DK8,PROTOKOL!$A$1:$E$26,2,FALSE))*DL8)</f>
        <v>150</v>
      </c>
      <c r="DN8" s="163">
        <f t="shared" ref="DN8:DN71" si="10">IF(DJ8=0," ",DJ8-DM8)</f>
        <v>81</v>
      </c>
      <c r="DO8" s="204">
        <f>IF(DK8=0," ",VLOOKUP(DK8,PROTOKOL!$A:$E,5,FALSE))</f>
        <v>0.44947554687499996</v>
      </c>
      <c r="DP8" s="164" t="s">
        <v>125</v>
      </c>
      <c r="DQ8" s="165">
        <f>IF(DK8=0," ",(DO8*DN8))</f>
        <v>36.407519296874995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",(VLOOKUP(DT8,PROTOKOL!$A$1:$E$26,2,FALSE))*DU8)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36">
        <v>27</v>
      </c>
      <c r="EE8" s="206" t="s">
        <v>36</v>
      </c>
      <c r="EF8" s="162"/>
      <c r="EG8" s="162"/>
      <c r="EH8" s="162"/>
      <c r="EI8" s="207" t="str">
        <f>IF(EG8=0," ",(VLOOKUP(EG8,PROTOKOL!$A$1:$E$26,2,FALSE))*EH8)</f>
        <v xml:space="preserve"> </v>
      </c>
      <c r="EJ8" s="163" t="str">
        <f t="shared" ref="EJ8:EJ71" si="12">IF(EF8=0," ",EF8-EI8)</f>
        <v xml:space="preserve"> </v>
      </c>
      <c r="EK8" s="204" t="str">
        <f>IF(EG8=0," ",VLOOKUP(EG8,PROTOKOL!$A:$E,5,FALSE))</f>
        <v xml:space="preserve"> </v>
      </c>
      <c r="EL8" s="164" t="s">
        <v>125</v>
      </c>
      <c r="EM8" s="165" t="str">
        <f>IF(EG8=0," ",(EK8*EJ8))</f>
        <v xml:space="preserve"> 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",(VLOOKUP(EP8,PROTOKOL!$A$1:$E$26,2,FALSE))*EQ8)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36">
        <v>27</v>
      </c>
      <c r="FA8" s="206" t="str">
        <f>IF(FC8=0," ",VLOOKUP(FC8,PROTOKOL!$A:$F,6,FALSE))</f>
        <v>PANTOĞRAF FFC</v>
      </c>
      <c r="FB8" s="162">
        <v>110</v>
      </c>
      <c r="FC8" s="162">
        <v>9</v>
      </c>
      <c r="FD8" s="162">
        <v>7.5</v>
      </c>
      <c r="FE8" s="207">
        <f>IF(FC8=0," ",(VLOOKUP(FC8,PROTOKOL!$A$1:$E$26,2,FALSE))*FD8)</f>
        <v>78</v>
      </c>
      <c r="FF8" s="163">
        <f t="shared" ref="FF8:FF71" si="14">IF(FB8=0," ",FB8-FE8)</f>
        <v>32</v>
      </c>
      <c r="FG8" s="204">
        <f>IF(FC8=0," ",VLOOKUP(FC8,PROTOKOL!$A:$E,5,FALSE))</f>
        <v>0.8561438988095238</v>
      </c>
      <c r="FH8" s="164" t="s">
        <v>125</v>
      </c>
      <c r="FI8" s="165">
        <f>IF(FC8=0," ",(FG8*FF8))</f>
        <v>27.396604761904761</v>
      </c>
      <c r="FJ8" s="216" t="str">
        <f>IF(FL8=0," ",VLOOKUP(FL8,PROTOKOL!$A:$F,6,FALSE))</f>
        <v xml:space="preserve"> </v>
      </c>
      <c r="FK8" s="162"/>
      <c r="FL8" s="162"/>
      <c r="FM8" s="162"/>
      <c r="FN8" s="207" t="str">
        <f>IF(FL8=0," ",(VLOOKUP(FL8,PROTOKOL!$A$1:$E$26,2,FALSE))*FM8)</f>
        <v xml:space="preserve"> </v>
      </c>
      <c r="FO8" s="163" t="str">
        <f t="shared" ref="FO8:FO71" si="15">IF(FK8=0," ",FK8-FN8)</f>
        <v xml:space="preserve"> </v>
      </c>
      <c r="FP8" s="217" t="str">
        <f>IF(FL8=0," ",VLOOKUP(FL8,PROTOKOL!$A:$E,5,FALSE))</f>
        <v xml:space="preserve"> </v>
      </c>
      <c r="FQ8" s="203" t="str">
        <f>IF(FL8=0," ",(FO8*FP8))</f>
        <v xml:space="preserve"> </v>
      </c>
      <c r="FR8" s="164">
        <f>FM8*2</f>
        <v>0</v>
      </c>
      <c r="FS8" s="165" t="str">
        <f>IF(FR8=0," ",FQ8/FM8*FR8)</f>
        <v xml:space="preserve"> </v>
      </c>
      <c r="FU8" s="161">
        <v>27</v>
      </c>
      <c r="FV8" s="236">
        <v>27</v>
      </c>
      <c r="FW8" s="206" t="s">
        <v>36</v>
      </c>
      <c r="FX8" s="162"/>
      <c r="FY8" s="162"/>
      <c r="FZ8" s="162"/>
      <c r="GA8" s="207" t="str">
        <f>IF(FY8=0," ",(VLOOKUP(FY8,PROTOKOL!$A$1:$E$26,2,FALSE))*FZ8)</f>
        <v xml:space="preserve"> </v>
      </c>
      <c r="GB8" s="163" t="str">
        <f t="shared" ref="GB8:GB71" si="16">IF(FX8=0," ",FX8-GA8)</f>
        <v xml:space="preserve"> </v>
      </c>
      <c r="GC8" s="204" t="str">
        <f>IF(FY8=0," ",VLOOKUP(FY8,PROTOKOL!$A:$E,5,FALSE))</f>
        <v xml:space="preserve"> </v>
      </c>
      <c r="GD8" s="164" t="s">
        <v>125</v>
      </c>
      <c r="GE8" s="165" t="str">
        <f>IF(FY8=0," ",(GC8*GB8))</f>
        <v xml:space="preserve"> </v>
      </c>
      <c r="GF8" s="216" t="str">
        <f>IF(GH8=0," ",VLOOKUP(GH8,PROTOKOL!$A:$F,6,FALSE))</f>
        <v xml:space="preserve"> </v>
      </c>
      <c r="GG8" s="162"/>
      <c r="GH8" s="162"/>
      <c r="GI8" s="162"/>
      <c r="GJ8" s="207" t="str">
        <f>IF(GH8=0," ",(VLOOKUP(GH8,PROTOKOL!$A$1:$E$26,2,FALSE))*GI8)</f>
        <v xml:space="preserve"> </v>
      </c>
      <c r="GK8" s="163" t="str">
        <f t="shared" ref="GK8:GK71" si="17">IF(GG8=0," ",GG8-GJ8)</f>
        <v xml:space="preserve"> </v>
      </c>
      <c r="GL8" s="217" t="str">
        <f>IF(GH8=0," ",VLOOKUP(GH8,PROTOKOL!$A:$E,5,FALSE))</f>
        <v xml:space="preserve"> </v>
      </c>
      <c r="GM8" s="203" t="str">
        <f>IF(GH8=0," ",(GK8*GL8))</f>
        <v xml:space="preserve"> </v>
      </c>
      <c r="GN8" s="164">
        <f>GI8*2</f>
        <v>0</v>
      </c>
      <c r="GO8" s="165" t="str">
        <f>IF(GN8=0," ",GM8/GI8*GN8)</f>
        <v xml:space="preserve"> </v>
      </c>
      <c r="GQ8" s="161">
        <v>27</v>
      </c>
      <c r="GR8" s="236">
        <v>27</v>
      </c>
      <c r="GS8" s="206" t="s">
        <v>36</v>
      </c>
      <c r="GT8" s="162"/>
      <c r="GU8" s="162"/>
      <c r="GV8" s="162"/>
      <c r="GW8" s="207" t="str">
        <f>IF(GU8=0," ",(VLOOKUP(GU8,PROTOKOL!$A$1:$E$26,2,FALSE))*GV8)</f>
        <v xml:space="preserve"> </v>
      </c>
      <c r="GX8" s="163" t="str">
        <f t="shared" ref="GX8:GX71" si="18">IF(GT8=0," ",GT8-GW8)</f>
        <v xml:space="preserve"> </v>
      </c>
      <c r="GY8" s="204" t="str">
        <f>IF(GU8=0," ",VLOOKUP(GU8,PROTOKOL!$A:$E,5,FALSE))</f>
        <v xml:space="preserve"> </v>
      </c>
      <c r="GZ8" s="164" t="s">
        <v>125</v>
      </c>
      <c r="HA8" s="165" t="str">
        <f>IF(GU8=0," ",(GY8*GX8))</f>
        <v xml:space="preserve"> 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",(VLOOKUP(HD8,PROTOKOL!$A$1:$E$26,2,FALSE))*HE8)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36">
        <v>27</v>
      </c>
      <c r="HO8" s="206" t="str">
        <f>IF(HQ8=0," ",VLOOKUP(HQ8,PROTOKOL!$A:$F,6,FALSE))</f>
        <v>BANTTA ÜRÜN ATMA TOPLAMA</v>
      </c>
      <c r="HP8" s="162"/>
      <c r="HQ8" s="162">
        <v>20</v>
      </c>
      <c r="HR8" s="162">
        <v>7.5</v>
      </c>
      <c r="HS8" s="207">
        <f>IF(HQ8=0," ",(VLOOKUP(HQ8,PROTOKOL!$A$1:$E$26,2,FALSE))*HR8)</f>
        <v>0</v>
      </c>
      <c r="HT8" s="163" t="str">
        <f t="shared" ref="HT8:HT71" si="20">IF(HP8=0," ",HP8-HS8)</f>
        <v xml:space="preserve"> </v>
      </c>
      <c r="HU8" s="204" t="e">
        <f>IF(HQ8=0," ",VLOOKUP(HQ8,PROTOKOL!$A:$E,5,FALSE))</f>
        <v>#DIV/0!</v>
      </c>
      <c r="HV8" s="164" t="s">
        <v>125</v>
      </c>
      <c r="HW8" s="165" t="e">
        <f>IF(HQ8=0," ",(HU8*HT8))</f>
        <v>#DIV/0!</v>
      </c>
      <c r="HX8" s="216" t="str">
        <f>IF(HZ8=0," ",VLOOKUP(HZ8,PROTOKOL!$A:$F,6,FALSE))</f>
        <v xml:space="preserve"> </v>
      </c>
      <c r="HY8" s="162"/>
      <c r="HZ8" s="162"/>
      <c r="IA8" s="162"/>
      <c r="IB8" s="207" t="str">
        <f>IF(HZ8=0," ",(VLOOKUP(HZ8,PROTOKOL!$A$1:$E$26,2,FALSE))*IA8)</f>
        <v xml:space="preserve"> </v>
      </c>
      <c r="IC8" s="163" t="str">
        <f t="shared" ref="IC8:IC71" si="21">IF(HY8=0," ",HY8-IB8)</f>
        <v xml:space="preserve"> </v>
      </c>
      <c r="ID8" s="217" t="str">
        <f>IF(HZ8=0," ",VLOOKUP(HZ8,PROTOKOL!$A:$E,5,FALSE))</f>
        <v xml:space="preserve"> </v>
      </c>
      <c r="IE8" s="203" t="str">
        <f>IF(HZ8=0," ",(IC8*ID8))</f>
        <v xml:space="preserve"> </v>
      </c>
      <c r="IF8" s="164">
        <f>IA8*2</f>
        <v>0</v>
      </c>
      <c r="IG8" s="165" t="str">
        <f>IF(IF8=0," ",IE8/IA8*IF8)</f>
        <v xml:space="preserve"> </v>
      </c>
      <c r="II8" s="161">
        <v>27</v>
      </c>
      <c r="IJ8" s="236">
        <v>27</v>
      </c>
      <c r="IK8" s="206" t="str">
        <f>IF(IM8=0," ",VLOOKUP(IM8,PROTOKOL!$A:$F,6,FALSE))</f>
        <v>PERDE KESME SULU SİST.</v>
      </c>
      <c r="IL8" s="162">
        <v>155</v>
      </c>
      <c r="IM8" s="162">
        <v>8</v>
      </c>
      <c r="IN8" s="162">
        <v>7.5</v>
      </c>
      <c r="IO8" s="207">
        <f>IF(IM8=0," ",(VLOOKUP(IM8,PROTOKOL!$A$1:$E$26,2,FALSE))*IN8)</f>
        <v>98</v>
      </c>
      <c r="IP8" s="163">
        <f t="shared" ref="IP8:IP71" si="22">IF(IL8=0," ",IL8-IO8)</f>
        <v>57</v>
      </c>
      <c r="IQ8" s="204">
        <f>IF(IM8=0," ",VLOOKUP(IM8,PROTOKOL!$A:$E,5,FALSE))</f>
        <v>0.69150084134615386</v>
      </c>
      <c r="IR8" s="164" t="s">
        <v>125</v>
      </c>
      <c r="IS8" s="165">
        <f>IF(IM8=0," ",(IQ8*IP8))</f>
        <v>39.415547956730769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",(VLOOKUP(IV8,PROTOKOL!$A$1:$E$26,2,FALSE))*IW8)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36">
        <v>27</v>
      </c>
      <c r="JG8" s="206" t="str">
        <f>IF(JI8=0," ",VLOOKUP(JI8,PROTOKOL!$A:$F,6,FALSE))</f>
        <v>PERDE KESME SULU SİST.</v>
      </c>
      <c r="JH8" s="162">
        <v>150</v>
      </c>
      <c r="JI8" s="162">
        <v>8</v>
      </c>
      <c r="JJ8" s="162">
        <v>7.5</v>
      </c>
      <c r="JK8" s="207">
        <f>IF(JI8=0," ",(VLOOKUP(JI8,PROTOKOL!$A$1:$E$26,2,FALSE))*JJ8)</f>
        <v>98</v>
      </c>
      <c r="JL8" s="163">
        <f t="shared" ref="JL8:JL71" si="24">IF(JH8=0," ",JH8-JK8)</f>
        <v>52</v>
      </c>
      <c r="JM8" s="204">
        <f>IF(JI8=0," ",VLOOKUP(JI8,PROTOKOL!$A:$E,5,FALSE))</f>
        <v>0.69150084134615386</v>
      </c>
      <c r="JN8" s="164" t="s">
        <v>125</v>
      </c>
      <c r="JO8" s="165">
        <f>IF(JI8=0," ",(JM8*JL8))</f>
        <v>35.958043750000002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",(VLOOKUP(JR8,PROTOKOL!$A$1:$E$26,2,FALSE))*JS8)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36">
        <v>27</v>
      </c>
      <c r="KC8" s="206" t="str">
        <f>IF(KE8=0," ",VLOOKUP(KE8,PROTOKOL!$A:$F,6,FALSE))</f>
        <v>VAKUM TEST</v>
      </c>
      <c r="KD8" s="162">
        <v>230</v>
      </c>
      <c r="KE8" s="162">
        <v>4</v>
      </c>
      <c r="KF8" s="162">
        <v>7.5</v>
      </c>
      <c r="KG8" s="207">
        <f>IF(KE8=0," ",(VLOOKUP(KE8,PROTOKOL!$A$1:$E$26,2,FALSE))*KF8)</f>
        <v>150</v>
      </c>
      <c r="KH8" s="163">
        <f t="shared" ref="KH8:KH71" si="26">IF(KD8=0," ",KD8-KG8)</f>
        <v>80</v>
      </c>
      <c r="KI8" s="204">
        <f>IF(KE8=0," ",VLOOKUP(KE8,PROTOKOL!$A:$E,5,FALSE))</f>
        <v>0.44947554687499996</v>
      </c>
      <c r="KJ8" s="164" t="s">
        <v>125</v>
      </c>
      <c r="KK8" s="165">
        <f>IF(KE8=0," ",(KI8*KH8))</f>
        <v>35.958043749999995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",(VLOOKUP(KN8,PROTOKOL!$A$1:$E$26,2,FALSE))*KO8)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36">
        <v>27</v>
      </c>
      <c r="KY8" s="206" t="str">
        <f>IF(LA8=0," ",VLOOKUP(LA8,PROTOKOL!$A:$F,6,FALSE))</f>
        <v>SIZDIRMAZLIK TAMİR</v>
      </c>
      <c r="KZ8" s="162">
        <v>150</v>
      </c>
      <c r="LA8" s="162">
        <v>11</v>
      </c>
      <c r="LB8" s="162">
        <v>7.5</v>
      </c>
      <c r="LC8" s="207">
        <f>IF(LA8=0," ",(VLOOKUP(LA8,PROTOKOL!$A$1:$E$26,2,FALSE))*LB8)</f>
        <v>78</v>
      </c>
      <c r="LD8" s="163">
        <f t="shared" ref="LD8:LD71" si="28">IF(KZ8=0," ",KZ8-LC8)</f>
        <v>72</v>
      </c>
      <c r="LE8" s="204">
        <f>IF(LA8=0," ",VLOOKUP(LA8,PROTOKOL!$A:$E,5,FALSE))</f>
        <v>0.8561438988095238</v>
      </c>
      <c r="LF8" s="164" t="s">
        <v>125</v>
      </c>
      <c r="LG8" s="165">
        <f>IF(LA8=0," ",(LE8*LD8))</f>
        <v>61.642360714285715</v>
      </c>
      <c r="LH8" s="216" t="str">
        <f>IF(LJ8=0," ",VLOOKUP(LJ8,PROTOKOL!$A:$F,6,FALSE))</f>
        <v>SIZDIRMAZLIK TAMİR</v>
      </c>
      <c r="LI8" s="162">
        <v>100</v>
      </c>
      <c r="LJ8" s="162">
        <v>11</v>
      </c>
      <c r="LK8" s="162">
        <v>3</v>
      </c>
      <c r="LL8" s="207">
        <f>IF(LJ8=0," ",(VLOOKUP(LJ8,PROTOKOL!$A$1:$E$26,2,FALSE))*LK8)</f>
        <v>31.200000000000003</v>
      </c>
      <c r="LM8" s="163">
        <f t="shared" ref="LM8:LM71" si="29">IF(LI8=0," ",LI8-LL8)</f>
        <v>68.8</v>
      </c>
      <c r="LN8" s="217">
        <f>IF(LJ8=0," ",VLOOKUP(LJ8,PROTOKOL!$A:$E,5,FALSE))</f>
        <v>0.8561438988095238</v>
      </c>
      <c r="LO8" s="203">
        <f>IF(LJ8=0," ",(LM8*LN8))</f>
        <v>58.902700238095235</v>
      </c>
      <c r="LP8" s="164">
        <f>LK8*2</f>
        <v>6</v>
      </c>
      <c r="LQ8" s="165">
        <f>IF(LP8=0," ",LO8/LK8*LP8)</f>
        <v>117.80540047619047</v>
      </c>
      <c r="LS8" s="161">
        <v>27</v>
      </c>
      <c r="LT8" s="236">
        <v>27</v>
      </c>
      <c r="LU8" s="206" t="s">
        <v>32</v>
      </c>
      <c r="LV8" s="162"/>
      <c r="LW8" s="162"/>
      <c r="LX8" s="162"/>
      <c r="LY8" s="207" t="str">
        <f>IF(LW8=0," ",(VLOOKUP(LW8,PROTOKOL!$A$1:$E$26,2,FALSE))*LX8)</f>
        <v xml:space="preserve"> </v>
      </c>
      <c r="LZ8" s="163" t="str">
        <f t="shared" ref="LZ8:LZ71" si="30">IF(LV8=0," ",LV8-LY8)</f>
        <v xml:space="preserve"> </v>
      </c>
      <c r="MA8" s="204" t="str">
        <f>IF(LW8=0," ",VLOOKUP(LW8,PROTOKOL!$A:$E,5,FALSE))</f>
        <v xml:space="preserve"> </v>
      </c>
      <c r="MB8" s="164" t="s">
        <v>125</v>
      </c>
      <c r="MC8" s="165" t="str">
        <f>IF(LW8=0," ",(MA8*LZ8))</f>
        <v xml:space="preserve"> </v>
      </c>
      <c r="MD8" s="216" t="str">
        <f>IF(MF8=0," ",VLOOKUP(MF8,PROTOKOL!$A:$F,6,FALSE))</f>
        <v xml:space="preserve"> </v>
      </c>
      <c r="ME8" s="162"/>
      <c r="MF8" s="162"/>
      <c r="MG8" s="162"/>
      <c r="MH8" s="207" t="str">
        <f>IF(MF8=0," ",(VLOOKUP(MF8,PROTOKOL!$A$1:$E$26,2,FALSE))*MG8)</f>
        <v xml:space="preserve"> </v>
      </c>
      <c r="MI8" s="163" t="str">
        <f t="shared" ref="MI8:MI71" si="31">IF(ME8=0," ",ME8-MH8)</f>
        <v xml:space="preserve"> </v>
      </c>
      <c r="MJ8" s="217" t="str">
        <f>IF(MF8=0," ",VLOOKUP(MF8,PROTOKOL!$A:$E,5,FALSE))</f>
        <v xml:space="preserve"> </v>
      </c>
      <c r="MK8" s="203" t="str">
        <f>IF(MF8=0," ",(MI8*MJ8))</f>
        <v xml:space="preserve"> </v>
      </c>
      <c r="ML8" s="164">
        <f>MG8*2</f>
        <v>0</v>
      </c>
      <c r="MM8" s="165" t="str">
        <f>IF(ML8=0," ",MK8/MG8*ML8)</f>
        <v xml:space="preserve"> </v>
      </c>
      <c r="MO8" s="161">
        <v>27</v>
      </c>
      <c r="MP8" s="236">
        <v>27</v>
      </c>
      <c r="MQ8" s="206" t="str">
        <f>IF(MS8=0," ",VLOOKUP(MS8,PROTOKOL!$A:$F,6,FALSE))</f>
        <v>VAKUM TEST</v>
      </c>
      <c r="MR8" s="162">
        <v>230</v>
      </c>
      <c r="MS8" s="162">
        <v>4</v>
      </c>
      <c r="MT8" s="162">
        <v>7.5</v>
      </c>
      <c r="MU8" s="207">
        <f>IF(MS8=0," ",(VLOOKUP(MS8,PROTOKOL!$A$1:$E$26,2,FALSE))*MT8)</f>
        <v>150</v>
      </c>
      <c r="MV8" s="163">
        <f t="shared" ref="MV8:MV71" si="32">IF(MR8=0," ",MR8-MU8)</f>
        <v>80</v>
      </c>
      <c r="MW8" s="204">
        <f>IF(MS8=0," ",VLOOKUP(MS8,PROTOKOL!$A:$E,5,FALSE))</f>
        <v>0.44947554687499996</v>
      </c>
      <c r="MX8" s="164" t="s">
        <v>125</v>
      </c>
      <c r="MY8" s="165">
        <f>IF(MS8=0," ",(MW8*MV8))</f>
        <v>35.958043749999995</v>
      </c>
      <c r="MZ8" s="216" t="str">
        <f>IF(NB8=0," ",VLOOKUP(NB8,PROTOKOL!$A:$F,6,FALSE))</f>
        <v xml:space="preserve"> </v>
      </c>
      <c r="NA8" s="162"/>
      <c r="NB8" s="162"/>
      <c r="NC8" s="162"/>
      <c r="ND8" s="207" t="str">
        <f>IF(NB8=0," ",(VLOOKUP(NB8,PROTOKOL!$A$1:$E$26,2,FALSE))*NC8)</f>
        <v xml:space="preserve"> </v>
      </c>
      <c r="NE8" s="163" t="str">
        <f t="shared" ref="NE8:NE71" si="33">IF(NA8=0," ",NA8-ND8)</f>
        <v xml:space="preserve"> </v>
      </c>
      <c r="NF8" s="217" t="str">
        <f>IF(NB8=0," ",VLOOKUP(NB8,PROTOKOL!$A:$E,5,FALSE))</f>
        <v xml:space="preserve"> </v>
      </c>
      <c r="NG8" s="203" t="str">
        <f>IF(NB8=0," ",(NE8*NF8))</f>
        <v xml:space="preserve"> </v>
      </c>
      <c r="NH8" s="164">
        <f>NC8*2</f>
        <v>0</v>
      </c>
      <c r="NI8" s="165" t="str">
        <f>IF(NH8=0," ",NG8/NC8*NH8)</f>
        <v xml:space="preserve"> </v>
      </c>
      <c r="NK8" s="161">
        <v>27</v>
      </c>
      <c r="NL8" s="236">
        <v>27</v>
      </c>
      <c r="NM8" s="206" t="str">
        <f>IF(NO8=0," ",VLOOKUP(NO8,PROTOKOL!$A:$F,6,FALSE))</f>
        <v>VAKUM TEST</v>
      </c>
      <c r="NN8" s="162">
        <v>231</v>
      </c>
      <c r="NO8" s="162">
        <v>4</v>
      </c>
      <c r="NP8" s="162">
        <v>7.5</v>
      </c>
      <c r="NQ8" s="207">
        <f>IF(NO8=0," ",(VLOOKUP(NO8,PROTOKOL!$A$1:$E$26,2,FALSE))*NP8)</f>
        <v>150</v>
      </c>
      <c r="NR8" s="163">
        <f t="shared" ref="NR8:NR71" si="34">IF(NN8=0," ",NN8-NQ8)</f>
        <v>81</v>
      </c>
      <c r="NS8" s="204">
        <f>IF(NO8=0," ",VLOOKUP(NO8,PROTOKOL!$A:$E,5,FALSE))</f>
        <v>0.44947554687499996</v>
      </c>
      <c r="NT8" s="164" t="s">
        <v>125</v>
      </c>
      <c r="NU8" s="165">
        <f>IF(NO8=0," ",(NS8*NR8))</f>
        <v>36.407519296874995</v>
      </c>
      <c r="NV8" s="216" t="str">
        <f>IF(NX8=0," ",VLOOKUP(NX8,PROTOKOL!$A:$F,6,FALSE))</f>
        <v xml:space="preserve"> </v>
      </c>
      <c r="NW8" s="162"/>
      <c r="NX8" s="162"/>
      <c r="NY8" s="162"/>
      <c r="NZ8" s="207" t="str">
        <f>IF(NX8=0," ",(VLOOKUP(NX8,PROTOKOL!$A$1:$E$26,2,FALSE))*NY8)</f>
        <v xml:space="preserve"> </v>
      </c>
      <c r="OA8" s="163" t="str">
        <f t="shared" ref="OA8:OA71" si="35">IF(NW8=0," ",NW8-NZ8)</f>
        <v xml:space="preserve"> </v>
      </c>
      <c r="OB8" s="217" t="str">
        <f>IF(NX8=0," ",VLOOKUP(NX8,PROTOKOL!$A:$E,5,FALSE))</f>
        <v xml:space="preserve"> </v>
      </c>
      <c r="OC8" s="203" t="str">
        <f>IF(NX8=0," ",(OA8*OB8))</f>
        <v xml:space="preserve"> </v>
      </c>
      <c r="OD8" s="164">
        <f>NY8*2</f>
        <v>0</v>
      </c>
      <c r="OE8" s="165" t="str">
        <f>IF(OD8=0," ",OC8/NY8*OD8)</f>
        <v xml:space="preserve"> </v>
      </c>
      <c r="OG8" s="161">
        <v>27</v>
      </c>
      <c r="OH8" s="236">
        <v>27</v>
      </c>
      <c r="OI8" s="206" t="str">
        <f>IF(OK8=0," ",VLOOKUP(OK8,PROTOKOL!$A:$F,6,FALSE))</f>
        <v>BANTTA ÜRÜN ATMA TOPLAMA</v>
      </c>
      <c r="OJ8" s="162"/>
      <c r="OK8" s="162">
        <v>20</v>
      </c>
      <c r="OL8" s="162">
        <v>7.5</v>
      </c>
      <c r="OM8" s="207">
        <f>IF(OK8=0," ",(VLOOKUP(OK8,PROTOKOL!$A$1:$E$26,2,FALSE))*OL8)</f>
        <v>0</v>
      </c>
      <c r="ON8" s="163" t="str">
        <f t="shared" ref="ON8:ON71" si="36">IF(OJ8=0," ",OJ8-OM8)</f>
        <v xml:space="preserve"> </v>
      </c>
      <c r="OO8" s="204" t="e">
        <f>IF(OK8=0," ",VLOOKUP(OK8,PROTOKOL!$A:$E,5,FALSE))</f>
        <v>#DIV/0!</v>
      </c>
      <c r="OP8" s="164" t="s">
        <v>125</v>
      </c>
      <c r="OQ8" s="165" t="e">
        <f>IF(OK8=0," ",(OO8*ON8))</f>
        <v>#DIV/0!</v>
      </c>
      <c r="OR8" s="216" t="str">
        <f>IF(OT8=0," ",VLOOKUP(OT8,PROTOKOL!$A:$F,6,FALSE))</f>
        <v>BANTTA ÜRÜN ATMA TOPLAMA</v>
      </c>
      <c r="OS8" s="162"/>
      <c r="OT8" s="162">
        <v>20</v>
      </c>
      <c r="OU8" s="162">
        <v>3</v>
      </c>
      <c r="OV8" s="207">
        <f>IF(OT8=0," ",(VLOOKUP(OT8,PROTOKOL!$A$1:$E$26,2,FALSE))*OU8)</f>
        <v>0</v>
      </c>
      <c r="OW8" s="163" t="str">
        <f t="shared" ref="OW8:OW71" si="37">IF(OS8=0," ",OS8-OV8)</f>
        <v xml:space="preserve"> </v>
      </c>
      <c r="OX8" s="217" t="e">
        <f>IF(OT8=0," ",VLOOKUP(OT8,PROTOKOL!$A:$E,5,FALSE))</f>
        <v>#DIV/0!</v>
      </c>
      <c r="OY8" s="203" t="e">
        <f>IF(OT8=0," ",(OW8*OX8))</f>
        <v>#VALUE!</v>
      </c>
      <c r="OZ8" s="164">
        <f>OU8*2</f>
        <v>6</v>
      </c>
      <c r="PA8" s="165" t="e">
        <f>IF(OZ8=0," ",OY8/OU8*OZ8)</f>
        <v>#VALUE!</v>
      </c>
      <c r="PC8" s="161">
        <v>27</v>
      </c>
      <c r="PD8" s="236">
        <v>27</v>
      </c>
      <c r="PE8" s="206" t="s">
        <v>36</v>
      </c>
      <c r="PF8" s="162"/>
      <c r="PG8" s="162"/>
      <c r="PH8" s="162"/>
      <c r="PI8" s="207" t="str">
        <f>IF(PG8=0," ",(VLOOKUP(PG8,PROTOKOL!$A$1:$E$26,2,FALSE))*PH8)</f>
        <v xml:space="preserve"> </v>
      </c>
      <c r="PJ8" s="163" t="str">
        <f t="shared" ref="PJ8:PJ71" si="38">IF(PF8=0," ",PF8-PI8)</f>
        <v xml:space="preserve"> </v>
      </c>
      <c r="PK8" s="204" t="str">
        <f>IF(PG8=0," ",VLOOKUP(PG8,PROTOKOL!$A:$E,5,FALSE))</f>
        <v xml:space="preserve"> </v>
      </c>
      <c r="PL8" s="164" t="s">
        <v>125</v>
      </c>
      <c r="PM8" s="165" t="str">
        <f>IF(PG8=0," ",(PK8*PJ8))</f>
        <v xml:space="preserve"> </v>
      </c>
      <c r="PN8" s="216" t="str">
        <f>IF(PP8=0," ",VLOOKUP(PP8,PROTOKOL!$A:$F,6,FALSE))</f>
        <v xml:space="preserve"> </v>
      </c>
      <c r="PO8" s="162"/>
      <c r="PP8" s="162"/>
      <c r="PQ8" s="162"/>
      <c r="PR8" s="207" t="str">
        <f>IF(PP8=0," ",(VLOOKUP(PP8,PROTOKOL!$A$1:$E$26,2,FALSE))*PQ8)</f>
        <v xml:space="preserve"> </v>
      </c>
      <c r="PS8" s="163" t="str">
        <f t="shared" ref="PS8:PS71" si="39">IF(PO8=0," ",PO8-PR8)</f>
        <v xml:space="preserve"> </v>
      </c>
      <c r="PT8" s="217" t="str">
        <f>IF(PP8=0," ",VLOOKUP(PP8,PROTOKOL!$A:$E,5,FALSE))</f>
        <v xml:space="preserve"> </v>
      </c>
      <c r="PU8" s="203" t="str">
        <f>IF(PP8=0," ",(PS8*PT8))</f>
        <v xml:space="preserve"> </v>
      </c>
      <c r="PV8" s="164">
        <f>PQ8*2</f>
        <v>0</v>
      </c>
      <c r="PW8" s="165" t="str">
        <f>IF(PV8=0," ",PU8/PQ8*PV8)</f>
        <v xml:space="preserve"> </v>
      </c>
    </row>
    <row r="9" spans="1:439" ht="13.8">
      <c r="A9" s="166">
        <v>27</v>
      </c>
      <c r="B9" s="228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",(VLOOKUP(E9,PROTOKOL!$A$1:$E$26,2,FALSE))*F9)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 t="s">
        <v>125</v>
      </c>
      <c r="K9" s="170" t="str">
        <f t="shared" ref="K9:K72" si="4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",(VLOOKUP(N9,PROTOKOL!$A$1:$E$26,2,FALSE))*O9)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41">IF(N9=0," ",(Q9*R9))</f>
        <v xml:space="preserve"> </v>
      </c>
      <c r="T9" s="169">
        <f t="shared" ref="T9:T72" si="42">O9*2</f>
        <v>0</v>
      </c>
      <c r="U9" s="170" t="str">
        <f t="shared" ref="U9:U72" si="43">IF(T9=0," ",S9/O9*T9)</f>
        <v xml:space="preserve"> </v>
      </c>
      <c r="W9" s="166">
        <v>27</v>
      </c>
      <c r="X9" s="228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",(VLOOKUP(AA9,PROTOKOL!$A$1:$E$26,2,FALSE))*AB9)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 t="s">
        <v>125</v>
      </c>
      <c r="AG9" s="170" t="str">
        <f t="shared" ref="AG9:AG72" si="4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",(VLOOKUP(AJ9,PROTOKOL!$A$1:$E$26,2,FALSE))*AK9)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45">IF(AJ9=0," ",(AM9*AN9))</f>
        <v xml:space="preserve"> </v>
      </c>
      <c r="AP9" s="169">
        <f t="shared" ref="AP9:AP72" si="46">AK9*2</f>
        <v>0</v>
      </c>
      <c r="AQ9" s="170" t="str">
        <f t="shared" ref="AQ9:AQ72" si="47">IF(AP9=0," ",AO9/AK9*AP9)</f>
        <v xml:space="preserve"> </v>
      </c>
      <c r="AS9" s="166">
        <v>27</v>
      </c>
      <c r="AT9" s="228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",(VLOOKUP(AW9,PROTOKOL!$A$1:$E$26,2,FALSE))*AX9)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 t="s">
        <v>125</v>
      </c>
      <c r="BC9" s="170" t="str">
        <f t="shared" ref="BC9:BC72" si="4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",(VLOOKUP(BF9,PROTOKOL!$A$1:$E$26,2,FALSE))*BG9)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49">IF(BF9=0," ",(BI9*BJ9))</f>
        <v xml:space="preserve"> </v>
      </c>
      <c r="BL9" s="169">
        <f t="shared" ref="BL9:BL72" si="50">BG9*2</f>
        <v>0</v>
      </c>
      <c r="BM9" s="170" t="str">
        <f t="shared" ref="BM9:BM72" si="51">IF(BL9=0," ",BK9/BG9*BL9)</f>
        <v xml:space="preserve"> </v>
      </c>
      <c r="BO9" s="166">
        <v>27</v>
      </c>
      <c r="BP9" s="228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",(VLOOKUP(BS9,PROTOKOL!$A$1:$E$26,2,FALSE))*BT9)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 t="s">
        <v>125</v>
      </c>
      <c r="BY9" s="170" t="str">
        <f t="shared" ref="BY9:BY72" si="5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",(VLOOKUP(CB9,PROTOKOL!$A$1:$E$26,2,FALSE))*CC9)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53">IF(CB9=0," ",(CE9*CF9))</f>
        <v xml:space="preserve"> </v>
      </c>
      <c r="CH9" s="169">
        <f t="shared" ref="CH9:CH72" si="54">CC9*2</f>
        <v>0</v>
      </c>
      <c r="CI9" s="170" t="str">
        <f t="shared" ref="CI9:CI72" si="55">IF(CH9=0," ",CG9/CC9*CH9)</f>
        <v xml:space="preserve"> </v>
      </c>
      <c r="CK9" s="166">
        <v>27</v>
      </c>
      <c r="CL9" s="228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",(VLOOKUP(CO9,PROTOKOL!$A$1:$E$26,2,FALSE))*CP9)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 t="s">
        <v>125</v>
      </c>
      <c r="CU9" s="170" t="str">
        <f t="shared" ref="CU9:CU72" si="5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",(VLOOKUP(CX9,PROTOKOL!$A$1:$E$26,2,FALSE))*CY9)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57">IF(CX9=0," ",(DA9*DB9))</f>
        <v xml:space="preserve"> </v>
      </c>
      <c r="DD9" s="169">
        <f t="shared" ref="DD9:DD72" si="58">CY9*2</f>
        <v>0</v>
      </c>
      <c r="DE9" s="170" t="str">
        <f t="shared" ref="DE9:DE72" si="59">IF(DD9=0," ",DC9/CY9*DD9)</f>
        <v xml:space="preserve"> </v>
      </c>
      <c r="DG9" s="166">
        <v>27</v>
      </c>
      <c r="DH9" s="228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",(VLOOKUP(DK9,PROTOKOL!$A$1:$E$26,2,FALSE))*DL9)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 t="s">
        <v>125</v>
      </c>
      <c r="DQ9" s="170" t="str">
        <f t="shared" ref="DQ9:DQ72" si="6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",(VLOOKUP(DT9,PROTOKOL!$A$1:$E$26,2,FALSE))*DU9)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61">IF(DT9=0," ",(DW9*DX9))</f>
        <v xml:space="preserve"> </v>
      </c>
      <c r="DZ9" s="169">
        <f t="shared" ref="DZ9:DZ72" si="62">DU9*2</f>
        <v>0</v>
      </c>
      <c r="EA9" s="170" t="str">
        <f t="shared" ref="EA9:EA72" si="63">IF(DZ9=0," ",DY9/DU9*DZ9)</f>
        <v xml:space="preserve"> </v>
      </c>
      <c r="EC9" s="166">
        <v>27</v>
      </c>
      <c r="ED9" s="228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",(VLOOKUP(EG9,PROTOKOL!$A$1:$E$26,2,FALSE))*EH9)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 t="s">
        <v>125</v>
      </c>
      <c r="EM9" s="170" t="str">
        <f t="shared" ref="EM9:EM72" si="6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",(VLOOKUP(EP9,PROTOKOL!$A$1:$E$26,2,FALSE))*EQ9)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65">IF(EP9=0," ",(ES9*ET9))</f>
        <v xml:space="preserve"> </v>
      </c>
      <c r="EV9" s="169">
        <f t="shared" ref="EV9:EV72" si="66">EQ9*2</f>
        <v>0</v>
      </c>
      <c r="EW9" s="170" t="str">
        <f t="shared" ref="EW9:EW72" si="67">IF(EV9=0," ",EU9/EQ9*EV9)</f>
        <v xml:space="preserve"> </v>
      </c>
      <c r="EY9" s="166">
        <v>27</v>
      </c>
      <c r="EZ9" s="228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",(VLOOKUP(FC9,PROTOKOL!$A$1:$E$26,2,FALSE))*FD9)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 t="s">
        <v>125</v>
      </c>
      <c r="FI9" s="170" t="str">
        <f t="shared" ref="FI9:FI72" si="68">IF(FC9=0," ",(FG9*FF9))</f>
        <v xml:space="preserve"> </v>
      </c>
      <c r="FJ9" s="210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",(VLOOKUP(FL9,PROTOKOL!$A$1:$E$26,2,FALSE))*FM9)</f>
        <v xml:space="preserve"> </v>
      </c>
      <c r="FO9" s="168" t="str">
        <f t="shared" si="15"/>
        <v xml:space="preserve"> </v>
      </c>
      <c r="FP9" s="169" t="str">
        <f>IF(FL9=0," ",VLOOKUP(FL9,PROTOKOL!$A:$E,5,FALSE))</f>
        <v xml:space="preserve"> </v>
      </c>
      <c r="FQ9" s="205" t="str">
        <f t="shared" ref="FQ9:FQ16" si="69">IF(FL9=0," ",(FO9*FP9))</f>
        <v xml:space="preserve"> </v>
      </c>
      <c r="FR9" s="169">
        <f t="shared" ref="FR9:FR72" si="70">FM9*2</f>
        <v>0</v>
      </c>
      <c r="FS9" s="170" t="str">
        <f t="shared" ref="FS9:FS72" si="71">IF(FR9=0," ",FQ9/FM9*FR9)</f>
        <v xml:space="preserve"> </v>
      </c>
      <c r="FU9" s="166">
        <v>27</v>
      </c>
      <c r="FV9" s="228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",(VLOOKUP(FY9,PROTOKOL!$A$1:$E$26,2,FALSE))*FZ9)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 t="s">
        <v>125</v>
      </c>
      <c r="GE9" s="170" t="str">
        <f t="shared" ref="GE9:GE72" si="72">IF(FY9=0," ",(GC9*GB9))</f>
        <v xml:space="preserve"> </v>
      </c>
      <c r="GF9" s="210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",(VLOOKUP(GH9,PROTOKOL!$A$1:$E$26,2,FALSE))*GI9)</f>
        <v xml:space="preserve"> </v>
      </c>
      <c r="GK9" s="168" t="str">
        <f t="shared" si="17"/>
        <v xml:space="preserve"> </v>
      </c>
      <c r="GL9" s="169" t="str">
        <f>IF(GH9=0," ",VLOOKUP(GH9,PROTOKOL!$A:$E,5,FALSE))</f>
        <v xml:space="preserve"> </v>
      </c>
      <c r="GM9" s="205" t="str">
        <f t="shared" ref="GM9:GM16" si="73">IF(GH9=0," ",(GK9*GL9))</f>
        <v xml:space="preserve"> </v>
      </c>
      <c r="GN9" s="169">
        <f t="shared" ref="GN9:GN72" si="74">GI9*2</f>
        <v>0</v>
      </c>
      <c r="GO9" s="170" t="str">
        <f t="shared" ref="GO9:GO72" si="75">IF(GN9=0," ",GM9/GI9*GN9)</f>
        <v xml:space="preserve"> </v>
      </c>
      <c r="GQ9" s="166">
        <v>27</v>
      </c>
      <c r="GR9" s="228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",(VLOOKUP(GU9,PROTOKOL!$A$1:$E$26,2,FALSE))*GV9)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 t="s">
        <v>125</v>
      </c>
      <c r="HA9" s="170" t="str">
        <f t="shared" ref="HA9:HA72" si="7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",(VLOOKUP(HD9,PROTOKOL!$A$1:$E$26,2,FALSE))*HE9)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77">IF(HD9=0," ",(HG9*HH9))</f>
        <v xml:space="preserve"> </v>
      </c>
      <c r="HJ9" s="169">
        <f t="shared" ref="HJ9:HJ72" si="78">HE9*2</f>
        <v>0</v>
      </c>
      <c r="HK9" s="170" t="str">
        <f t="shared" ref="HK9:HK72" si="79">IF(HJ9=0," ",HI9/HE9*HJ9)</f>
        <v xml:space="preserve"> </v>
      </c>
      <c r="HM9" s="166">
        <v>27</v>
      </c>
      <c r="HN9" s="228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",(VLOOKUP(HQ9,PROTOKOL!$A$1:$E$26,2,FALSE))*HR9)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 t="s">
        <v>125</v>
      </c>
      <c r="HW9" s="170" t="str">
        <f t="shared" ref="HW9:HW72" si="8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",(VLOOKUP(HZ9,PROTOKOL!$A$1:$E$26,2,FALSE))*IA9)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81">IF(HZ9=0," ",(IC9*ID9))</f>
        <v xml:space="preserve"> </v>
      </c>
      <c r="IF9" s="169">
        <f t="shared" ref="IF9:IF72" si="82">IA9*2</f>
        <v>0</v>
      </c>
      <c r="IG9" s="170" t="str">
        <f t="shared" ref="IG9:IG72" si="83">IF(IF9=0," ",IE9/IA9*IF9)</f>
        <v xml:space="preserve"> </v>
      </c>
      <c r="II9" s="166">
        <v>27</v>
      </c>
      <c r="IJ9" s="228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",(VLOOKUP(IM9,PROTOKOL!$A$1:$E$26,2,FALSE))*IN9)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 t="s">
        <v>125</v>
      </c>
      <c r="IS9" s="170" t="str">
        <f t="shared" ref="IS9:IS72" si="8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",(VLOOKUP(IV9,PROTOKOL!$A$1:$E$26,2,FALSE))*IW9)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85">IF(IV9=0," ",(IY9*IZ9))</f>
        <v xml:space="preserve"> </v>
      </c>
      <c r="JB9" s="169">
        <f t="shared" ref="JB9:JB72" si="86">IW9*2</f>
        <v>0</v>
      </c>
      <c r="JC9" s="170" t="str">
        <f t="shared" ref="JC9:JC72" si="87">IF(JB9=0," ",JA9/IW9*JB9)</f>
        <v xml:space="preserve"> </v>
      </c>
      <c r="JE9" s="166">
        <v>27</v>
      </c>
      <c r="JF9" s="228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",(VLOOKUP(JI9,PROTOKOL!$A$1:$E$26,2,FALSE))*JJ9)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 t="s">
        <v>125</v>
      </c>
      <c r="JO9" s="170" t="str">
        <f t="shared" ref="JO9:JO72" si="8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",(VLOOKUP(JR9,PROTOKOL!$A$1:$E$26,2,FALSE))*JS9)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89">IF(JR9=0," ",(JU9*JV9))</f>
        <v xml:space="preserve"> </v>
      </c>
      <c r="JX9" s="169">
        <f t="shared" ref="JX9:JX72" si="90">JS9*2</f>
        <v>0</v>
      </c>
      <c r="JY9" s="170" t="str">
        <f t="shared" ref="JY9:JY72" si="91">IF(JX9=0," ",JW9/JS9*JX9)</f>
        <v xml:space="preserve"> </v>
      </c>
      <c r="KA9" s="166">
        <v>27</v>
      </c>
      <c r="KB9" s="228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",(VLOOKUP(KE9,PROTOKOL!$A$1:$E$26,2,FALSE))*KF9)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 t="s">
        <v>125</v>
      </c>
      <c r="KK9" s="170" t="str">
        <f t="shared" ref="KK9:KK72" si="9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",(VLOOKUP(KN9,PROTOKOL!$A$1:$E$26,2,FALSE))*KO9)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93">IF(KN9=0," ",(KQ9*KR9))</f>
        <v xml:space="preserve"> </v>
      </c>
      <c r="KT9" s="169">
        <f t="shared" ref="KT9:KT72" si="94">KO9*2</f>
        <v>0</v>
      </c>
      <c r="KU9" s="170" t="str">
        <f t="shared" ref="KU9:KU72" si="95">IF(KT9=0," ",KS9/KO9*KT9)</f>
        <v xml:space="preserve"> </v>
      </c>
      <c r="KW9" s="166">
        <v>27</v>
      </c>
      <c r="KX9" s="228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",(VLOOKUP(LA9,PROTOKOL!$A$1:$E$26,2,FALSE))*LB9)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 t="s">
        <v>125</v>
      </c>
      <c r="LG9" s="170" t="str">
        <f t="shared" ref="LG9:LG72" si="9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",(VLOOKUP(LJ9,PROTOKOL!$A$1:$E$26,2,FALSE))*LK9)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97">IF(LJ9=0," ",(LM9*LN9))</f>
        <v xml:space="preserve"> </v>
      </c>
      <c r="LP9" s="169">
        <f t="shared" ref="LP9:LP72" si="98">LK9*2</f>
        <v>0</v>
      </c>
      <c r="LQ9" s="170" t="str">
        <f t="shared" ref="LQ9:LQ72" si="99">IF(LP9=0," ",LO9/LK9*LP9)</f>
        <v xml:space="preserve"> </v>
      </c>
      <c r="LS9" s="166">
        <v>27</v>
      </c>
      <c r="LT9" s="228"/>
      <c r="LU9" s="167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",(VLOOKUP(LW9,PROTOKOL!$A$1:$E$26,2,FALSE))*LX9)</f>
        <v xml:space="preserve"> </v>
      </c>
      <c r="LZ9" s="168" t="str">
        <f t="shared" si="30"/>
        <v xml:space="preserve"> </v>
      </c>
      <c r="MA9" s="205" t="str">
        <f>IF(LW9=0," ",VLOOKUP(LW9,PROTOKOL!$A:$E,5,FALSE))</f>
        <v xml:space="preserve"> </v>
      </c>
      <c r="MB9" s="169" t="s">
        <v>125</v>
      </c>
      <c r="MC9" s="170" t="str">
        <f t="shared" ref="MC9:MC72" si="100">IF(LW9=0," ",(MA9*LZ9))</f>
        <v xml:space="preserve"> </v>
      </c>
      <c r="MD9" s="210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",(VLOOKUP(MF9,PROTOKOL!$A$1:$E$26,2,FALSE))*MG9)</f>
        <v xml:space="preserve"> </v>
      </c>
      <c r="MI9" s="168" t="str">
        <f t="shared" si="31"/>
        <v xml:space="preserve"> </v>
      </c>
      <c r="MJ9" s="169" t="str">
        <f>IF(MF9=0," ",VLOOKUP(MF9,PROTOKOL!$A:$E,5,FALSE))</f>
        <v xml:space="preserve"> </v>
      </c>
      <c r="MK9" s="205" t="str">
        <f t="shared" ref="MK9:MK16" si="101">IF(MF9=0," ",(MI9*MJ9))</f>
        <v xml:space="preserve"> </v>
      </c>
      <c r="ML9" s="169">
        <f t="shared" ref="ML9:ML72" si="102">MG9*2</f>
        <v>0</v>
      </c>
      <c r="MM9" s="170" t="str">
        <f t="shared" ref="MM9:MM72" si="103">IF(ML9=0," ",MK9/MG9*ML9)</f>
        <v xml:space="preserve"> </v>
      </c>
      <c r="MO9" s="166">
        <v>27</v>
      </c>
      <c r="MP9" s="228"/>
      <c r="MQ9" s="167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",(VLOOKUP(MS9,PROTOKOL!$A$1:$E$26,2,FALSE))*MT9)</f>
        <v xml:space="preserve"> </v>
      </c>
      <c r="MV9" s="168" t="str">
        <f t="shared" si="32"/>
        <v xml:space="preserve"> </v>
      </c>
      <c r="MW9" s="205" t="str">
        <f>IF(MS9=0," ",VLOOKUP(MS9,PROTOKOL!$A:$E,5,FALSE))</f>
        <v xml:space="preserve"> </v>
      </c>
      <c r="MX9" s="169" t="s">
        <v>125</v>
      </c>
      <c r="MY9" s="170" t="str">
        <f t="shared" ref="MY9:MY72" si="104">IF(MS9=0," ",(MW9*MV9))</f>
        <v xml:space="preserve"> </v>
      </c>
      <c r="MZ9" s="210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",(VLOOKUP(NB9,PROTOKOL!$A$1:$E$26,2,FALSE))*NC9)</f>
        <v xml:space="preserve"> </v>
      </c>
      <c r="NE9" s="168" t="str">
        <f t="shared" si="33"/>
        <v xml:space="preserve"> </v>
      </c>
      <c r="NF9" s="169" t="str">
        <f>IF(NB9=0," ",VLOOKUP(NB9,PROTOKOL!$A:$E,5,FALSE))</f>
        <v xml:space="preserve"> </v>
      </c>
      <c r="NG9" s="205" t="str">
        <f t="shared" ref="NG9:NG16" si="105">IF(NB9=0," ",(NE9*NF9))</f>
        <v xml:space="preserve"> </v>
      </c>
      <c r="NH9" s="169">
        <f t="shared" ref="NH9:NH72" si="106">NC9*2</f>
        <v>0</v>
      </c>
      <c r="NI9" s="170" t="str">
        <f t="shared" ref="NI9:NI72" si="107">IF(NH9=0," ",NG9/NC9*NH9)</f>
        <v xml:space="preserve"> </v>
      </c>
      <c r="NK9" s="166">
        <v>27</v>
      </c>
      <c r="NL9" s="228"/>
      <c r="NM9" s="167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",(VLOOKUP(NO9,PROTOKOL!$A$1:$E$26,2,FALSE))*NP9)</f>
        <v xml:space="preserve"> </v>
      </c>
      <c r="NR9" s="168" t="str">
        <f t="shared" si="34"/>
        <v xml:space="preserve"> </v>
      </c>
      <c r="NS9" s="205" t="str">
        <f>IF(NO9=0," ",VLOOKUP(NO9,PROTOKOL!$A:$E,5,FALSE))</f>
        <v xml:space="preserve"> </v>
      </c>
      <c r="NT9" s="169" t="s">
        <v>125</v>
      </c>
      <c r="NU9" s="170" t="str">
        <f t="shared" ref="NU9:NU72" si="108">IF(NO9=0," ",(NS9*NR9))</f>
        <v xml:space="preserve"> </v>
      </c>
      <c r="NV9" s="210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",(VLOOKUP(NX9,PROTOKOL!$A$1:$E$26,2,FALSE))*NY9)</f>
        <v xml:space="preserve"> </v>
      </c>
      <c r="OA9" s="168" t="str">
        <f t="shared" si="35"/>
        <v xml:space="preserve"> </v>
      </c>
      <c r="OB9" s="169" t="str">
        <f>IF(NX9=0," ",VLOOKUP(NX9,PROTOKOL!$A:$E,5,FALSE))</f>
        <v xml:space="preserve"> </v>
      </c>
      <c r="OC9" s="205" t="str">
        <f t="shared" ref="OC9:OC16" si="109">IF(NX9=0," ",(OA9*OB9))</f>
        <v xml:space="preserve"> </v>
      </c>
      <c r="OD9" s="169">
        <f t="shared" ref="OD9:OD72" si="110">NY9*2</f>
        <v>0</v>
      </c>
      <c r="OE9" s="170" t="str">
        <f t="shared" ref="OE9:OE72" si="111">IF(OD9=0," ",OC9/NY9*OD9)</f>
        <v xml:space="preserve"> </v>
      </c>
      <c r="OG9" s="166">
        <v>27</v>
      </c>
      <c r="OH9" s="228"/>
      <c r="OI9" s="167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",(VLOOKUP(OK9,PROTOKOL!$A$1:$E$26,2,FALSE))*OL9)</f>
        <v xml:space="preserve"> </v>
      </c>
      <c r="ON9" s="168" t="str">
        <f t="shared" si="36"/>
        <v xml:space="preserve"> </v>
      </c>
      <c r="OO9" s="205" t="str">
        <f>IF(OK9=0," ",VLOOKUP(OK9,PROTOKOL!$A:$E,5,FALSE))</f>
        <v xml:space="preserve"> </v>
      </c>
      <c r="OP9" s="169" t="s">
        <v>125</v>
      </c>
      <c r="OQ9" s="170" t="str">
        <f t="shared" ref="OQ9:OQ72" si="112">IF(OK9=0," ",(OO9*ON9))</f>
        <v xml:space="preserve"> </v>
      </c>
      <c r="OR9" s="210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",(VLOOKUP(OT9,PROTOKOL!$A$1:$E$26,2,FALSE))*OU9)</f>
        <v xml:space="preserve"> </v>
      </c>
      <c r="OW9" s="168" t="str">
        <f t="shared" si="37"/>
        <v xml:space="preserve"> </v>
      </c>
      <c r="OX9" s="169" t="str">
        <f>IF(OT9=0," ",VLOOKUP(OT9,PROTOKOL!$A:$E,5,FALSE))</f>
        <v xml:space="preserve"> </v>
      </c>
      <c r="OY9" s="205" t="str">
        <f t="shared" ref="OY9:OY16" si="113">IF(OT9=0," ",(OW9*OX9))</f>
        <v xml:space="preserve"> </v>
      </c>
      <c r="OZ9" s="169">
        <f t="shared" ref="OZ9:OZ72" si="114">OU9*2</f>
        <v>0</v>
      </c>
      <c r="PA9" s="170" t="str">
        <f t="shared" ref="PA9:PA72" si="115">IF(OZ9=0," ",OY9/OU9*OZ9)</f>
        <v xml:space="preserve"> </v>
      </c>
      <c r="PC9" s="166">
        <v>27</v>
      </c>
      <c r="PD9" s="228"/>
      <c r="PE9" s="167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",(VLOOKUP(PG9,PROTOKOL!$A$1:$E$26,2,FALSE))*PH9)</f>
        <v xml:space="preserve"> </v>
      </c>
      <c r="PJ9" s="168" t="str">
        <f t="shared" si="38"/>
        <v xml:space="preserve"> </v>
      </c>
      <c r="PK9" s="205" t="str">
        <f>IF(PG9=0," ",VLOOKUP(PG9,PROTOKOL!$A:$E,5,FALSE))</f>
        <v xml:space="preserve"> </v>
      </c>
      <c r="PL9" s="169" t="s">
        <v>125</v>
      </c>
      <c r="PM9" s="170" t="str">
        <f t="shared" ref="PM9:PM72" si="116">IF(PG9=0," ",(PK9*PJ9))</f>
        <v xml:space="preserve"> </v>
      </c>
      <c r="PN9" s="210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",(VLOOKUP(PP9,PROTOKOL!$A$1:$E$26,2,FALSE))*PQ9)</f>
        <v xml:space="preserve"> </v>
      </c>
      <c r="PS9" s="168" t="str">
        <f t="shared" si="39"/>
        <v xml:space="preserve"> </v>
      </c>
      <c r="PT9" s="169" t="str">
        <f>IF(PP9=0," ",VLOOKUP(PP9,PROTOKOL!$A:$E,5,FALSE))</f>
        <v xml:space="preserve"> </v>
      </c>
      <c r="PU9" s="205" t="str">
        <f t="shared" ref="PU9:PU16" si="117">IF(PP9=0," ",(PS9*PT9))</f>
        <v xml:space="preserve"> </v>
      </c>
      <c r="PV9" s="169">
        <f t="shared" ref="PV9:PV72" si="118">PQ9*2</f>
        <v>0</v>
      </c>
      <c r="PW9" s="170" t="str">
        <f t="shared" ref="PW9:PW72" si="119">IF(PV9=0," ",PU9/PQ9*PV9)</f>
        <v xml:space="preserve"> </v>
      </c>
    </row>
    <row r="10" spans="1:439" ht="13.8">
      <c r="A10" s="166">
        <v>27</v>
      </c>
      <c r="B10" s="229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",(VLOOKUP(E10,PROTOKOL!$A$1:$E$26,2,FALSE))*F10)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 t="s">
        <v>125</v>
      </c>
      <c r="K10" s="170" t="str">
        <f t="shared" si="4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",(VLOOKUP(N10,PROTOKOL!$A$1:$E$26,2,FALSE))*O10)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41"/>
        <v xml:space="preserve"> </v>
      </c>
      <c r="T10" s="169">
        <f t="shared" si="42"/>
        <v>0</v>
      </c>
      <c r="U10" s="170" t="str">
        <f t="shared" si="43"/>
        <v xml:space="preserve"> </v>
      </c>
      <c r="W10" s="166">
        <v>27</v>
      </c>
      <c r="X10" s="229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",(VLOOKUP(AA10,PROTOKOL!$A$1:$E$26,2,FALSE))*AB10)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 t="s">
        <v>125</v>
      </c>
      <c r="AG10" s="170" t="str">
        <f t="shared" si="4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",(VLOOKUP(AJ10,PROTOKOL!$A$1:$E$26,2,FALSE))*AK10)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45"/>
        <v xml:space="preserve"> </v>
      </c>
      <c r="AP10" s="169">
        <f t="shared" si="46"/>
        <v>0</v>
      </c>
      <c r="AQ10" s="170" t="str">
        <f t="shared" si="47"/>
        <v xml:space="preserve"> </v>
      </c>
      <c r="AS10" s="166">
        <v>27</v>
      </c>
      <c r="AT10" s="229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",(VLOOKUP(AW10,PROTOKOL!$A$1:$E$26,2,FALSE))*AX10)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 t="s">
        <v>125</v>
      </c>
      <c r="BC10" s="170" t="str">
        <f t="shared" si="4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",(VLOOKUP(BF10,PROTOKOL!$A$1:$E$26,2,FALSE))*BG10)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49"/>
        <v xml:space="preserve"> </v>
      </c>
      <c r="BL10" s="169">
        <f t="shared" si="50"/>
        <v>0</v>
      </c>
      <c r="BM10" s="170" t="str">
        <f t="shared" si="51"/>
        <v xml:space="preserve"> </v>
      </c>
      <c r="BO10" s="166">
        <v>27</v>
      </c>
      <c r="BP10" s="229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",(VLOOKUP(BS10,PROTOKOL!$A$1:$E$26,2,FALSE))*BT10)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 t="s">
        <v>125</v>
      </c>
      <c r="BY10" s="170" t="str">
        <f t="shared" si="5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",(VLOOKUP(CB10,PROTOKOL!$A$1:$E$26,2,FALSE))*CC10)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53"/>
        <v xml:space="preserve"> </v>
      </c>
      <c r="CH10" s="169">
        <f t="shared" si="54"/>
        <v>0</v>
      </c>
      <c r="CI10" s="170" t="str">
        <f t="shared" si="55"/>
        <v xml:space="preserve"> </v>
      </c>
      <c r="CK10" s="166">
        <v>27</v>
      </c>
      <c r="CL10" s="229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",(VLOOKUP(CO10,PROTOKOL!$A$1:$E$26,2,FALSE))*CP10)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 t="s">
        <v>125</v>
      </c>
      <c r="CU10" s="170" t="str">
        <f t="shared" si="5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",(VLOOKUP(CX10,PROTOKOL!$A$1:$E$26,2,FALSE))*CY10)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57"/>
        <v xml:space="preserve"> </v>
      </c>
      <c r="DD10" s="169">
        <f t="shared" si="58"/>
        <v>0</v>
      </c>
      <c r="DE10" s="170" t="str">
        <f t="shared" si="59"/>
        <v xml:space="preserve"> </v>
      </c>
      <c r="DG10" s="166">
        <v>27</v>
      </c>
      <c r="DH10" s="229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",(VLOOKUP(DK10,PROTOKOL!$A$1:$E$26,2,FALSE))*DL10)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 t="s">
        <v>125</v>
      </c>
      <c r="DQ10" s="170" t="str">
        <f t="shared" si="6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",(VLOOKUP(DT10,PROTOKOL!$A$1:$E$26,2,FALSE))*DU10)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61"/>
        <v xml:space="preserve"> </v>
      </c>
      <c r="DZ10" s="169">
        <f t="shared" si="62"/>
        <v>0</v>
      </c>
      <c r="EA10" s="170" t="str">
        <f t="shared" si="63"/>
        <v xml:space="preserve"> </v>
      </c>
      <c r="EC10" s="166">
        <v>27</v>
      </c>
      <c r="ED10" s="229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",(VLOOKUP(EG10,PROTOKOL!$A$1:$E$26,2,FALSE))*EH10)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 t="s">
        <v>125</v>
      </c>
      <c r="EM10" s="170" t="str">
        <f t="shared" si="6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",(VLOOKUP(EP10,PROTOKOL!$A$1:$E$26,2,FALSE))*EQ10)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65"/>
        <v xml:space="preserve"> </v>
      </c>
      <c r="EV10" s="169">
        <f t="shared" si="66"/>
        <v>0</v>
      </c>
      <c r="EW10" s="170" t="str">
        <f t="shared" si="67"/>
        <v xml:space="preserve"> </v>
      </c>
      <c r="EY10" s="166">
        <v>27</v>
      </c>
      <c r="EZ10" s="229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",(VLOOKUP(FC10,PROTOKOL!$A$1:$E$26,2,FALSE))*FD10)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 t="s">
        <v>125</v>
      </c>
      <c r="FI10" s="170" t="str">
        <f t="shared" si="6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",(VLOOKUP(FL10,PROTOKOL!$A$1:$E$26,2,FALSE))*FM10)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69"/>
        <v xml:space="preserve"> </v>
      </c>
      <c r="FR10" s="169">
        <f t="shared" si="70"/>
        <v>0</v>
      </c>
      <c r="FS10" s="170" t="str">
        <f t="shared" si="71"/>
        <v xml:space="preserve"> </v>
      </c>
      <c r="FU10" s="166">
        <v>27</v>
      </c>
      <c r="FV10" s="229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",(VLOOKUP(FY10,PROTOKOL!$A$1:$E$26,2,FALSE))*FZ10)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 t="s">
        <v>125</v>
      </c>
      <c r="GE10" s="170" t="str">
        <f t="shared" si="7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",(VLOOKUP(GH10,PROTOKOL!$A$1:$E$26,2,FALSE))*GI10)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73"/>
        <v xml:space="preserve"> </v>
      </c>
      <c r="GN10" s="169">
        <f t="shared" si="74"/>
        <v>0</v>
      </c>
      <c r="GO10" s="170" t="str">
        <f t="shared" si="75"/>
        <v xml:space="preserve"> </v>
      </c>
      <c r="GQ10" s="166">
        <v>27</v>
      </c>
      <c r="GR10" s="229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",(VLOOKUP(GU10,PROTOKOL!$A$1:$E$26,2,FALSE))*GV10)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 t="s">
        <v>125</v>
      </c>
      <c r="HA10" s="170" t="str">
        <f t="shared" si="7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",(VLOOKUP(HD10,PROTOKOL!$A$1:$E$26,2,FALSE))*HE10)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77"/>
        <v xml:space="preserve"> </v>
      </c>
      <c r="HJ10" s="169">
        <f t="shared" si="78"/>
        <v>0</v>
      </c>
      <c r="HK10" s="170" t="str">
        <f t="shared" si="79"/>
        <v xml:space="preserve"> </v>
      </c>
      <c r="HM10" s="166">
        <v>27</v>
      </c>
      <c r="HN10" s="229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",(VLOOKUP(HQ10,PROTOKOL!$A$1:$E$26,2,FALSE))*HR10)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 t="s">
        <v>125</v>
      </c>
      <c r="HW10" s="170" t="str">
        <f t="shared" si="8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",(VLOOKUP(HZ10,PROTOKOL!$A$1:$E$26,2,FALSE))*IA10)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81"/>
        <v xml:space="preserve"> </v>
      </c>
      <c r="IF10" s="169">
        <f t="shared" si="82"/>
        <v>0</v>
      </c>
      <c r="IG10" s="170" t="str">
        <f t="shared" si="83"/>
        <v xml:space="preserve"> </v>
      </c>
      <c r="II10" s="166">
        <v>27</v>
      </c>
      <c r="IJ10" s="229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",(VLOOKUP(IM10,PROTOKOL!$A$1:$E$26,2,FALSE))*IN10)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 t="s">
        <v>125</v>
      </c>
      <c r="IS10" s="170" t="str">
        <f t="shared" si="8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",(VLOOKUP(IV10,PROTOKOL!$A$1:$E$26,2,FALSE))*IW10)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85"/>
        <v xml:space="preserve"> </v>
      </c>
      <c r="JB10" s="169">
        <f t="shared" si="86"/>
        <v>0</v>
      </c>
      <c r="JC10" s="170" t="str">
        <f t="shared" si="87"/>
        <v xml:space="preserve"> </v>
      </c>
      <c r="JE10" s="166">
        <v>27</v>
      </c>
      <c r="JF10" s="229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",(VLOOKUP(JI10,PROTOKOL!$A$1:$E$26,2,FALSE))*JJ10)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 t="s">
        <v>125</v>
      </c>
      <c r="JO10" s="170" t="str">
        <f t="shared" si="8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",(VLOOKUP(JR10,PROTOKOL!$A$1:$E$26,2,FALSE))*JS10)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89"/>
        <v xml:space="preserve"> </v>
      </c>
      <c r="JX10" s="169">
        <f t="shared" si="90"/>
        <v>0</v>
      </c>
      <c r="JY10" s="170" t="str">
        <f t="shared" si="91"/>
        <v xml:space="preserve"> </v>
      </c>
      <c r="KA10" s="166">
        <v>27</v>
      </c>
      <c r="KB10" s="229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",(VLOOKUP(KE10,PROTOKOL!$A$1:$E$26,2,FALSE))*KF10)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 t="s">
        <v>125</v>
      </c>
      <c r="KK10" s="170" t="str">
        <f t="shared" si="9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",(VLOOKUP(KN10,PROTOKOL!$A$1:$E$26,2,FALSE))*KO10)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93"/>
        <v xml:space="preserve"> </v>
      </c>
      <c r="KT10" s="169">
        <f t="shared" si="94"/>
        <v>0</v>
      </c>
      <c r="KU10" s="170" t="str">
        <f t="shared" si="95"/>
        <v xml:space="preserve"> </v>
      </c>
      <c r="KW10" s="166">
        <v>27</v>
      </c>
      <c r="KX10" s="229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",(VLOOKUP(LA10,PROTOKOL!$A$1:$E$26,2,FALSE))*LB10)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 t="s">
        <v>125</v>
      </c>
      <c r="LG10" s="170" t="str">
        <f t="shared" si="9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",(VLOOKUP(LJ10,PROTOKOL!$A$1:$E$26,2,FALSE))*LK10)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97"/>
        <v xml:space="preserve"> </v>
      </c>
      <c r="LP10" s="169">
        <f t="shared" si="98"/>
        <v>0</v>
      </c>
      <c r="LQ10" s="170" t="str">
        <f t="shared" si="99"/>
        <v xml:space="preserve"> </v>
      </c>
      <c r="LS10" s="166">
        <v>27</v>
      </c>
      <c r="LT10" s="229"/>
      <c r="LU10" s="167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",(VLOOKUP(LW10,PROTOKOL!$A$1:$E$26,2,FALSE))*LX10)</f>
        <v xml:space="preserve"> </v>
      </c>
      <c r="LZ10" s="168" t="str">
        <f t="shared" si="30"/>
        <v xml:space="preserve"> </v>
      </c>
      <c r="MA10" s="208" t="str">
        <f>IF(LW10=0," ",VLOOKUP(LW10,PROTOKOL!$A:$E,5,FALSE))</f>
        <v xml:space="preserve"> </v>
      </c>
      <c r="MB10" s="169" t="s">
        <v>125</v>
      </c>
      <c r="MC10" s="170" t="str">
        <f t="shared" si="100"/>
        <v xml:space="preserve"> </v>
      </c>
      <c r="MD10" s="210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",(VLOOKUP(MF10,PROTOKOL!$A$1:$E$26,2,FALSE))*MG10)</f>
        <v xml:space="preserve"> </v>
      </c>
      <c r="MI10" s="168" t="str">
        <f t="shared" si="31"/>
        <v xml:space="preserve"> </v>
      </c>
      <c r="MJ10" s="169" t="str">
        <f>IF(MF10=0," ",VLOOKUP(MF10,PROTOKOL!$A:$E,5,FALSE))</f>
        <v xml:space="preserve"> </v>
      </c>
      <c r="MK10" s="205" t="str">
        <f t="shared" si="101"/>
        <v xml:space="preserve"> </v>
      </c>
      <c r="ML10" s="169">
        <f t="shared" si="102"/>
        <v>0</v>
      </c>
      <c r="MM10" s="170" t="str">
        <f t="shared" si="103"/>
        <v xml:space="preserve"> </v>
      </c>
      <c r="MO10" s="166">
        <v>27</v>
      </c>
      <c r="MP10" s="229"/>
      <c r="MQ10" s="167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",(VLOOKUP(MS10,PROTOKOL!$A$1:$E$26,2,FALSE))*MT10)</f>
        <v xml:space="preserve"> </v>
      </c>
      <c r="MV10" s="168" t="str">
        <f t="shared" si="32"/>
        <v xml:space="preserve"> </v>
      </c>
      <c r="MW10" s="208" t="str">
        <f>IF(MS10=0," ",VLOOKUP(MS10,PROTOKOL!$A:$E,5,FALSE))</f>
        <v xml:space="preserve"> </v>
      </c>
      <c r="MX10" s="169" t="s">
        <v>125</v>
      </c>
      <c r="MY10" s="170" t="str">
        <f t="shared" si="104"/>
        <v xml:space="preserve"> </v>
      </c>
      <c r="MZ10" s="210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",(VLOOKUP(NB10,PROTOKOL!$A$1:$E$26,2,FALSE))*NC10)</f>
        <v xml:space="preserve"> </v>
      </c>
      <c r="NE10" s="168" t="str">
        <f t="shared" si="33"/>
        <v xml:space="preserve"> </v>
      </c>
      <c r="NF10" s="169" t="str">
        <f>IF(NB10=0," ",VLOOKUP(NB10,PROTOKOL!$A:$E,5,FALSE))</f>
        <v xml:space="preserve"> </v>
      </c>
      <c r="NG10" s="205" t="str">
        <f t="shared" si="105"/>
        <v xml:space="preserve"> </v>
      </c>
      <c r="NH10" s="169">
        <f t="shared" si="106"/>
        <v>0</v>
      </c>
      <c r="NI10" s="170" t="str">
        <f t="shared" si="107"/>
        <v xml:space="preserve"> </v>
      </c>
      <c r="NK10" s="166">
        <v>27</v>
      </c>
      <c r="NL10" s="229"/>
      <c r="NM10" s="167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",(VLOOKUP(NO10,PROTOKOL!$A$1:$E$26,2,FALSE))*NP10)</f>
        <v xml:space="preserve"> </v>
      </c>
      <c r="NR10" s="168" t="str">
        <f t="shared" si="34"/>
        <v xml:space="preserve"> </v>
      </c>
      <c r="NS10" s="208" t="str">
        <f>IF(NO10=0," ",VLOOKUP(NO10,PROTOKOL!$A:$E,5,FALSE))</f>
        <v xml:space="preserve"> </v>
      </c>
      <c r="NT10" s="169" t="s">
        <v>125</v>
      </c>
      <c r="NU10" s="170" t="str">
        <f t="shared" si="108"/>
        <v xml:space="preserve"> </v>
      </c>
      <c r="NV10" s="210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",(VLOOKUP(NX10,PROTOKOL!$A$1:$E$26,2,FALSE))*NY10)</f>
        <v xml:space="preserve"> </v>
      </c>
      <c r="OA10" s="168" t="str">
        <f t="shared" si="35"/>
        <v xml:space="preserve"> </v>
      </c>
      <c r="OB10" s="169" t="str">
        <f>IF(NX10=0," ",VLOOKUP(NX10,PROTOKOL!$A:$E,5,FALSE))</f>
        <v xml:space="preserve"> </v>
      </c>
      <c r="OC10" s="205" t="str">
        <f t="shared" si="109"/>
        <v xml:space="preserve"> </v>
      </c>
      <c r="OD10" s="169">
        <f t="shared" si="110"/>
        <v>0</v>
      </c>
      <c r="OE10" s="170" t="str">
        <f t="shared" si="111"/>
        <v xml:space="preserve"> </v>
      </c>
      <c r="OG10" s="166">
        <v>27</v>
      </c>
      <c r="OH10" s="229"/>
      <c r="OI10" s="167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",(VLOOKUP(OK10,PROTOKOL!$A$1:$E$26,2,FALSE))*OL10)</f>
        <v xml:space="preserve"> </v>
      </c>
      <c r="ON10" s="168" t="str">
        <f t="shared" si="36"/>
        <v xml:space="preserve"> </v>
      </c>
      <c r="OO10" s="208" t="str">
        <f>IF(OK10=0," ",VLOOKUP(OK10,PROTOKOL!$A:$E,5,FALSE))</f>
        <v xml:space="preserve"> </v>
      </c>
      <c r="OP10" s="169" t="s">
        <v>125</v>
      </c>
      <c r="OQ10" s="170" t="str">
        <f t="shared" si="112"/>
        <v xml:space="preserve"> </v>
      </c>
      <c r="OR10" s="210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",(VLOOKUP(OT10,PROTOKOL!$A$1:$E$26,2,FALSE))*OU10)</f>
        <v xml:space="preserve"> </v>
      </c>
      <c r="OW10" s="168" t="str">
        <f t="shared" si="37"/>
        <v xml:space="preserve"> </v>
      </c>
      <c r="OX10" s="169" t="str">
        <f>IF(OT10=0," ",VLOOKUP(OT10,PROTOKOL!$A:$E,5,FALSE))</f>
        <v xml:space="preserve"> </v>
      </c>
      <c r="OY10" s="205" t="str">
        <f t="shared" si="113"/>
        <v xml:space="preserve"> </v>
      </c>
      <c r="OZ10" s="169">
        <f t="shared" si="114"/>
        <v>0</v>
      </c>
      <c r="PA10" s="170" t="str">
        <f t="shared" si="115"/>
        <v xml:space="preserve"> </v>
      </c>
      <c r="PC10" s="166">
        <v>27</v>
      </c>
      <c r="PD10" s="229"/>
      <c r="PE10" s="167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",(VLOOKUP(PG10,PROTOKOL!$A$1:$E$26,2,FALSE))*PH10)</f>
        <v xml:space="preserve"> </v>
      </c>
      <c r="PJ10" s="168" t="str">
        <f t="shared" si="38"/>
        <v xml:space="preserve"> </v>
      </c>
      <c r="PK10" s="208" t="str">
        <f>IF(PG10=0," ",VLOOKUP(PG10,PROTOKOL!$A:$E,5,FALSE))</f>
        <v xml:space="preserve"> </v>
      </c>
      <c r="PL10" s="169" t="s">
        <v>125</v>
      </c>
      <c r="PM10" s="170" t="str">
        <f t="shared" si="116"/>
        <v xml:space="preserve"> </v>
      </c>
      <c r="PN10" s="210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",(VLOOKUP(PP10,PROTOKOL!$A$1:$E$26,2,FALSE))*PQ10)</f>
        <v xml:space="preserve"> </v>
      </c>
      <c r="PS10" s="168" t="str">
        <f t="shared" si="39"/>
        <v xml:space="preserve"> </v>
      </c>
      <c r="PT10" s="169" t="str">
        <f>IF(PP10=0," ",VLOOKUP(PP10,PROTOKOL!$A:$E,5,FALSE))</f>
        <v xml:space="preserve"> </v>
      </c>
      <c r="PU10" s="205" t="str">
        <f t="shared" si="117"/>
        <v xml:space="preserve"> </v>
      </c>
      <c r="PV10" s="169">
        <f t="shared" si="118"/>
        <v>0</v>
      </c>
      <c r="PW10" s="170" t="str">
        <f t="shared" si="119"/>
        <v xml:space="preserve"> </v>
      </c>
    </row>
    <row r="11" spans="1:439" ht="13.8">
      <c r="A11" s="166">
        <v>28</v>
      </c>
      <c r="B11" s="227">
        <v>28</v>
      </c>
      <c r="C11" s="167" t="str">
        <f>IF(E11=0," ",VLOOKUP(E11,PROTOKOL!$A:$F,6,FALSE))</f>
        <v>VAKUM TEST</v>
      </c>
      <c r="D11" s="43">
        <v>231</v>
      </c>
      <c r="E11" s="43">
        <v>4</v>
      </c>
      <c r="F11" s="43">
        <v>7.5</v>
      </c>
      <c r="G11" s="42">
        <f>IF(E11=0," ",(VLOOKUP(E11,PROTOKOL!$A$1:$E$26,2,FALSE))*F11)</f>
        <v>150</v>
      </c>
      <c r="H11" s="168">
        <f t="shared" si="0"/>
        <v>81</v>
      </c>
      <c r="I11" s="205">
        <f>IF(E11=0," ",VLOOKUP(E11,PROTOKOL!$A:$E,5,FALSE))</f>
        <v>0.44947554687499996</v>
      </c>
      <c r="J11" s="169" t="s">
        <v>125</v>
      </c>
      <c r="K11" s="170">
        <f t="shared" si="40"/>
        <v>36.407519296874995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",(VLOOKUP(N11,PROTOKOL!$A$1:$E$26,2,FALSE))*O11)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41"/>
        <v xml:space="preserve"> </v>
      </c>
      <c r="T11" s="169">
        <f t="shared" si="42"/>
        <v>0</v>
      </c>
      <c r="U11" s="170" t="str">
        <f t="shared" si="43"/>
        <v xml:space="preserve"> </v>
      </c>
      <c r="W11" s="166">
        <v>28</v>
      </c>
      <c r="X11" s="227">
        <v>28</v>
      </c>
      <c r="Y11" s="167" t="str">
        <f>IF(AA11=0," ",VLOOKUP(AA11,PROTOKOL!$A:$F,6,FALSE))</f>
        <v>VAKUM TEST</v>
      </c>
      <c r="Z11" s="43">
        <v>230</v>
      </c>
      <c r="AA11" s="43">
        <v>4</v>
      </c>
      <c r="AB11" s="43">
        <v>7.5</v>
      </c>
      <c r="AC11" s="42">
        <f>IF(AA11=0," ",(VLOOKUP(AA11,PROTOKOL!$A$1:$E$26,2,FALSE))*AB11)</f>
        <v>150</v>
      </c>
      <c r="AD11" s="168">
        <f t="shared" si="2"/>
        <v>80</v>
      </c>
      <c r="AE11" s="205">
        <f>IF(AA11=0," ",VLOOKUP(AA11,PROTOKOL!$A:$E,5,FALSE))</f>
        <v>0.44947554687499996</v>
      </c>
      <c r="AF11" s="169" t="s">
        <v>125</v>
      </c>
      <c r="AG11" s="170">
        <f t="shared" si="44"/>
        <v>35.958043749999995</v>
      </c>
      <c r="AH11" s="210" t="str">
        <f>IF(AJ11=0," ",VLOOKUP(AJ11,PROTOKOL!$A:$F,6,FALSE))</f>
        <v>BANTTA ÜRÜN ATMA TOPLAMA</v>
      </c>
      <c r="AI11" s="43"/>
      <c r="AJ11" s="43">
        <v>20</v>
      </c>
      <c r="AK11" s="43">
        <v>3</v>
      </c>
      <c r="AL11" s="91">
        <f>IF(AJ11=0," ",(VLOOKUP(AJ11,PROTOKOL!$A$1:$E$26,2,FALSE))*AK11)</f>
        <v>0</v>
      </c>
      <c r="AM11" s="168" t="str">
        <f t="shared" si="3"/>
        <v xml:space="preserve"> </v>
      </c>
      <c r="AN11" s="169" t="e">
        <f>IF(AJ11=0," ",VLOOKUP(AJ11,PROTOKOL!$A:$E,5,FALSE))</f>
        <v>#DIV/0!</v>
      </c>
      <c r="AO11" s="205" t="e">
        <f t="shared" si="45"/>
        <v>#VALUE!</v>
      </c>
      <c r="AP11" s="169">
        <f t="shared" si="46"/>
        <v>6</v>
      </c>
      <c r="AQ11" s="170" t="e">
        <f t="shared" si="47"/>
        <v>#VALUE!</v>
      </c>
      <c r="AS11" s="166">
        <v>28</v>
      </c>
      <c r="AT11" s="227">
        <v>28</v>
      </c>
      <c r="AU11" s="167" t="s">
        <v>36</v>
      </c>
      <c r="AV11" s="43"/>
      <c r="AW11" s="43"/>
      <c r="AX11" s="43"/>
      <c r="AY11" s="42" t="str">
        <f>IF(AW11=0," ",(VLOOKUP(AW11,PROTOKOL!$A$1:$E$26,2,FALSE))*AX11)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 t="s">
        <v>125</v>
      </c>
      <c r="BC11" s="170" t="str">
        <f t="shared" si="4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",(VLOOKUP(BF11,PROTOKOL!$A$1:$E$26,2,FALSE))*BG11)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49"/>
        <v xml:space="preserve"> </v>
      </c>
      <c r="BL11" s="169">
        <f t="shared" si="50"/>
        <v>0</v>
      </c>
      <c r="BM11" s="170" t="str">
        <f t="shared" si="51"/>
        <v xml:space="preserve"> </v>
      </c>
      <c r="BO11" s="166">
        <v>28</v>
      </c>
      <c r="BP11" s="227">
        <v>28</v>
      </c>
      <c r="BQ11" s="167" t="str">
        <f>IF(BS11=0," ",VLOOKUP(BS11,PROTOKOL!$A:$F,6,FALSE))</f>
        <v>VAKUM TEST</v>
      </c>
      <c r="BR11" s="43">
        <v>230</v>
      </c>
      <c r="BS11" s="43">
        <v>4</v>
      </c>
      <c r="BT11" s="43">
        <v>7.5</v>
      </c>
      <c r="BU11" s="42">
        <f>IF(BS11=0," ",(VLOOKUP(BS11,PROTOKOL!$A$1:$E$26,2,FALSE))*BT11)</f>
        <v>150</v>
      </c>
      <c r="BV11" s="168">
        <f t="shared" si="6"/>
        <v>80</v>
      </c>
      <c r="BW11" s="205">
        <f>IF(BS11=0," ",VLOOKUP(BS11,PROTOKOL!$A:$E,5,FALSE))</f>
        <v>0.44947554687499996</v>
      </c>
      <c r="BX11" s="169" t="s">
        <v>125</v>
      </c>
      <c r="BY11" s="170">
        <f t="shared" si="52"/>
        <v>35.958043749999995</v>
      </c>
      <c r="BZ11" s="210" t="str">
        <f>IF(CB11=0," ",VLOOKUP(CB11,PROTOKOL!$A:$F,6,FALSE))</f>
        <v>BANTTA ÜRÜN ATMA TOPLAMA</v>
      </c>
      <c r="CA11" s="43"/>
      <c r="CB11" s="43">
        <v>20</v>
      </c>
      <c r="CC11" s="43">
        <v>3</v>
      </c>
      <c r="CD11" s="91">
        <f>IF(CB11=0," ",(VLOOKUP(CB11,PROTOKOL!$A$1:$E$26,2,FALSE))*CC11)</f>
        <v>0</v>
      </c>
      <c r="CE11" s="168" t="str">
        <f t="shared" si="7"/>
        <v xml:space="preserve"> </v>
      </c>
      <c r="CF11" s="169" t="e">
        <f>IF(CB11=0," ",VLOOKUP(CB11,PROTOKOL!$A:$E,5,FALSE))</f>
        <v>#DIV/0!</v>
      </c>
      <c r="CG11" s="205" t="e">
        <f t="shared" si="53"/>
        <v>#VALUE!</v>
      </c>
      <c r="CH11" s="169">
        <f t="shared" si="54"/>
        <v>6</v>
      </c>
      <c r="CI11" s="170" t="e">
        <f t="shared" si="55"/>
        <v>#VALUE!</v>
      </c>
      <c r="CK11" s="166">
        <v>28</v>
      </c>
      <c r="CL11" s="227">
        <v>28</v>
      </c>
      <c r="CM11" s="167" t="s">
        <v>36</v>
      </c>
      <c r="CN11" s="43"/>
      <c r="CO11" s="43"/>
      <c r="CP11" s="43"/>
      <c r="CQ11" s="42" t="str">
        <f>IF(CO11=0," ",(VLOOKUP(CO11,PROTOKOL!$A$1:$E$26,2,FALSE))*CP11)</f>
        <v xml:space="preserve"> </v>
      </c>
      <c r="CR11" s="168" t="str">
        <f t="shared" si="8"/>
        <v xml:space="preserve"> </v>
      </c>
      <c r="CS11" s="205" t="str">
        <f>IF(CO11=0," ",VLOOKUP(CO11,PROTOKOL!$A:$E,5,FALSE))</f>
        <v xml:space="preserve"> </v>
      </c>
      <c r="CT11" s="169" t="s">
        <v>125</v>
      </c>
      <c r="CU11" s="170" t="str">
        <f t="shared" si="56"/>
        <v xml:space="preserve"> </v>
      </c>
      <c r="CV11" s="210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",(VLOOKUP(CX11,PROTOKOL!$A$1:$E$26,2,FALSE))*CY11)</f>
        <v xml:space="preserve"> </v>
      </c>
      <c r="DA11" s="168" t="str">
        <f t="shared" si="9"/>
        <v xml:space="preserve"> </v>
      </c>
      <c r="DB11" s="169" t="str">
        <f>IF(CX11=0," ",VLOOKUP(CX11,PROTOKOL!$A:$E,5,FALSE))</f>
        <v xml:space="preserve"> </v>
      </c>
      <c r="DC11" s="205" t="str">
        <f t="shared" si="57"/>
        <v xml:space="preserve"> </v>
      </c>
      <c r="DD11" s="169">
        <f t="shared" si="58"/>
        <v>0</v>
      </c>
      <c r="DE11" s="170" t="str">
        <f t="shared" si="59"/>
        <v xml:space="preserve"> </v>
      </c>
      <c r="DG11" s="166">
        <v>28</v>
      </c>
      <c r="DH11" s="227">
        <v>28</v>
      </c>
      <c r="DI11" s="167" t="str">
        <f>IF(DK11=0," ",VLOOKUP(DK11,PROTOKOL!$A:$F,6,FALSE))</f>
        <v>SIZDIRMAZLIK TAMİR</v>
      </c>
      <c r="DJ11" s="43">
        <v>150</v>
      </c>
      <c r="DK11" s="43">
        <v>11</v>
      </c>
      <c r="DL11" s="43">
        <v>7.5</v>
      </c>
      <c r="DM11" s="42">
        <f>IF(DK11=0," ",(VLOOKUP(DK11,PROTOKOL!$A$1:$E$26,2,FALSE))*DL11)</f>
        <v>78</v>
      </c>
      <c r="DN11" s="168">
        <f t="shared" si="10"/>
        <v>72</v>
      </c>
      <c r="DO11" s="205">
        <f>IF(DK11=0," ",VLOOKUP(DK11,PROTOKOL!$A:$E,5,FALSE))</f>
        <v>0.8561438988095238</v>
      </c>
      <c r="DP11" s="169" t="s">
        <v>125</v>
      </c>
      <c r="DQ11" s="170">
        <f t="shared" si="60"/>
        <v>61.642360714285715</v>
      </c>
      <c r="DR11" s="210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",(VLOOKUP(DT11,PROTOKOL!$A$1:$E$26,2,FALSE))*DU11)</f>
        <v xml:space="preserve"> </v>
      </c>
      <c r="DW11" s="168" t="str">
        <f t="shared" si="11"/>
        <v xml:space="preserve"> </v>
      </c>
      <c r="DX11" s="169" t="str">
        <f>IF(DT11=0," ",VLOOKUP(DT11,PROTOKOL!$A:$E,5,FALSE))</f>
        <v xml:space="preserve"> </v>
      </c>
      <c r="DY11" s="205" t="str">
        <f t="shared" si="61"/>
        <v xml:space="preserve"> </v>
      </c>
      <c r="DZ11" s="169">
        <f t="shared" si="62"/>
        <v>0</v>
      </c>
      <c r="EA11" s="170" t="str">
        <f t="shared" si="63"/>
        <v xml:space="preserve"> </v>
      </c>
      <c r="EC11" s="166">
        <v>28</v>
      </c>
      <c r="ED11" s="227">
        <v>28</v>
      </c>
      <c r="EE11" s="167" t="str">
        <f>IF(EG11=0," ",VLOOKUP(EG11,PROTOKOL!$A:$F,6,FALSE))</f>
        <v>SIZDIRMAZLIK TAMİR</v>
      </c>
      <c r="EF11" s="43">
        <v>150</v>
      </c>
      <c r="EG11" s="43">
        <v>11</v>
      </c>
      <c r="EH11" s="43">
        <v>7.5</v>
      </c>
      <c r="EI11" s="42">
        <f>IF(EG11=0," ",(VLOOKUP(EG11,PROTOKOL!$A$1:$E$26,2,FALSE))*EH11)</f>
        <v>78</v>
      </c>
      <c r="EJ11" s="168">
        <f t="shared" si="12"/>
        <v>72</v>
      </c>
      <c r="EK11" s="205">
        <f>IF(EG11=0," ",VLOOKUP(EG11,PROTOKOL!$A:$E,5,FALSE))</f>
        <v>0.8561438988095238</v>
      </c>
      <c r="EL11" s="169" t="s">
        <v>125</v>
      </c>
      <c r="EM11" s="170">
        <f t="shared" si="64"/>
        <v>61.642360714285715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",(VLOOKUP(EP11,PROTOKOL!$A$1:$E$26,2,FALSE))*EQ11)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65"/>
        <v xml:space="preserve"> </v>
      </c>
      <c r="EV11" s="169">
        <f t="shared" si="66"/>
        <v>0</v>
      </c>
      <c r="EW11" s="170" t="str">
        <f t="shared" si="67"/>
        <v xml:space="preserve"> </v>
      </c>
      <c r="EY11" s="166">
        <v>28</v>
      </c>
      <c r="EZ11" s="227">
        <v>28</v>
      </c>
      <c r="FA11" s="167" t="str">
        <f>IF(FC11=0," ",VLOOKUP(FC11,PROTOKOL!$A:$F,6,FALSE))</f>
        <v>PANTOĞRAF FFC</v>
      </c>
      <c r="FB11" s="43">
        <v>110</v>
      </c>
      <c r="FC11" s="43">
        <v>9</v>
      </c>
      <c r="FD11" s="43">
        <v>7.5</v>
      </c>
      <c r="FE11" s="42">
        <f>IF(FC11=0," ",(VLOOKUP(FC11,PROTOKOL!$A$1:$E$26,2,FALSE))*FD11)</f>
        <v>78</v>
      </c>
      <c r="FF11" s="168">
        <f t="shared" si="14"/>
        <v>32</v>
      </c>
      <c r="FG11" s="205">
        <f>IF(FC11=0," ",VLOOKUP(FC11,PROTOKOL!$A:$E,5,FALSE))</f>
        <v>0.8561438988095238</v>
      </c>
      <c r="FH11" s="169" t="s">
        <v>125</v>
      </c>
      <c r="FI11" s="170">
        <f t="shared" si="68"/>
        <v>27.396604761904761</v>
      </c>
      <c r="FJ11" s="210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",(VLOOKUP(FL11,PROTOKOL!$A$1:$E$26,2,FALSE))*FM11)</f>
        <v xml:space="preserve"> </v>
      </c>
      <c r="FO11" s="168" t="str">
        <f t="shared" si="15"/>
        <v xml:space="preserve"> </v>
      </c>
      <c r="FP11" s="169" t="str">
        <f>IF(FL11=0," ",VLOOKUP(FL11,PROTOKOL!$A:$E,5,FALSE))</f>
        <v xml:space="preserve"> </v>
      </c>
      <c r="FQ11" s="205" t="str">
        <f t="shared" si="69"/>
        <v xml:space="preserve"> </v>
      </c>
      <c r="FR11" s="169">
        <f t="shared" si="70"/>
        <v>0</v>
      </c>
      <c r="FS11" s="170" t="str">
        <f t="shared" si="71"/>
        <v xml:space="preserve"> </v>
      </c>
      <c r="FU11" s="166">
        <v>28</v>
      </c>
      <c r="FV11" s="227">
        <v>28</v>
      </c>
      <c r="FW11" s="167" t="s">
        <v>36</v>
      </c>
      <c r="FX11" s="43"/>
      <c r="FY11" s="43"/>
      <c r="FZ11" s="43"/>
      <c r="GA11" s="42" t="str">
        <f>IF(FY11=0," ",(VLOOKUP(FY11,PROTOKOL!$A$1:$E$26,2,FALSE))*FZ11)</f>
        <v xml:space="preserve"> </v>
      </c>
      <c r="GB11" s="168" t="str">
        <f t="shared" si="16"/>
        <v xml:space="preserve"> </v>
      </c>
      <c r="GC11" s="205" t="str">
        <f>IF(FY11=0," ",VLOOKUP(FY11,PROTOKOL!$A:$E,5,FALSE))</f>
        <v xml:space="preserve"> </v>
      </c>
      <c r="GD11" s="169" t="s">
        <v>125</v>
      </c>
      <c r="GE11" s="170" t="str">
        <f t="shared" si="72"/>
        <v xml:space="preserve"> </v>
      </c>
      <c r="GF11" s="210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",(VLOOKUP(GH11,PROTOKOL!$A$1:$E$26,2,FALSE))*GI11)</f>
        <v xml:space="preserve"> </v>
      </c>
      <c r="GK11" s="168" t="str">
        <f t="shared" si="17"/>
        <v xml:space="preserve"> </v>
      </c>
      <c r="GL11" s="169" t="str">
        <f>IF(GH11=0," ",VLOOKUP(GH11,PROTOKOL!$A:$E,5,FALSE))</f>
        <v xml:space="preserve"> </v>
      </c>
      <c r="GM11" s="205" t="str">
        <f t="shared" si="73"/>
        <v xml:space="preserve"> </v>
      </c>
      <c r="GN11" s="169">
        <f t="shared" si="74"/>
        <v>0</v>
      </c>
      <c r="GO11" s="170" t="str">
        <f t="shared" si="75"/>
        <v xml:space="preserve"> </v>
      </c>
      <c r="GQ11" s="166">
        <v>28</v>
      </c>
      <c r="GR11" s="227">
        <v>28</v>
      </c>
      <c r="GS11" s="167" t="s">
        <v>36</v>
      </c>
      <c r="GT11" s="43"/>
      <c r="GU11" s="43"/>
      <c r="GV11" s="43"/>
      <c r="GW11" s="42" t="str">
        <f>IF(GU11=0," ",(VLOOKUP(GU11,PROTOKOL!$A$1:$E$26,2,FALSE))*GV11)</f>
        <v xml:space="preserve"> </v>
      </c>
      <c r="GX11" s="168" t="str">
        <f t="shared" si="18"/>
        <v xml:space="preserve"> </v>
      </c>
      <c r="GY11" s="205" t="str">
        <f>IF(GU11=0," ",VLOOKUP(GU11,PROTOKOL!$A:$E,5,FALSE))</f>
        <v xml:space="preserve"> </v>
      </c>
      <c r="GZ11" s="169" t="s">
        <v>125</v>
      </c>
      <c r="HA11" s="170" t="str">
        <f t="shared" si="76"/>
        <v xml:space="preserve"> 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",(VLOOKUP(HD11,PROTOKOL!$A$1:$E$26,2,FALSE))*HE11)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77"/>
        <v xml:space="preserve"> </v>
      </c>
      <c r="HJ11" s="169">
        <f t="shared" si="78"/>
        <v>0</v>
      </c>
      <c r="HK11" s="170" t="str">
        <f t="shared" si="79"/>
        <v xml:space="preserve"> </v>
      </c>
      <c r="HM11" s="166">
        <v>28</v>
      </c>
      <c r="HN11" s="227">
        <v>28</v>
      </c>
      <c r="HO11" s="167" t="str">
        <f>IF(HQ11=0," ",VLOOKUP(HQ11,PROTOKOL!$A:$F,6,FALSE))</f>
        <v>BANTTA ÜRÜN ATMA TOPLAMA</v>
      </c>
      <c r="HP11" s="43"/>
      <c r="HQ11" s="43">
        <v>20</v>
      </c>
      <c r="HR11" s="43">
        <v>7.5</v>
      </c>
      <c r="HS11" s="42">
        <f>IF(HQ11=0," ",(VLOOKUP(HQ11,PROTOKOL!$A$1:$E$26,2,FALSE))*HR11)</f>
        <v>0</v>
      </c>
      <c r="HT11" s="168" t="str">
        <f t="shared" si="20"/>
        <v xml:space="preserve"> </v>
      </c>
      <c r="HU11" s="205" t="e">
        <f>IF(HQ11=0," ",VLOOKUP(HQ11,PROTOKOL!$A:$E,5,FALSE))</f>
        <v>#DIV/0!</v>
      </c>
      <c r="HV11" s="169" t="s">
        <v>125</v>
      </c>
      <c r="HW11" s="170" t="e">
        <f t="shared" si="80"/>
        <v>#DIV/0!</v>
      </c>
      <c r="HX11" s="210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",(VLOOKUP(HZ11,PROTOKOL!$A$1:$E$26,2,FALSE))*IA11)</f>
        <v xml:space="preserve"> </v>
      </c>
      <c r="IC11" s="168" t="str">
        <f t="shared" si="21"/>
        <v xml:space="preserve"> </v>
      </c>
      <c r="ID11" s="169" t="str">
        <f>IF(HZ11=0," ",VLOOKUP(HZ11,PROTOKOL!$A:$E,5,FALSE))</f>
        <v xml:space="preserve"> </v>
      </c>
      <c r="IE11" s="205" t="str">
        <f t="shared" si="81"/>
        <v xml:space="preserve"> </v>
      </c>
      <c r="IF11" s="169">
        <f t="shared" si="82"/>
        <v>0</v>
      </c>
      <c r="IG11" s="170" t="str">
        <f t="shared" si="83"/>
        <v xml:space="preserve"> </v>
      </c>
      <c r="II11" s="166">
        <v>28</v>
      </c>
      <c r="IJ11" s="227">
        <v>28</v>
      </c>
      <c r="IK11" s="167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",(VLOOKUP(IM11,PROTOKOL!$A$1:$E$26,2,FALSE))*IN11)</f>
        <v xml:space="preserve"> </v>
      </c>
      <c r="IP11" s="168" t="str">
        <f t="shared" si="22"/>
        <v xml:space="preserve"> </v>
      </c>
      <c r="IQ11" s="205" t="str">
        <f>IF(IM11=0," ",VLOOKUP(IM11,PROTOKOL!$A:$E,5,FALSE))</f>
        <v xml:space="preserve"> </v>
      </c>
      <c r="IR11" s="169" t="s">
        <v>125</v>
      </c>
      <c r="IS11" s="170" t="str">
        <f t="shared" si="84"/>
        <v xml:space="preserve"> </v>
      </c>
      <c r="IT11" s="210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",(VLOOKUP(IV11,PROTOKOL!$A$1:$E$26,2,FALSE))*IW11)</f>
        <v xml:space="preserve"> </v>
      </c>
      <c r="IY11" s="168" t="str">
        <f t="shared" si="23"/>
        <v xml:space="preserve"> </v>
      </c>
      <c r="IZ11" s="169" t="str">
        <f>IF(IV11=0," ",VLOOKUP(IV11,PROTOKOL!$A:$E,5,FALSE))</f>
        <v xml:space="preserve"> </v>
      </c>
      <c r="JA11" s="205" t="str">
        <f t="shared" si="85"/>
        <v xml:space="preserve"> </v>
      </c>
      <c r="JB11" s="169">
        <f t="shared" si="86"/>
        <v>0</v>
      </c>
      <c r="JC11" s="170" t="str">
        <f t="shared" si="87"/>
        <v xml:space="preserve"> </v>
      </c>
      <c r="JE11" s="166">
        <v>28</v>
      </c>
      <c r="JF11" s="227">
        <v>28</v>
      </c>
      <c r="JG11" s="167" t="str">
        <f>IF(JI11=0," ",VLOOKUP(JI11,PROTOKOL!$A:$F,6,FALSE))</f>
        <v>VAKUM TEST</v>
      </c>
      <c r="JH11" s="43">
        <v>230</v>
      </c>
      <c r="JI11" s="43">
        <v>4</v>
      </c>
      <c r="JJ11" s="43">
        <v>7.5</v>
      </c>
      <c r="JK11" s="42">
        <f>IF(JI11=0," ",(VLOOKUP(JI11,PROTOKOL!$A$1:$E$26,2,FALSE))*JJ11)</f>
        <v>150</v>
      </c>
      <c r="JL11" s="168">
        <f t="shared" si="24"/>
        <v>80</v>
      </c>
      <c r="JM11" s="205">
        <f>IF(JI11=0," ",VLOOKUP(JI11,PROTOKOL!$A:$E,5,FALSE))</f>
        <v>0.44947554687499996</v>
      </c>
      <c r="JN11" s="169" t="s">
        <v>125</v>
      </c>
      <c r="JO11" s="170">
        <f t="shared" si="88"/>
        <v>35.958043749999995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",(VLOOKUP(JR11,PROTOKOL!$A$1:$E$26,2,FALSE))*JS11)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89"/>
        <v xml:space="preserve"> </v>
      </c>
      <c r="JX11" s="169">
        <f t="shared" si="90"/>
        <v>0</v>
      </c>
      <c r="JY11" s="170" t="str">
        <f t="shared" si="91"/>
        <v xml:space="preserve"> </v>
      </c>
      <c r="KA11" s="166">
        <v>28</v>
      </c>
      <c r="KB11" s="227">
        <v>28</v>
      </c>
      <c r="KC11" s="167" t="str">
        <f>IF(KE11=0," ",VLOOKUP(KE11,PROTOKOL!$A:$F,6,FALSE))</f>
        <v>VAKUM TEST</v>
      </c>
      <c r="KD11" s="43">
        <v>231</v>
      </c>
      <c r="KE11" s="43">
        <v>4</v>
      </c>
      <c r="KF11" s="43">
        <v>7.5</v>
      </c>
      <c r="KG11" s="42">
        <f>IF(KE11=0," ",(VLOOKUP(KE11,PROTOKOL!$A$1:$E$26,2,FALSE))*KF11)</f>
        <v>150</v>
      </c>
      <c r="KH11" s="168">
        <f t="shared" si="26"/>
        <v>81</v>
      </c>
      <c r="KI11" s="205">
        <f>IF(KE11=0," ",VLOOKUP(KE11,PROTOKOL!$A:$E,5,FALSE))</f>
        <v>0.44947554687499996</v>
      </c>
      <c r="KJ11" s="169" t="s">
        <v>125</v>
      </c>
      <c r="KK11" s="170">
        <f t="shared" si="92"/>
        <v>36.407519296874995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",(VLOOKUP(KN11,PROTOKOL!$A$1:$E$26,2,FALSE))*KO11)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93"/>
        <v xml:space="preserve"> </v>
      </c>
      <c r="KT11" s="169">
        <f t="shared" si="94"/>
        <v>0</v>
      </c>
      <c r="KU11" s="170" t="str">
        <f t="shared" si="95"/>
        <v xml:space="preserve"> </v>
      </c>
      <c r="KW11" s="166">
        <v>28</v>
      </c>
      <c r="KX11" s="227">
        <v>28</v>
      </c>
      <c r="KY11" s="167" t="s">
        <v>32</v>
      </c>
      <c r="KZ11" s="43"/>
      <c r="LA11" s="43"/>
      <c r="LB11" s="43"/>
      <c r="LC11" s="42" t="str">
        <f>IF(LA11=0," ",(VLOOKUP(LA11,PROTOKOL!$A$1:$E$26,2,FALSE))*LB11)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 t="s">
        <v>125</v>
      </c>
      <c r="LG11" s="170" t="str">
        <f t="shared" si="9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",(VLOOKUP(LJ11,PROTOKOL!$A$1:$E$26,2,FALSE))*LK11)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97"/>
        <v xml:space="preserve"> </v>
      </c>
      <c r="LP11" s="169">
        <f t="shared" si="98"/>
        <v>0</v>
      </c>
      <c r="LQ11" s="170" t="str">
        <f t="shared" si="99"/>
        <v xml:space="preserve"> </v>
      </c>
      <c r="LS11" s="166">
        <v>28</v>
      </c>
      <c r="LT11" s="227">
        <v>28</v>
      </c>
      <c r="LU11" s="167" t="str">
        <f>IF(LW11=0," ",VLOOKUP(LW11,PROTOKOL!$A:$F,6,FALSE))</f>
        <v>TAH.BORU MONTAJ</v>
      </c>
      <c r="LV11" s="43">
        <v>151</v>
      </c>
      <c r="LW11" s="43">
        <v>3</v>
      </c>
      <c r="LX11" s="43">
        <v>7.5</v>
      </c>
      <c r="LY11" s="42">
        <f>IF(LW11=0," ",(VLOOKUP(LW11,PROTOKOL!$A$1:$E$26,2,FALSE))*LX11)</f>
        <v>98</v>
      </c>
      <c r="LZ11" s="168">
        <f t="shared" si="30"/>
        <v>53</v>
      </c>
      <c r="MA11" s="205">
        <f>IF(LW11=0," ",VLOOKUP(LW11,PROTOKOL!$A:$E,5,FALSE))</f>
        <v>0.69150084134615386</v>
      </c>
      <c r="MB11" s="169" t="s">
        <v>125</v>
      </c>
      <c r="MC11" s="170">
        <f t="shared" si="100"/>
        <v>36.649544591346157</v>
      </c>
      <c r="MD11" s="210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",(VLOOKUP(MF11,PROTOKOL!$A$1:$E$26,2,FALSE))*MG11)</f>
        <v xml:space="preserve"> </v>
      </c>
      <c r="MI11" s="168" t="str">
        <f t="shared" si="31"/>
        <v xml:space="preserve"> </v>
      </c>
      <c r="MJ11" s="169" t="str">
        <f>IF(MF11=0," ",VLOOKUP(MF11,PROTOKOL!$A:$E,5,FALSE))</f>
        <v xml:space="preserve"> </v>
      </c>
      <c r="MK11" s="205" t="str">
        <f t="shared" si="101"/>
        <v xml:space="preserve"> </v>
      </c>
      <c r="ML11" s="169">
        <f t="shared" si="102"/>
        <v>0</v>
      </c>
      <c r="MM11" s="170" t="str">
        <f t="shared" si="103"/>
        <v xml:space="preserve"> </v>
      </c>
      <c r="MO11" s="166">
        <v>28</v>
      </c>
      <c r="MP11" s="227">
        <v>28</v>
      </c>
      <c r="MQ11" s="167" t="str">
        <f>IF(MS11=0," ",VLOOKUP(MS11,PROTOKOL!$A:$F,6,FALSE))</f>
        <v>VAKUM TEST</v>
      </c>
      <c r="MR11" s="43">
        <v>230</v>
      </c>
      <c r="MS11" s="43">
        <v>4</v>
      </c>
      <c r="MT11" s="43">
        <v>7.5</v>
      </c>
      <c r="MU11" s="42">
        <f>IF(MS11=0," ",(VLOOKUP(MS11,PROTOKOL!$A$1:$E$26,2,FALSE))*MT11)</f>
        <v>150</v>
      </c>
      <c r="MV11" s="168">
        <f t="shared" si="32"/>
        <v>80</v>
      </c>
      <c r="MW11" s="205">
        <f>IF(MS11=0," ",VLOOKUP(MS11,PROTOKOL!$A:$E,5,FALSE))</f>
        <v>0.44947554687499996</v>
      </c>
      <c r="MX11" s="169" t="s">
        <v>125</v>
      </c>
      <c r="MY11" s="170">
        <f t="shared" si="104"/>
        <v>35.958043749999995</v>
      </c>
      <c r="MZ11" s="210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",(VLOOKUP(NB11,PROTOKOL!$A$1:$E$26,2,FALSE))*NC11)</f>
        <v xml:space="preserve"> </v>
      </c>
      <c r="NE11" s="168" t="str">
        <f t="shared" si="33"/>
        <v xml:space="preserve"> </v>
      </c>
      <c r="NF11" s="169" t="str">
        <f>IF(NB11=0," ",VLOOKUP(NB11,PROTOKOL!$A:$E,5,FALSE))</f>
        <v xml:space="preserve"> </v>
      </c>
      <c r="NG11" s="205" t="str">
        <f t="shared" si="105"/>
        <v xml:space="preserve"> </v>
      </c>
      <c r="NH11" s="169">
        <f t="shared" si="106"/>
        <v>0</v>
      </c>
      <c r="NI11" s="170" t="str">
        <f t="shared" si="107"/>
        <v xml:space="preserve"> </v>
      </c>
      <c r="NK11" s="166">
        <v>28</v>
      </c>
      <c r="NL11" s="227">
        <v>28</v>
      </c>
      <c r="NM11" s="167" t="str">
        <f>IF(NO11=0," ",VLOOKUP(NO11,PROTOKOL!$A:$F,6,FALSE))</f>
        <v>BANTTA ÜRÜN ATMA TOPLAMA</v>
      </c>
      <c r="NN11" s="43"/>
      <c r="NO11" s="43">
        <v>20</v>
      </c>
      <c r="NP11" s="43">
        <v>7.5</v>
      </c>
      <c r="NQ11" s="42">
        <f>IF(NO11=0," ",(VLOOKUP(NO11,PROTOKOL!$A$1:$E$26,2,FALSE))*NP11)</f>
        <v>0</v>
      </c>
      <c r="NR11" s="168" t="str">
        <f t="shared" si="34"/>
        <v xml:space="preserve"> </v>
      </c>
      <c r="NS11" s="205" t="e">
        <f>IF(NO11=0," ",VLOOKUP(NO11,PROTOKOL!$A:$E,5,FALSE))</f>
        <v>#DIV/0!</v>
      </c>
      <c r="NT11" s="169" t="s">
        <v>125</v>
      </c>
      <c r="NU11" s="170" t="e">
        <f t="shared" si="108"/>
        <v>#DIV/0!</v>
      </c>
      <c r="NV11" s="210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",(VLOOKUP(NX11,PROTOKOL!$A$1:$E$26,2,FALSE))*NY11)</f>
        <v xml:space="preserve"> </v>
      </c>
      <c r="OA11" s="168" t="str">
        <f t="shared" si="35"/>
        <v xml:space="preserve"> </v>
      </c>
      <c r="OB11" s="169" t="str">
        <f>IF(NX11=0," ",VLOOKUP(NX11,PROTOKOL!$A:$E,5,FALSE))</f>
        <v xml:space="preserve"> </v>
      </c>
      <c r="OC11" s="205" t="str">
        <f t="shared" si="109"/>
        <v xml:space="preserve"> </v>
      </c>
      <c r="OD11" s="169">
        <f t="shared" si="110"/>
        <v>0</v>
      </c>
      <c r="OE11" s="170" t="str">
        <f t="shared" si="111"/>
        <v xml:space="preserve"> </v>
      </c>
      <c r="OG11" s="166">
        <v>28</v>
      </c>
      <c r="OH11" s="227">
        <v>28</v>
      </c>
      <c r="OI11" s="167" t="str">
        <f>IF(OK11=0," ",VLOOKUP(OK11,PROTOKOL!$A:$F,6,FALSE))</f>
        <v>BANTTA ÜRÜN ATMA TOPLAMA</v>
      </c>
      <c r="OJ11" s="43"/>
      <c r="OK11" s="43">
        <v>20</v>
      </c>
      <c r="OL11" s="43">
        <v>7.5</v>
      </c>
      <c r="OM11" s="42">
        <f>IF(OK11=0," ",(VLOOKUP(OK11,PROTOKOL!$A$1:$E$26,2,FALSE))*OL11)</f>
        <v>0</v>
      </c>
      <c r="ON11" s="168" t="str">
        <f t="shared" si="36"/>
        <v xml:space="preserve"> </v>
      </c>
      <c r="OO11" s="205" t="e">
        <f>IF(OK11=0," ",VLOOKUP(OK11,PROTOKOL!$A:$E,5,FALSE))</f>
        <v>#DIV/0!</v>
      </c>
      <c r="OP11" s="169" t="s">
        <v>125</v>
      </c>
      <c r="OQ11" s="170" t="e">
        <f t="shared" si="112"/>
        <v>#DIV/0!</v>
      </c>
      <c r="OR11" s="210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",(VLOOKUP(OT11,PROTOKOL!$A$1:$E$26,2,FALSE))*OU11)</f>
        <v xml:space="preserve"> </v>
      </c>
      <c r="OW11" s="168" t="str">
        <f t="shared" si="37"/>
        <v xml:space="preserve"> </v>
      </c>
      <c r="OX11" s="169" t="str">
        <f>IF(OT11=0," ",VLOOKUP(OT11,PROTOKOL!$A:$E,5,FALSE))</f>
        <v xml:space="preserve"> </v>
      </c>
      <c r="OY11" s="205" t="str">
        <f t="shared" si="113"/>
        <v xml:space="preserve"> </v>
      </c>
      <c r="OZ11" s="169">
        <f t="shared" si="114"/>
        <v>0</v>
      </c>
      <c r="PA11" s="170" t="str">
        <f t="shared" si="115"/>
        <v xml:space="preserve"> </v>
      </c>
      <c r="PC11" s="166">
        <v>28</v>
      </c>
      <c r="PD11" s="227">
        <v>28</v>
      </c>
      <c r="PE11" s="167" t="str">
        <f>IF(PG11=0," ",VLOOKUP(PG11,PROTOKOL!$A:$F,6,FALSE))</f>
        <v>BANTTA ÜRÜN ATMA TOPLAMA</v>
      </c>
      <c r="PF11" s="43"/>
      <c r="PG11" s="43">
        <v>20</v>
      </c>
      <c r="PH11" s="43">
        <v>7.5</v>
      </c>
      <c r="PI11" s="42">
        <f>IF(PG11=0," ",(VLOOKUP(PG11,PROTOKOL!$A$1:$E$26,2,FALSE))*PH11)</f>
        <v>0</v>
      </c>
      <c r="PJ11" s="168" t="str">
        <f t="shared" si="38"/>
        <v xml:space="preserve"> </v>
      </c>
      <c r="PK11" s="205" t="e">
        <f>IF(PG11=0," ",VLOOKUP(PG11,PROTOKOL!$A:$E,5,FALSE))</f>
        <v>#DIV/0!</v>
      </c>
      <c r="PL11" s="169" t="s">
        <v>125</v>
      </c>
      <c r="PM11" s="170" t="e">
        <f t="shared" si="116"/>
        <v>#DIV/0!</v>
      </c>
      <c r="PN11" s="210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",(VLOOKUP(PP11,PROTOKOL!$A$1:$E$26,2,FALSE))*PQ11)</f>
        <v xml:space="preserve"> </v>
      </c>
      <c r="PS11" s="168" t="str">
        <f t="shared" si="39"/>
        <v xml:space="preserve"> </v>
      </c>
      <c r="PT11" s="169" t="str">
        <f>IF(PP11=0," ",VLOOKUP(PP11,PROTOKOL!$A:$E,5,FALSE))</f>
        <v xml:space="preserve"> </v>
      </c>
      <c r="PU11" s="205" t="str">
        <f t="shared" si="117"/>
        <v xml:space="preserve"> </v>
      </c>
      <c r="PV11" s="169">
        <f t="shared" si="118"/>
        <v>0</v>
      </c>
      <c r="PW11" s="170" t="str">
        <f t="shared" si="119"/>
        <v xml:space="preserve"> </v>
      </c>
    </row>
    <row r="12" spans="1:439" ht="13.8">
      <c r="A12" s="166">
        <v>28</v>
      </c>
      <c r="B12" s="228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",(VLOOKUP(E12,PROTOKOL!$A$1:$E$26,2,FALSE))*F12)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 t="s">
        <v>125</v>
      </c>
      <c r="K12" s="170" t="str">
        <f t="shared" si="4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",(VLOOKUP(N12,PROTOKOL!$A$1:$E$26,2,FALSE))*O12)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41"/>
        <v xml:space="preserve"> </v>
      </c>
      <c r="T12" s="169">
        <f t="shared" si="42"/>
        <v>0</v>
      </c>
      <c r="U12" s="170" t="str">
        <f t="shared" si="43"/>
        <v xml:space="preserve"> </v>
      </c>
      <c r="W12" s="166">
        <v>28</v>
      </c>
      <c r="X12" s="228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",(VLOOKUP(AA12,PROTOKOL!$A$1:$E$26,2,FALSE))*AB12)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 t="s">
        <v>125</v>
      </c>
      <c r="AG12" s="170" t="str">
        <f t="shared" si="4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",(VLOOKUP(AJ12,PROTOKOL!$A$1:$E$26,2,FALSE))*AK12)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45"/>
        <v xml:space="preserve"> </v>
      </c>
      <c r="AP12" s="169">
        <f t="shared" si="46"/>
        <v>0</v>
      </c>
      <c r="AQ12" s="170" t="str">
        <f t="shared" si="47"/>
        <v xml:space="preserve"> </v>
      </c>
      <c r="AS12" s="166">
        <v>28</v>
      </c>
      <c r="AT12" s="228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",(VLOOKUP(AW12,PROTOKOL!$A$1:$E$26,2,FALSE))*AX12)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 t="s">
        <v>125</v>
      </c>
      <c r="BC12" s="170" t="str">
        <f t="shared" si="4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",(VLOOKUP(BF12,PROTOKOL!$A$1:$E$26,2,FALSE))*BG12)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49"/>
        <v xml:space="preserve"> </v>
      </c>
      <c r="BL12" s="169">
        <f t="shared" si="50"/>
        <v>0</v>
      </c>
      <c r="BM12" s="170" t="str">
        <f t="shared" si="51"/>
        <v xml:space="preserve"> </v>
      </c>
      <c r="BO12" s="166">
        <v>28</v>
      </c>
      <c r="BP12" s="228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",(VLOOKUP(BS12,PROTOKOL!$A$1:$E$26,2,FALSE))*BT12)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 t="s">
        <v>125</v>
      </c>
      <c r="BY12" s="170" t="str">
        <f t="shared" si="5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",(VLOOKUP(CB12,PROTOKOL!$A$1:$E$26,2,FALSE))*CC12)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53"/>
        <v xml:space="preserve"> </v>
      </c>
      <c r="CH12" s="169">
        <f t="shared" si="54"/>
        <v>0</v>
      </c>
      <c r="CI12" s="170" t="str">
        <f t="shared" si="55"/>
        <v xml:space="preserve"> </v>
      </c>
      <c r="CK12" s="166">
        <v>28</v>
      </c>
      <c r="CL12" s="228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",(VLOOKUP(CO12,PROTOKOL!$A$1:$E$26,2,FALSE))*CP12)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 t="s">
        <v>125</v>
      </c>
      <c r="CU12" s="170" t="str">
        <f t="shared" si="5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",(VLOOKUP(CX12,PROTOKOL!$A$1:$E$26,2,FALSE))*CY12)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57"/>
        <v xml:space="preserve"> </v>
      </c>
      <c r="DD12" s="169">
        <f t="shared" si="58"/>
        <v>0</v>
      </c>
      <c r="DE12" s="170" t="str">
        <f t="shared" si="59"/>
        <v xml:space="preserve"> </v>
      </c>
      <c r="DG12" s="166">
        <v>28</v>
      </c>
      <c r="DH12" s="228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",(VLOOKUP(DK12,PROTOKOL!$A$1:$E$26,2,FALSE))*DL12)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 t="s">
        <v>125</v>
      </c>
      <c r="DQ12" s="170" t="str">
        <f t="shared" si="6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",(VLOOKUP(DT12,PROTOKOL!$A$1:$E$26,2,FALSE))*DU12)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61"/>
        <v xml:space="preserve"> </v>
      </c>
      <c r="DZ12" s="169">
        <f t="shared" si="62"/>
        <v>0</v>
      </c>
      <c r="EA12" s="170" t="str">
        <f t="shared" si="63"/>
        <v xml:space="preserve"> </v>
      </c>
      <c r="EC12" s="166">
        <v>28</v>
      </c>
      <c r="ED12" s="228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",(VLOOKUP(EG12,PROTOKOL!$A$1:$E$26,2,FALSE))*EH12)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 t="s">
        <v>125</v>
      </c>
      <c r="EM12" s="170" t="str">
        <f t="shared" si="6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",(VLOOKUP(EP12,PROTOKOL!$A$1:$E$26,2,FALSE))*EQ12)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65"/>
        <v xml:space="preserve"> </v>
      </c>
      <c r="EV12" s="169">
        <f t="shared" si="66"/>
        <v>0</v>
      </c>
      <c r="EW12" s="170" t="str">
        <f t="shared" si="67"/>
        <v xml:space="preserve"> </v>
      </c>
      <c r="EY12" s="166">
        <v>28</v>
      </c>
      <c r="EZ12" s="228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",(VLOOKUP(FC12,PROTOKOL!$A$1:$E$26,2,FALSE))*FD12)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 t="s">
        <v>125</v>
      </c>
      <c r="FI12" s="170" t="str">
        <f t="shared" si="6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",(VLOOKUP(FL12,PROTOKOL!$A$1:$E$26,2,FALSE))*FM12)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69"/>
        <v xml:space="preserve"> </v>
      </c>
      <c r="FR12" s="169">
        <f t="shared" si="70"/>
        <v>0</v>
      </c>
      <c r="FS12" s="170" t="str">
        <f t="shared" si="71"/>
        <v xml:space="preserve"> </v>
      </c>
      <c r="FU12" s="166">
        <v>28</v>
      </c>
      <c r="FV12" s="228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",(VLOOKUP(FY12,PROTOKOL!$A$1:$E$26,2,FALSE))*FZ12)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 t="s">
        <v>125</v>
      </c>
      <c r="GE12" s="170" t="str">
        <f t="shared" si="7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",(VLOOKUP(GH12,PROTOKOL!$A$1:$E$26,2,FALSE))*GI12)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73"/>
        <v xml:space="preserve"> </v>
      </c>
      <c r="GN12" s="169">
        <f t="shared" si="74"/>
        <v>0</v>
      </c>
      <c r="GO12" s="170" t="str">
        <f t="shared" si="75"/>
        <v xml:space="preserve"> </v>
      </c>
      <c r="GQ12" s="166">
        <v>28</v>
      </c>
      <c r="GR12" s="228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",(VLOOKUP(GU12,PROTOKOL!$A$1:$E$26,2,FALSE))*GV12)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 t="s">
        <v>125</v>
      </c>
      <c r="HA12" s="170" t="str">
        <f t="shared" si="7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",(VLOOKUP(HD12,PROTOKOL!$A$1:$E$26,2,FALSE))*HE12)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77"/>
        <v xml:space="preserve"> </v>
      </c>
      <c r="HJ12" s="169">
        <f t="shared" si="78"/>
        <v>0</v>
      </c>
      <c r="HK12" s="170" t="str">
        <f t="shared" si="79"/>
        <v xml:space="preserve"> </v>
      </c>
      <c r="HM12" s="166">
        <v>28</v>
      </c>
      <c r="HN12" s="228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",(VLOOKUP(HQ12,PROTOKOL!$A$1:$E$26,2,FALSE))*HR12)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 t="s">
        <v>125</v>
      </c>
      <c r="HW12" s="170" t="str">
        <f t="shared" si="8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",(VLOOKUP(HZ12,PROTOKOL!$A$1:$E$26,2,FALSE))*IA12)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81"/>
        <v xml:space="preserve"> </v>
      </c>
      <c r="IF12" s="169">
        <f t="shared" si="82"/>
        <v>0</v>
      </c>
      <c r="IG12" s="170" t="str">
        <f t="shared" si="83"/>
        <v xml:space="preserve"> </v>
      </c>
      <c r="II12" s="166">
        <v>28</v>
      </c>
      <c r="IJ12" s="228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",(VLOOKUP(IM12,PROTOKOL!$A$1:$E$26,2,FALSE))*IN12)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 t="s">
        <v>125</v>
      </c>
      <c r="IS12" s="170" t="str">
        <f t="shared" si="8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",(VLOOKUP(IV12,PROTOKOL!$A$1:$E$26,2,FALSE))*IW12)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85"/>
        <v xml:space="preserve"> </v>
      </c>
      <c r="JB12" s="169">
        <f t="shared" si="86"/>
        <v>0</v>
      </c>
      <c r="JC12" s="170" t="str">
        <f t="shared" si="87"/>
        <v xml:space="preserve"> </v>
      </c>
      <c r="JE12" s="166">
        <v>28</v>
      </c>
      <c r="JF12" s="228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",(VLOOKUP(JI12,PROTOKOL!$A$1:$E$26,2,FALSE))*JJ12)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 t="s">
        <v>125</v>
      </c>
      <c r="JO12" s="170" t="str">
        <f t="shared" si="8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",(VLOOKUP(JR12,PROTOKOL!$A$1:$E$26,2,FALSE))*JS12)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89"/>
        <v xml:space="preserve"> </v>
      </c>
      <c r="JX12" s="169">
        <f t="shared" si="90"/>
        <v>0</v>
      </c>
      <c r="JY12" s="170" t="str">
        <f t="shared" si="91"/>
        <v xml:space="preserve"> </v>
      </c>
      <c r="KA12" s="166">
        <v>28</v>
      </c>
      <c r="KB12" s="228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",(VLOOKUP(KE12,PROTOKOL!$A$1:$E$26,2,FALSE))*KF12)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 t="s">
        <v>125</v>
      </c>
      <c r="KK12" s="170" t="str">
        <f t="shared" si="9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",(VLOOKUP(KN12,PROTOKOL!$A$1:$E$26,2,FALSE))*KO12)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93"/>
        <v xml:space="preserve"> </v>
      </c>
      <c r="KT12" s="169">
        <f t="shared" si="94"/>
        <v>0</v>
      </c>
      <c r="KU12" s="170" t="str">
        <f t="shared" si="95"/>
        <v xml:space="preserve"> </v>
      </c>
      <c r="KW12" s="166">
        <v>28</v>
      </c>
      <c r="KX12" s="228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",(VLOOKUP(LA12,PROTOKOL!$A$1:$E$26,2,FALSE))*LB12)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 t="s">
        <v>125</v>
      </c>
      <c r="LG12" s="170" t="str">
        <f t="shared" si="9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",(VLOOKUP(LJ12,PROTOKOL!$A$1:$E$26,2,FALSE))*LK12)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97"/>
        <v xml:space="preserve"> </v>
      </c>
      <c r="LP12" s="169">
        <f t="shared" si="98"/>
        <v>0</v>
      </c>
      <c r="LQ12" s="170" t="str">
        <f t="shared" si="99"/>
        <v xml:space="preserve"> </v>
      </c>
      <c r="LS12" s="166">
        <v>28</v>
      </c>
      <c r="LT12" s="228"/>
      <c r="LU12" s="167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",(VLOOKUP(LW12,PROTOKOL!$A$1:$E$26,2,FALSE))*LX12)</f>
        <v xml:space="preserve"> </v>
      </c>
      <c r="LZ12" s="168" t="str">
        <f t="shared" si="30"/>
        <v xml:space="preserve"> </v>
      </c>
      <c r="MA12" s="205" t="str">
        <f>IF(LW12=0," ",VLOOKUP(LW12,PROTOKOL!$A:$E,5,FALSE))</f>
        <v xml:space="preserve"> </v>
      </c>
      <c r="MB12" s="169" t="s">
        <v>125</v>
      </c>
      <c r="MC12" s="170" t="str">
        <f t="shared" si="100"/>
        <v xml:space="preserve"> </v>
      </c>
      <c r="MD12" s="210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",(VLOOKUP(MF12,PROTOKOL!$A$1:$E$26,2,FALSE))*MG12)</f>
        <v xml:space="preserve"> </v>
      </c>
      <c r="MI12" s="168" t="str">
        <f t="shared" si="31"/>
        <v xml:space="preserve"> </v>
      </c>
      <c r="MJ12" s="169" t="str">
        <f>IF(MF12=0," ",VLOOKUP(MF12,PROTOKOL!$A:$E,5,FALSE))</f>
        <v xml:space="preserve"> </v>
      </c>
      <c r="MK12" s="205" t="str">
        <f t="shared" si="101"/>
        <v xml:space="preserve"> </v>
      </c>
      <c r="ML12" s="169">
        <f t="shared" si="102"/>
        <v>0</v>
      </c>
      <c r="MM12" s="170" t="str">
        <f t="shared" si="103"/>
        <v xml:space="preserve"> </v>
      </c>
      <c r="MO12" s="166">
        <v>28</v>
      </c>
      <c r="MP12" s="228"/>
      <c r="MQ12" s="167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",(VLOOKUP(MS12,PROTOKOL!$A$1:$E$26,2,FALSE))*MT12)</f>
        <v xml:space="preserve"> </v>
      </c>
      <c r="MV12" s="168" t="str">
        <f t="shared" si="32"/>
        <v xml:space="preserve"> </v>
      </c>
      <c r="MW12" s="205" t="str">
        <f>IF(MS12=0," ",VLOOKUP(MS12,PROTOKOL!$A:$E,5,FALSE))</f>
        <v xml:space="preserve"> </v>
      </c>
      <c r="MX12" s="169" t="s">
        <v>125</v>
      </c>
      <c r="MY12" s="170" t="str">
        <f t="shared" si="104"/>
        <v xml:space="preserve"> </v>
      </c>
      <c r="MZ12" s="210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",(VLOOKUP(NB12,PROTOKOL!$A$1:$E$26,2,FALSE))*NC12)</f>
        <v xml:space="preserve"> </v>
      </c>
      <c r="NE12" s="168" t="str">
        <f t="shared" si="33"/>
        <v xml:space="preserve"> </v>
      </c>
      <c r="NF12" s="169" t="str">
        <f>IF(NB12=0," ",VLOOKUP(NB12,PROTOKOL!$A:$E,5,FALSE))</f>
        <v xml:space="preserve"> </v>
      </c>
      <c r="NG12" s="205" t="str">
        <f t="shared" si="105"/>
        <v xml:space="preserve"> </v>
      </c>
      <c r="NH12" s="169">
        <f t="shared" si="106"/>
        <v>0</v>
      </c>
      <c r="NI12" s="170" t="str">
        <f t="shared" si="107"/>
        <v xml:space="preserve"> </v>
      </c>
      <c r="NK12" s="166">
        <v>28</v>
      </c>
      <c r="NL12" s="228"/>
      <c r="NM12" s="167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",(VLOOKUP(NO12,PROTOKOL!$A$1:$E$26,2,FALSE))*NP12)</f>
        <v xml:space="preserve"> </v>
      </c>
      <c r="NR12" s="168" t="str">
        <f t="shared" si="34"/>
        <v xml:space="preserve"> </v>
      </c>
      <c r="NS12" s="205" t="str">
        <f>IF(NO12=0," ",VLOOKUP(NO12,PROTOKOL!$A:$E,5,FALSE))</f>
        <v xml:space="preserve"> </v>
      </c>
      <c r="NT12" s="169" t="s">
        <v>125</v>
      </c>
      <c r="NU12" s="170" t="str">
        <f t="shared" si="108"/>
        <v xml:space="preserve"> </v>
      </c>
      <c r="NV12" s="210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",(VLOOKUP(NX12,PROTOKOL!$A$1:$E$26,2,FALSE))*NY12)</f>
        <v xml:space="preserve"> </v>
      </c>
      <c r="OA12" s="168" t="str">
        <f t="shared" si="35"/>
        <v xml:space="preserve"> </v>
      </c>
      <c r="OB12" s="169" t="str">
        <f>IF(NX12=0," ",VLOOKUP(NX12,PROTOKOL!$A:$E,5,FALSE))</f>
        <v xml:space="preserve"> </v>
      </c>
      <c r="OC12" s="205" t="str">
        <f t="shared" si="109"/>
        <v xml:space="preserve"> </v>
      </c>
      <c r="OD12" s="169">
        <f t="shared" si="110"/>
        <v>0</v>
      </c>
      <c r="OE12" s="170" t="str">
        <f t="shared" si="111"/>
        <v xml:space="preserve"> </v>
      </c>
      <c r="OG12" s="166">
        <v>28</v>
      </c>
      <c r="OH12" s="228"/>
      <c r="OI12" s="167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",(VLOOKUP(OK12,PROTOKOL!$A$1:$E$26,2,FALSE))*OL12)</f>
        <v xml:space="preserve"> </v>
      </c>
      <c r="ON12" s="168" t="str">
        <f t="shared" si="36"/>
        <v xml:space="preserve"> </v>
      </c>
      <c r="OO12" s="205" t="str">
        <f>IF(OK12=0," ",VLOOKUP(OK12,PROTOKOL!$A:$E,5,FALSE))</f>
        <v xml:space="preserve"> </v>
      </c>
      <c r="OP12" s="169" t="s">
        <v>125</v>
      </c>
      <c r="OQ12" s="170" t="str">
        <f t="shared" si="112"/>
        <v xml:space="preserve"> </v>
      </c>
      <c r="OR12" s="210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",(VLOOKUP(OT12,PROTOKOL!$A$1:$E$26,2,FALSE))*OU12)</f>
        <v xml:space="preserve"> </v>
      </c>
      <c r="OW12" s="168" t="str">
        <f t="shared" si="37"/>
        <v xml:space="preserve"> </v>
      </c>
      <c r="OX12" s="169" t="str">
        <f>IF(OT12=0," ",VLOOKUP(OT12,PROTOKOL!$A:$E,5,FALSE))</f>
        <v xml:space="preserve"> </v>
      </c>
      <c r="OY12" s="205" t="str">
        <f t="shared" si="113"/>
        <v xml:space="preserve"> </v>
      </c>
      <c r="OZ12" s="169">
        <f t="shared" si="114"/>
        <v>0</v>
      </c>
      <c r="PA12" s="170" t="str">
        <f t="shared" si="115"/>
        <v xml:space="preserve"> </v>
      </c>
      <c r="PC12" s="166">
        <v>28</v>
      </c>
      <c r="PD12" s="228"/>
      <c r="PE12" s="167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",(VLOOKUP(PG12,PROTOKOL!$A$1:$E$26,2,FALSE))*PH12)</f>
        <v xml:space="preserve"> </v>
      </c>
      <c r="PJ12" s="168" t="str">
        <f t="shared" si="38"/>
        <v xml:space="preserve"> </v>
      </c>
      <c r="PK12" s="205" t="str">
        <f>IF(PG12=0," ",VLOOKUP(PG12,PROTOKOL!$A:$E,5,FALSE))</f>
        <v xml:space="preserve"> </v>
      </c>
      <c r="PL12" s="169" t="s">
        <v>125</v>
      </c>
      <c r="PM12" s="170" t="str">
        <f t="shared" si="116"/>
        <v xml:space="preserve"> </v>
      </c>
      <c r="PN12" s="210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",(VLOOKUP(PP12,PROTOKOL!$A$1:$E$26,2,FALSE))*PQ12)</f>
        <v xml:space="preserve"> </v>
      </c>
      <c r="PS12" s="168" t="str">
        <f t="shared" si="39"/>
        <v xml:space="preserve"> </v>
      </c>
      <c r="PT12" s="169" t="str">
        <f>IF(PP12=0," ",VLOOKUP(PP12,PROTOKOL!$A:$E,5,FALSE))</f>
        <v xml:space="preserve"> </v>
      </c>
      <c r="PU12" s="205" t="str">
        <f t="shared" si="117"/>
        <v xml:space="preserve"> </v>
      </c>
      <c r="PV12" s="169">
        <f t="shared" si="118"/>
        <v>0</v>
      </c>
      <c r="PW12" s="170" t="str">
        <f t="shared" si="119"/>
        <v xml:space="preserve"> </v>
      </c>
    </row>
    <row r="13" spans="1:439" ht="13.8">
      <c r="A13" s="166">
        <v>28</v>
      </c>
      <c r="B13" s="229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",(VLOOKUP(E13,PROTOKOL!$A$1:$E$26,2,FALSE))*F13)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 t="s">
        <v>125</v>
      </c>
      <c r="K13" s="170" t="str">
        <f t="shared" si="4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",(VLOOKUP(N13,PROTOKOL!$A$1:$E$26,2,FALSE))*O13)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41"/>
        <v xml:space="preserve"> </v>
      </c>
      <c r="T13" s="169">
        <f t="shared" si="42"/>
        <v>0</v>
      </c>
      <c r="U13" s="170" t="str">
        <f t="shared" si="43"/>
        <v xml:space="preserve"> </v>
      </c>
      <c r="W13" s="166">
        <v>28</v>
      </c>
      <c r="X13" s="229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",(VLOOKUP(AA13,PROTOKOL!$A$1:$E$26,2,FALSE))*AB13)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 t="s">
        <v>125</v>
      </c>
      <c r="AG13" s="170" t="str">
        <f t="shared" si="4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",(VLOOKUP(AJ13,PROTOKOL!$A$1:$E$26,2,FALSE))*AK13)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45"/>
        <v xml:space="preserve"> </v>
      </c>
      <c r="AP13" s="169">
        <f t="shared" si="46"/>
        <v>0</v>
      </c>
      <c r="AQ13" s="170" t="str">
        <f t="shared" si="47"/>
        <v xml:space="preserve"> </v>
      </c>
      <c r="AS13" s="166">
        <v>28</v>
      </c>
      <c r="AT13" s="229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",(VLOOKUP(AW13,PROTOKOL!$A$1:$E$26,2,FALSE))*AX13)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 t="s">
        <v>125</v>
      </c>
      <c r="BC13" s="170" t="str">
        <f t="shared" si="4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",(VLOOKUP(BF13,PROTOKOL!$A$1:$E$26,2,FALSE))*BG13)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49"/>
        <v xml:space="preserve"> </v>
      </c>
      <c r="BL13" s="169">
        <f t="shared" si="50"/>
        <v>0</v>
      </c>
      <c r="BM13" s="170" t="str">
        <f t="shared" si="51"/>
        <v xml:space="preserve"> </v>
      </c>
      <c r="BO13" s="166">
        <v>28</v>
      </c>
      <c r="BP13" s="229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",(VLOOKUP(BS13,PROTOKOL!$A$1:$E$26,2,FALSE))*BT13)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 t="s">
        <v>125</v>
      </c>
      <c r="BY13" s="170" t="str">
        <f t="shared" si="5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",(VLOOKUP(CB13,PROTOKOL!$A$1:$E$26,2,FALSE))*CC13)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53"/>
        <v xml:space="preserve"> </v>
      </c>
      <c r="CH13" s="169">
        <f t="shared" si="54"/>
        <v>0</v>
      </c>
      <c r="CI13" s="170" t="str">
        <f t="shared" si="55"/>
        <v xml:space="preserve"> </v>
      </c>
      <c r="CK13" s="166">
        <v>28</v>
      </c>
      <c r="CL13" s="229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",(VLOOKUP(CO13,PROTOKOL!$A$1:$E$26,2,FALSE))*CP13)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 t="s">
        <v>125</v>
      </c>
      <c r="CU13" s="170" t="str">
        <f t="shared" si="5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",(VLOOKUP(CX13,PROTOKOL!$A$1:$E$26,2,FALSE))*CY13)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57"/>
        <v xml:space="preserve"> </v>
      </c>
      <c r="DD13" s="169">
        <f t="shared" si="58"/>
        <v>0</v>
      </c>
      <c r="DE13" s="170" t="str">
        <f t="shared" si="59"/>
        <v xml:space="preserve"> </v>
      </c>
      <c r="DG13" s="166">
        <v>28</v>
      </c>
      <c r="DH13" s="229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",(VLOOKUP(DK13,PROTOKOL!$A$1:$E$26,2,FALSE))*DL13)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 t="s">
        <v>125</v>
      </c>
      <c r="DQ13" s="170" t="str">
        <f t="shared" si="6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",(VLOOKUP(DT13,PROTOKOL!$A$1:$E$26,2,FALSE))*DU13)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61"/>
        <v xml:space="preserve"> </v>
      </c>
      <c r="DZ13" s="169">
        <f t="shared" si="62"/>
        <v>0</v>
      </c>
      <c r="EA13" s="170" t="str">
        <f t="shared" si="63"/>
        <v xml:space="preserve"> </v>
      </c>
      <c r="EC13" s="166">
        <v>28</v>
      </c>
      <c r="ED13" s="229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",(VLOOKUP(EG13,PROTOKOL!$A$1:$E$26,2,FALSE))*EH13)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 t="s">
        <v>125</v>
      </c>
      <c r="EM13" s="170" t="str">
        <f t="shared" si="6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",(VLOOKUP(EP13,PROTOKOL!$A$1:$E$26,2,FALSE))*EQ13)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65"/>
        <v xml:space="preserve"> </v>
      </c>
      <c r="EV13" s="169">
        <f t="shared" si="66"/>
        <v>0</v>
      </c>
      <c r="EW13" s="170" t="str">
        <f t="shared" si="67"/>
        <v xml:space="preserve"> </v>
      </c>
      <c r="EY13" s="166">
        <v>28</v>
      </c>
      <c r="EZ13" s="229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",(VLOOKUP(FC13,PROTOKOL!$A$1:$E$26,2,FALSE))*FD13)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 t="s">
        <v>125</v>
      </c>
      <c r="FI13" s="170" t="str">
        <f t="shared" si="6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",(VLOOKUP(FL13,PROTOKOL!$A$1:$E$26,2,FALSE))*FM13)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69"/>
        <v xml:space="preserve"> </v>
      </c>
      <c r="FR13" s="169">
        <f t="shared" si="70"/>
        <v>0</v>
      </c>
      <c r="FS13" s="170" t="str">
        <f t="shared" si="71"/>
        <v xml:space="preserve"> </v>
      </c>
      <c r="FU13" s="166">
        <v>28</v>
      </c>
      <c r="FV13" s="229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",(VLOOKUP(FY13,PROTOKOL!$A$1:$E$26,2,FALSE))*FZ13)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 t="s">
        <v>125</v>
      </c>
      <c r="GE13" s="170" t="str">
        <f t="shared" si="7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",(VLOOKUP(GH13,PROTOKOL!$A$1:$E$26,2,FALSE))*GI13)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73"/>
        <v xml:space="preserve"> </v>
      </c>
      <c r="GN13" s="169">
        <f t="shared" si="74"/>
        <v>0</v>
      </c>
      <c r="GO13" s="170" t="str">
        <f t="shared" si="75"/>
        <v xml:space="preserve"> </v>
      </c>
      <c r="GQ13" s="166">
        <v>28</v>
      </c>
      <c r="GR13" s="229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",(VLOOKUP(GU13,PROTOKOL!$A$1:$E$26,2,FALSE))*GV13)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 t="s">
        <v>125</v>
      </c>
      <c r="HA13" s="170" t="str">
        <f t="shared" si="7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",(VLOOKUP(HD13,PROTOKOL!$A$1:$E$26,2,FALSE))*HE13)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77"/>
        <v xml:space="preserve"> </v>
      </c>
      <c r="HJ13" s="169">
        <f t="shared" si="78"/>
        <v>0</v>
      </c>
      <c r="HK13" s="170" t="str">
        <f t="shared" si="79"/>
        <v xml:space="preserve"> </v>
      </c>
      <c r="HM13" s="166">
        <v>28</v>
      </c>
      <c r="HN13" s="229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",(VLOOKUP(HQ13,PROTOKOL!$A$1:$E$26,2,FALSE))*HR13)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 t="s">
        <v>125</v>
      </c>
      <c r="HW13" s="170" t="str">
        <f t="shared" si="8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",(VLOOKUP(HZ13,PROTOKOL!$A$1:$E$26,2,FALSE))*IA13)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81"/>
        <v xml:space="preserve"> </v>
      </c>
      <c r="IF13" s="169">
        <f t="shared" si="82"/>
        <v>0</v>
      </c>
      <c r="IG13" s="170" t="str">
        <f t="shared" si="83"/>
        <v xml:space="preserve"> </v>
      </c>
      <c r="II13" s="166">
        <v>28</v>
      </c>
      <c r="IJ13" s="229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",(VLOOKUP(IM13,PROTOKOL!$A$1:$E$26,2,FALSE))*IN13)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 t="s">
        <v>125</v>
      </c>
      <c r="IS13" s="170" t="str">
        <f t="shared" si="8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",(VLOOKUP(IV13,PROTOKOL!$A$1:$E$26,2,FALSE))*IW13)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85"/>
        <v xml:space="preserve"> </v>
      </c>
      <c r="JB13" s="169">
        <f t="shared" si="86"/>
        <v>0</v>
      </c>
      <c r="JC13" s="170" t="str">
        <f t="shared" si="87"/>
        <v xml:space="preserve"> </v>
      </c>
      <c r="JE13" s="166">
        <v>28</v>
      </c>
      <c r="JF13" s="229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",(VLOOKUP(JI13,PROTOKOL!$A$1:$E$26,2,FALSE))*JJ13)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 t="s">
        <v>125</v>
      </c>
      <c r="JO13" s="170" t="str">
        <f t="shared" si="8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",(VLOOKUP(JR13,PROTOKOL!$A$1:$E$26,2,FALSE))*JS13)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89"/>
        <v xml:space="preserve"> </v>
      </c>
      <c r="JX13" s="169">
        <f t="shared" si="90"/>
        <v>0</v>
      </c>
      <c r="JY13" s="170" t="str">
        <f t="shared" si="91"/>
        <v xml:space="preserve"> </v>
      </c>
      <c r="KA13" s="166">
        <v>28</v>
      </c>
      <c r="KB13" s="229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",(VLOOKUP(KE13,PROTOKOL!$A$1:$E$26,2,FALSE))*KF13)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 t="s">
        <v>125</v>
      </c>
      <c r="KK13" s="170" t="str">
        <f t="shared" si="9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",(VLOOKUP(KN13,PROTOKOL!$A$1:$E$26,2,FALSE))*KO13)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93"/>
        <v xml:space="preserve"> </v>
      </c>
      <c r="KT13" s="169">
        <f t="shared" si="94"/>
        <v>0</v>
      </c>
      <c r="KU13" s="170" t="str">
        <f t="shared" si="95"/>
        <v xml:space="preserve"> </v>
      </c>
      <c r="KW13" s="166">
        <v>28</v>
      </c>
      <c r="KX13" s="229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",(VLOOKUP(LA13,PROTOKOL!$A$1:$E$26,2,FALSE))*LB13)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 t="s">
        <v>125</v>
      </c>
      <c r="LG13" s="170" t="str">
        <f t="shared" si="9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",(VLOOKUP(LJ13,PROTOKOL!$A$1:$E$26,2,FALSE))*LK13)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97"/>
        <v xml:space="preserve"> </v>
      </c>
      <c r="LP13" s="169">
        <f t="shared" si="98"/>
        <v>0</v>
      </c>
      <c r="LQ13" s="170" t="str">
        <f t="shared" si="99"/>
        <v xml:space="preserve"> </v>
      </c>
      <c r="LS13" s="166">
        <v>28</v>
      </c>
      <c r="LT13" s="229"/>
      <c r="LU13" s="167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",(VLOOKUP(LW13,PROTOKOL!$A$1:$E$26,2,FALSE))*LX13)</f>
        <v xml:space="preserve"> </v>
      </c>
      <c r="LZ13" s="168" t="str">
        <f t="shared" si="30"/>
        <v xml:space="preserve"> </v>
      </c>
      <c r="MA13" s="205" t="str">
        <f>IF(LW13=0," ",VLOOKUP(LW13,PROTOKOL!$A:$E,5,FALSE))</f>
        <v xml:space="preserve"> </v>
      </c>
      <c r="MB13" s="169" t="s">
        <v>125</v>
      </c>
      <c r="MC13" s="170" t="str">
        <f t="shared" si="100"/>
        <v xml:space="preserve"> </v>
      </c>
      <c r="MD13" s="210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",(VLOOKUP(MF13,PROTOKOL!$A$1:$E$26,2,FALSE))*MG13)</f>
        <v xml:space="preserve"> </v>
      </c>
      <c r="MI13" s="168" t="str">
        <f t="shared" si="31"/>
        <v xml:space="preserve"> </v>
      </c>
      <c r="MJ13" s="169" t="str">
        <f>IF(MF13=0," ",VLOOKUP(MF13,PROTOKOL!$A:$E,5,FALSE))</f>
        <v xml:space="preserve"> </v>
      </c>
      <c r="MK13" s="205" t="str">
        <f t="shared" si="101"/>
        <v xml:space="preserve"> </v>
      </c>
      <c r="ML13" s="169">
        <f t="shared" si="102"/>
        <v>0</v>
      </c>
      <c r="MM13" s="170" t="str">
        <f t="shared" si="103"/>
        <v xml:space="preserve"> </v>
      </c>
      <c r="MO13" s="166">
        <v>28</v>
      </c>
      <c r="MP13" s="229"/>
      <c r="MQ13" s="167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",(VLOOKUP(MS13,PROTOKOL!$A$1:$E$26,2,FALSE))*MT13)</f>
        <v xml:space="preserve"> </v>
      </c>
      <c r="MV13" s="168" t="str">
        <f t="shared" si="32"/>
        <v xml:space="preserve"> </v>
      </c>
      <c r="MW13" s="205" t="str">
        <f>IF(MS13=0," ",VLOOKUP(MS13,PROTOKOL!$A:$E,5,FALSE))</f>
        <v xml:space="preserve"> </v>
      </c>
      <c r="MX13" s="169" t="s">
        <v>125</v>
      </c>
      <c r="MY13" s="170" t="str">
        <f t="shared" si="104"/>
        <v xml:space="preserve"> </v>
      </c>
      <c r="MZ13" s="210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",(VLOOKUP(NB13,PROTOKOL!$A$1:$E$26,2,FALSE))*NC13)</f>
        <v xml:space="preserve"> </v>
      </c>
      <c r="NE13" s="168" t="str">
        <f t="shared" si="33"/>
        <v xml:space="preserve"> </v>
      </c>
      <c r="NF13" s="169" t="str">
        <f>IF(NB13=0," ",VLOOKUP(NB13,PROTOKOL!$A:$E,5,FALSE))</f>
        <v xml:space="preserve"> </v>
      </c>
      <c r="NG13" s="205" t="str">
        <f t="shared" si="105"/>
        <v xml:space="preserve"> </v>
      </c>
      <c r="NH13" s="169">
        <f t="shared" si="106"/>
        <v>0</v>
      </c>
      <c r="NI13" s="170" t="str">
        <f t="shared" si="107"/>
        <v xml:space="preserve"> </v>
      </c>
      <c r="NK13" s="166">
        <v>28</v>
      </c>
      <c r="NL13" s="229"/>
      <c r="NM13" s="167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",(VLOOKUP(NO13,PROTOKOL!$A$1:$E$26,2,FALSE))*NP13)</f>
        <v xml:space="preserve"> </v>
      </c>
      <c r="NR13" s="168" t="str">
        <f t="shared" si="34"/>
        <v xml:space="preserve"> </v>
      </c>
      <c r="NS13" s="205" t="str">
        <f>IF(NO13=0," ",VLOOKUP(NO13,PROTOKOL!$A:$E,5,FALSE))</f>
        <v xml:space="preserve"> </v>
      </c>
      <c r="NT13" s="169" t="s">
        <v>125</v>
      </c>
      <c r="NU13" s="170" t="str">
        <f t="shared" si="108"/>
        <v xml:space="preserve"> </v>
      </c>
      <c r="NV13" s="210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",(VLOOKUP(NX13,PROTOKOL!$A$1:$E$26,2,FALSE))*NY13)</f>
        <v xml:space="preserve"> </v>
      </c>
      <c r="OA13" s="168" t="str">
        <f t="shared" si="35"/>
        <v xml:space="preserve"> </v>
      </c>
      <c r="OB13" s="169" t="str">
        <f>IF(NX13=0," ",VLOOKUP(NX13,PROTOKOL!$A:$E,5,FALSE))</f>
        <v xml:space="preserve"> </v>
      </c>
      <c r="OC13" s="205" t="str">
        <f t="shared" si="109"/>
        <v xml:space="preserve"> </v>
      </c>
      <c r="OD13" s="169">
        <f t="shared" si="110"/>
        <v>0</v>
      </c>
      <c r="OE13" s="170" t="str">
        <f t="shared" si="111"/>
        <v xml:space="preserve"> </v>
      </c>
      <c r="OG13" s="166">
        <v>28</v>
      </c>
      <c r="OH13" s="229"/>
      <c r="OI13" s="167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",(VLOOKUP(OK13,PROTOKOL!$A$1:$E$26,2,FALSE))*OL13)</f>
        <v xml:space="preserve"> </v>
      </c>
      <c r="ON13" s="168" t="str">
        <f t="shared" si="36"/>
        <v xml:space="preserve"> </v>
      </c>
      <c r="OO13" s="205" t="str">
        <f>IF(OK13=0," ",VLOOKUP(OK13,PROTOKOL!$A:$E,5,FALSE))</f>
        <v xml:space="preserve"> </v>
      </c>
      <c r="OP13" s="169" t="s">
        <v>125</v>
      </c>
      <c r="OQ13" s="170" t="str">
        <f t="shared" si="112"/>
        <v xml:space="preserve"> </v>
      </c>
      <c r="OR13" s="210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",(VLOOKUP(OT13,PROTOKOL!$A$1:$E$26,2,FALSE))*OU13)</f>
        <v xml:space="preserve"> </v>
      </c>
      <c r="OW13" s="168" t="str">
        <f t="shared" si="37"/>
        <v xml:space="preserve"> </v>
      </c>
      <c r="OX13" s="169" t="str">
        <f>IF(OT13=0," ",VLOOKUP(OT13,PROTOKOL!$A:$E,5,FALSE))</f>
        <v xml:space="preserve"> </v>
      </c>
      <c r="OY13" s="205" t="str">
        <f t="shared" si="113"/>
        <v xml:space="preserve"> </v>
      </c>
      <c r="OZ13" s="169">
        <f t="shared" si="114"/>
        <v>0</v>
      </c>
      <c r="PA13" s="170" t="str">
        <f t="shared" si="115"/>
        <v xml:space="preserve"> </v>
      </c>
      <c r="PC13" s="166">
        <v>28</v>
      </c>
      <c r="PD13" s="229"/>
      <c r="PE13" s="167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",(VLOOKUP(PG13,PROTOKOL!$A$1:$E$26,2,FALSE))*PH13)</f>
        <v xml:space="preserve"> </v>
      </c>
      <c r="PJ13" s="168" t="str">
        <f t="shared" si="38"/>
        <v xml:space="preserve"> </v>
      </c>
      <c r="PK13" s="205" t="str">
        <f>IF(PG13=0," ",VLOOKUP(PG13,PROTOKOL!$A:$E,5,FALSE))</f>
        <v xml:space="preserve"> </v>
      </c>
      <c r="PL13" s="169" t="s">
        <v>125</v>
      </c>
      <c r="PM13" s="170" t="str">
        <f t="shared" si="116"/>
        <v xml:space="preserve"> </v>
      </c>
      <c r="PN13" s="210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",(VLOOKUP(PP13,PROTOKOL!$A$1:$E$26,2,FALSE))*PQ13)</f>
        <v xml:space="preserve"> </v>
      </c>
      <c r="PS13" s="168" t="str">
        <f t="shared" si="39"/>
        <v xml:space="preserve"> </v>
      </c>
      <c r="PT13" s="169" t="str">
        <f>IF(PP13=0," ",VLOOKUP(PP13,PROTOKOL!$A:$E,5,FALSE))</f>
        <v xml:space="preserve"> </v>
      </c>
      <c r="PU13" s="205" t="str">
        <f t="shared" si="117"/>
        <v xml:space="preserve"> </v>
      </c>
      <c r="PV13" s="169">
        <f t="shared" si="118"/>
        <v>0</v>
      </c>
      <c r="PW13" s="170" t="str">
        <f t="shared" si="119"/>
        <v xml:space="preserve"> </v>
      </c>
    </row>
    <row r="14" spans="1:439" ht="13.8">
      <c r="A14" s="166">
        <v>29</v>
      </c>
      <c r="B14" s="227">
        <v>29</v>
      </c>
      <c r="C14" s="167" t="str">
        <f>IF(E14=0," ",VLOOKUP(E14,PROTOKOL!$A:$F,6,FALSE))</f>
        <v>VAKUM TEST</v>
      </c>
      <c r="D14" s="43">
        <v>230</v>
      </c>
      <c r="E14" s="43">
        <v>4</v>
      </c>
      <c r="F14" s="43">
        <v>7.5</v>
      </c>
      <c r="G14" s="42">
        <f>IF(E14=0," ",(VLOOKUP(E14,PROTOKOL!$A$1:$E$26,2,FALSE))*F14)</f>
        <v>150</v>
      </c>
      <c r="H14" s="168">
        <f t="shared" si="0"/>
        <v>80</v>
      </c>
      <c r="I14" s="205">
        <f>IF(E14=0," ",VLOOKUP(E14,PROTOKOL!$A:$E,5,FALSE))</f>
        <v>0.44947554687499996</v>
      </c>
      <c r="J14" s="169" t="s">
        <v>125</v>
      </c>
      <c r="K14" s="170">
        <f t="shared" si="40"/>
        <v>35.958043749999995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",(VLOOKUP(N14,PROTOKOL!$A$1:$E$26,2,FALSE))*O14)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41"/>
        <v xml:space="preserve"> </v>
      </c>
      <c r="T14" s="169">
        <f t="shared" si="42"/>
        <v>0</v>
      </c>
      <c r="U14" s="170" t="str">
        <f t="shared" si="43"/>
        <v xml:space="preserve"> </v>
      </c>
      <c r="W14" s="166">
        <v>29</v>
      </c>
      <c r="X14" s="227">
        <v>29</v>
      </c>
      <c r="Y14" s="167" t="s">
        <v>36</v>
      </c>
      <c r="Z14" s="43"/>
      <c r="AA14" s="43"/>
      <c r="AB14" s="43"/>
      <c r="AC14" s="42" t="str">
        <f>IF(AA14=0," ",(VLOOKUP(AA14,PROTOKOL!$A$1:$E$26,2,FALSE))*AB14)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 t="s">
        <v>125</v>
      </c>
      <c r="AG14" s="170" t="str">
        <f t="shared" si="4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",(VLOOKUP(AJ14,PROTOKOL!$A$1:$E$26,2,FALSE))*AK14)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45"/>
        <v xml:space="preserve"> </v>
      </c>
      <c r="AP14" s="169">
        <f t="shared" si="46"/>
        <v>0</v>
      </c>
      <c r="AQ14" s="170" t="str">
        <f t="shared" si="47"/>
        <v xml:space="preserve"> </v>
      </c>
      <c r="AS14" s="166">
        <v>29</v>
      </c>
      <c r="AT14" s="227">
        <v>29</v>
      </c>
      <c r="AU14" s="167" t="str">
        <f>IF(AW14=0," ",VLOOKUP(AW14,PROTOKOL!$A:$F,6,FALSE))</f>
        <v>VAKUM TEST</v>
      </c>
      <c r="AV14" s="43">
        <v>231</v>
      </c>
      <c r="AW14" s="43">
        <v>4</v>
      </c>
      <c r="AX14" s="43">
        <v>7.5</v>
      </c>
      <c r="AY14" s="42">
        <f>IF(AW14=0," ",(VLOOKUP(AW14,PROTOKOL!$A$1:$E$26,2,FALSE))*AX14)</f>
        <v>150</v>
      </c>
      <c r="AZ14" s="168">
        <f t="shared" si="4"/>
        <v>81</v>
      </c>
      <c r="BA14" s="205">
        <f>IF(AW14=0," ",VLOOKUP(AW14,PROTOKOL!$A:$E,5,FALSE))</f>
        <v>0.44947554687499996</v>
      </c>
      <c r="BB14" s="169" t="s">
        <v>125</v>
      </c>
      <c r="BC14" s="170">
        <f t="shared" si="48"/>
        <v>36.407519296874995</v>
      </c>
      <c r="BD14" s="210" t="str">
        <f>IF(BF14=0," ",VLOOKUP(BF14,PROTOKOL!$A:$F,6,FALSE))</f>
        <v>BANTTA ÜRÜN ATMA TOPLAMA</v>
      </c>
      <c r="BE14" s="43"/>
      <c r="BF14" s="43">
        <v>20</v>
      </c>
      <c r="BG14" s="43">
        <v>3</v>
      </c>
      <c r="BH14" s="91">
        <f>IF(BF14=0," ",(VLOOKUP(BF14,PROTOKOL!$A$1:$E$26,2,FALSE))*BG14)</f>
        <v>0</v>
      </c>
      <c r="BI14" s="168" t="str">
        <f t="shared" si="5"/>
        <v xml:space="preserve"> </v>
      </c>
      <c r="BJ14" s="169" t="e">
        <f>IF(BF14=0," ",VLOOKUP(BF14,PROTOKOL!$A:$E,5,FALSE))</f>
        <v>#DIV/0!</v>
      </c>
      <c r="BK14" s="205" t="e">
        <f t="shared" si="49"/>
        <v>#VALUE!</v>
      </c>
      <c r="BL14" s="169">
        <f t="shared" si="50"/>
        <v>6</v>
      </c>
      <c r="BM14" s="170" t="e">
        <f t="shared" si="51"/>
        <v>#VALUE!</v>
      </c>
      <c r="BO14" s="166">
        <v>29</v>
      </c>
      <c r="BP14" s="227">
        <v>29</v>
      </c>
      <c r="BQ14" s="167" t="str">
        <f>IF(BS14=0," ",VLOOKUP(BS14,PROTOKOL!$A:$F,6,FALSE))</f>
        <v>VAKUM TEST</v>
      </c>
      <c r="BR14" s="43">
        <v>230</v>
      </c>
      <c r="BS14" s="43">
        <v>4</v>
      </c>
      <c r="BT14" s="43">
        <v>7.5</v>
      </c>
      <c r="BU14" s="42">
        <f>IF(BS14=0," ",(VLOOKUP(BS14,PROTOKOL!$A$1:$E$26,2,FALSE))*BT14)</f>
        <v>150</v>
      </c>
      <c r="BV14" s="168">
        <f t="shared" si="6"/>
        <v>80</v>
      </c>
      <c r="BW14" s="205">
        <f>IF(BS14=0," ",VLOOKUP(BS14,PROTOKOL!$A:$E,5,FALSE))</f>
        <v>0.44947554687499996</v>
      </c>
      <c r="BX14" s="169" t="s">
        <v>125</v>
      </c>
      <c r="BY14" s="170">
        <f t="shared" si="52"/>
        <v>35.958043749999995</v>
      </c>
      <c r="BZ14" s="210" t="str">
        <f>IF(CB14=0," ",VLOOKUP(CB14,PROTOKOL!$A:$F,6,FALSE))</f>
        <v>BANTTA ÜRÜN ATMA TOPLAMA</v>
      </c>
      <c r="CA14" s="43"/>
      <c r="CB14" s="43">
        <v>20</v>
      </c>
      <c r="CC14" s="43">
        <v>3</v>
      </c>
      <c r="CD14" s="91">
        <f>IF(CB14=0," ",(VLOOKUP(CB14,PROTOKOL!$A$1:$E$26,2,FALSE))*CC14)</f>
        <v>0</v>
      </c>
      <c r="CE14" s="168" t="str">
        <f t="shared" si="7"/>
        <v xml:space="preserve"> </v>
      </c>
      <c r="CF14" s="169" t="e">
        <f>IF(CB14=0," ",VLOOKUP(CB14,PROTOKOL!$A:$E,5,FALSE))</f>
        <v>#DIV/0!</v>
      </c>
      <c r="CG14" s="205" t="e">
        <f t="shared" si="53"/>
        <v>#VALUE!</v>
      </c>
      <c r="CH14" s="169">
        <f t="shared" si="54"/>
        <v>6</v>
      </c>
      <c r="CI14" s="170" t="e">
        <f t="shared" si="55"/>
        <v>#VALUE!</v>
      </c>
      <c r="CK14" s="166">
        <v>29</v>
      </c>
      <c r="CL14" s="227">
        <v>29</v>
      </c>
      <c r="CM14" s="167" t="str">
        <f>IF(CO14=0," ",VLOOKUP(CO14,PROTOKOL!$A:$F,6,FALSE))</f>
        <v>PERDE KESME SULU SİST.</v>
      </c>
      <c r="CN14" s="43">
        <v>155</v>
      </c>
      <c r="CO14" s="43">
        <v>8</v>
      </c>
      <c r="CP14" s="43">
        <v>7.5</v>
      </c>
      <c r="CQ14" s="42">
        <f>IF(CO14=0," ",(VLOOKUP(CO14,PROTOKOL!$A$1:$E$26,2,FALSE))*CP14)</f>
        <v>98</v>
      </c>
      <c r="CR14" s="168">
        <f t="shared" si="8"/>
        <v>57</v>
      </c>
      <c r="CS14" s="205">
        <f>IF(CO14=0," ",VLOOKUP(CO14,PROTOKOL!$A:$E,5,FALSE))</f>
        <v>0.69150084134615386</v>
      </c>
      <c r="CT14" s="169" t="s">
        <v>125</v>
      </c>
      <c r="CU14" s="170">
        <f t="shared" si="56"/>
        <v>39.415547956730769</v>
      </c>
      <c r="CV14" s="210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",(VLOOKUP(CX14,PROTOKOL!$A$1:$E$26,2,FALSE))*CY14)</f>
        <v xml:space="preserve"> </v>
      </c>
      <c r="DA14" s="168" t="str">
        <f t="shared" si="9"/>
        <v xml:space="preserve"> </v>
      </c>
      <c r="DB14" s="169" t="str">
        <f>IF(CX14=0," ",VLOOKUP(CX14,PROTOKOL!$A:$E,5,FALSE))</f>
        <v xml:space="preserve"> </v>
      </c>
      <c r="DC14" s="205" t="str">
        <f t="shared" si="57"/>
        <v xml:space="preserve"> </v>
      </c>
      <c r="DD14" s="169">
        <f t="shared" si="58"/>
        <v>0</v>
      </c>
      <c r="DE14" s="170" t="str">
        <f t="shared" si="59"/>
        <v xml:space="preserve"> </v>
      </c>
      <c r="DG14" s="166">
        <v>29</v>
      </c>
      <c r="DH14" s="227">
        <v>29</v>
      </c>
      <c r="DI14" s="167" t="str">
        <f>IF(DK14=0," ",VLOOKUP(DK14,PROTOKOL!$A:$F,6,FALSE))</f>
        <v>SIZDIRMAZLIK TAMİR</v>
      </c>
      <c r="DJ14" s="43">
        <v>150</v>
      </c>
      <c r="DK14" s="43">
        <v>11</v>
      </c>
      <c r="DL14" s="43">
        <v>7.5</v>
      </c>
      <c r="DM14" s="42">
        <f>IF(DK14=0," ",(VLOOKUP(DK14,PROTOKOL!$A$1:$E$26,2,FALSE))*DL14)</f>
        <v>78</v>
      </c>
      <c r="DN14" s="168">
        <f t="shared" si="10"/>
        <v>72</v>
      </c>
      <c r="DO14" s="205">
        <f>IF(DK14=0," ",VLOOKUP(DK14,PROTOKOL!$A:$E,5,FALSE))</f>
        <v>0.8561438988095238</v>
      </c>
      <c r="DP14" s="169" t="s">
        <v>125</v>
      </c>
      <c r="DQ14" s="170">
        <f t="shared" si="60"/>
        <v>61.642360714285715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",(VLOOKUP(DT14,PROTOKOL!$A$1:$E$26,2,FALSE))*DU14)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61"/>
        <v xml:space="preserve"> </v>
      </c>
      <c r="DZ14" s="169">
        <f t="shared" si="62"/>
        <v>0</v>
      </c>
      <c r="EA14" s="170" t="str">
        <f t="shared" si="63"/>
        <v xml:space="preserve"> </v>
      </c>
      <c r="EC14" s="166">
        <v>29</v>
      </c>
      <c r="ED14" s="227">
        <v>29</v>
      </c>
      <c r="EE14" s="167" t="str">
        <f>IF(EG14=0," ",VLOOKUP(EG14,PROTOKOL!$A:$F,6,FALSE))</f>
        <v>SIZDIRMAZLIK TAMİR</v>
      </c>
      <c r="EF14" s="43">
        <v>150</v>
      </c>
      <c r="EG14" s="43">
        <v>11</v>
      </c>
      <c r="EH14" s="43">
        <v>7.5</v>
      </c>
      <c r="EI14" s="42">
        <f>IF(EG14=0," ",(VLOOKUP(EG14,PROTOKOL!$A$1:$E$26,2,FALSE))*EH14)</f>
        <v>78</v>
      </c>
      <c r="EJ14" s="168">
        <f t="shared" si="12"/>
        <v>72</v>
      </c>
      <c r="EK14" s="205">
        <f>IF(EG14=0," ",VLOOKUP(EG14,PROTOKOL!$A:$E,5,FALSE))</f>
        <v>0.8561438988095238</v>
      </c>
      <c r="EL14" s="169" t="s">
        <v>125</v>
      </c>
      <c r="EM14" s="170">
        <f t="shared" si="64"/>
        <v>61.642360714285715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",(VLOOKUP(EP14,PROTOKOL!$A$1:$E$26,2,FALSE))*EQ14)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65"/>
        <v xml:space="preserve"> </v>
      </c>
      <c r="EV14" s="169">
        <f t="shared" si="66"/>
        <v>0</v>
      </c>
      <c r="EW14" s="170" t="str">
        <f t="shared" si="67"/>
        <v xml:space="preserve"> </v>
      </c>
      <c r="EY14" s="166">
        <v>29</v>
      </c>
      <c r="EZ14" s="227">
        <v>29</v>
      </c>
      <c r="FA14" s="167" t="str">
        <f>IF(FC14=0," ",VLOOKUP(FC14,PROTOKOL!$A:$F,6,FALSE))</f>
        <v>PANTOĞRAF FFC</v>
      </c>
      <c r="FB14" s="43">
        <v>110</v>
      </c>
      <c r="FC14" s="43">
        <v>9</v>
      </c>
      <c r="FD14" s="43">
        <v>7.5</v>
      </c>
      <c r="FE14" s="42">
        <f>IF(FC14=0," ",(VLOOKUP(FC14,PROTOKOL!$A$1:$E$26,2,FALSE))*FD14)</f>
        <v>78</v>
      </c>
      <c r="FF14" s="168">
        <f t="shared" si="14"/>
        <v>32</v>
      </c>
      <c r="FG14" s="205">
        <f>IF(FC14=0," ",VLOOKUP(FC14,PROTOKOL!$A:$E,5,FALSE))</f>
        <v>0.8561438988095238</v>
      </c>
      <c r="FH14" s="169" t="s">
        <v>125</v>
      </c>
      <c r="FI14" s="170">
        <f t="shared" si="68"/>
        <v>27.396604761904761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",(VLOOKUP(FL14,PROTOKOL!$A$1:$E$26,2,FALSE))*FM14)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69"/>
        <v xml:space="preserve"> </v>
      </c>
      <c r="FR14" s="169">
        <f t="shared" si="70"/>
        <v>0</v>
      </c>
      <c r="FS14" s="170" t="str">
        <f t="shared" si="71"/>
        <v xml:space="preserve"> </v>
      </c>
      <c r="FU14" s="166">
        <v>29</v>
      </c>
      <c r="FV14" s="227">
        <v>29</v>
      </c>
      <c r="FW14" s="167" t="str">
        <f>IF(FY14=0," ",VLOOKUP(FY14,PROTOKOL!$A:$F,6,FALSE))</f>
        <v>BANTTA ÜRÜN ATMA TOPLAMA</v>
      </c>
      <c r="FX14" s="43"/>
      <c r="FY14" s="43">
        <v>20</v>
      </c>
      <c r="FZ14" s="43">
        <v>7.5</v>
      </c>
      <c r="GA14" s="42">
        <f>IF(FY14=0," ",(VLOOKUP(FY14,PROTOKOL!$A$1:$E$26,2,FALSE))*FZ14)</f>
        <v>0</v>
      </c>
      <c r="GB14" s="168" t="str">
        <f t="shared" si="16"/>
        <v xml:space="preserve"> </v>
      </c>
      <c r="GC14" s="205" t="e">
        <f>IF(FY14=0," ",VLOOKUP(FY14,PROTOKOL!$A:$E,5,FALSE))</f>
        <v>#DIV/0!</v>
      </c>
      <c r="GD14" s="169" t="s">
        <v>125</v>
      </c>
      <c r="GE14" s="170" t="e">
        <f t="shared" si="72"/>
        <v>#DIV/0!</v>
      </c>
      <c r="GF14" s="210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",(VLOOKUP(GH14,PROTOKOL!$A$1:$E$26,2,FALSE))*GI14)</f>
        <v xml:space="preserve"> </v>
      </c>
      <c r="GK14" s="168" t="str">
        <f t="shared" si="17"/>
        <v xml:space="preserve"> </v>
      </c>
      <c r="GL14" s="169" t="str">
        <f>IF(GH14=0," ",VLOOKUP(GH14,PROTOKOL!$A:$E,5,FALSE))</f>
        <v xml:space="preserve"> </v>
      </c>
      <c r="GM14" s="205" t="str">
        <f t="shared" si="73"/>
        <v xml:space="preserve"> </v>
      </c>
      <c r="GN14" s="169">
        <f t="shared" si="74"/>
        <v>0</v>
      </c>
      <c r="GO14" s="170" t="str">
        <f t="shared" si="75"/>
        <v xml:space="preserve"> </v>
      </c>
      <c r="GQ14" s="166">
        <v>29</v>
      </c>
      <c r="GR14" s="227">
        <v>29</v>
      </c>
      <c r="GS14" s="167" t="str">
        <f>IF(GU14=0," ",VLOOKUP(GU14,PROTOKOL!$A:$F,6,FALSE))</f>
        <v>VAKUM TEST</v>
      </c>
      <c r="GT14" s="43">
        <v>231</v>
      </c>
      <c r="GU14" s="43">
        <v>4</v>
      </c>
      <c r="GV14" s="43">
        <v>7.5</v>
      </c>
      <c r="GW14" s="42">
        <f>IF(GU14=0," ",(VLOOKUP(GU14,PROTOKOL!$A$1:$E$26,2,FALSE))*GV14)</f>
        <v>150</v>
      </c>
      <c r="GX14" s="168">
        <f t="shared" si="18"/>
        <v>81</v>
      </c>
      <c r="GY14" s="205">
        <f>IF(GU14=0," ",VLOOKUP(GU14,PROTOKOL!$A:$E,5,FALSE))</f>
        <v>0.44947554687499996</v>
      </c>
      <c r="GZ14" s="169" t="s">
        <v>125</v>
      </c>
      <c r="HA14" s="170">
        <f t="shared" si="76"/>
        <v>36.407519296874995</v>
      </c>
      <c r="HB14" s="210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",(VLOOKUP(HD14,PROTOKOL!$A$1:$E$26,2,FALSE))*HE14)</f>
        <v xml:space="preserve"> </v>
      </c>
      <c r="HG14" s="168" t="str">
        <f t="shared" si="19"/>
        <v xml:space="preserve"> </v>
      </c>
      <c r="HH14" s="169" t="str">
        <f>IF(HD14=0," ",VLOOKUP(HD14,PROTOKOL!$A:$E,5,FALSE))</f>
        <v xml:space="preserve"> </v>
      </c>
      <c r="HI14" s="205" t="str">
        <f t="shared" si="77"/>
        <v xml:space="preserve"> </v>
      </c>
      <c r="HJ14" s="169">
        <f t="shared" si="78"/>
        <v>0</v>
      </c>
      <c r="HK14" s="170" t="str">
        <f t="shared" si="79"/>
        <v xml:space="preserve"> </v>
      </c>
      <c r="HM14" s="166">
        <v>29</v>
      </c>
      <c r="HN14" s="227">
        <v>29</v>
      </c>
      <c r="HO14" s="167" t="str">
        <f>IF(HQ14=0," ",VLOOKUP(HQ14,PROTOKOL!$A:$F,6,FALSE))</f>
        <v>BANTTA ÜRÜN ATMA TOPLAMA</v>
      </c>
      <c r="HP14" s="43"/>
      <c r="HQ14" s="43">
        <v>20</v>
      </c>
      <c r="HR14" s="43">
        <v>7.5</v>
      </c>
      <c r="HS14" s="42">
        <f>IF(HQ14=0," ",(VLOOKUP(HQ14,PROTOKOL!$A$1:$E$26,2,FALSE))*HR14)</f>
        <v>0</v>
      </c>
      <c r="HT14" s="168" t="str">
        <f t="shared" si="20"/>
        <v xml:space="preserve"> </v>
      </c>
      <c r="HU14" s="205" t="e">
        <f>IF(HQ14=0," ",VLOOKUP(HQ14,PROTOKOL!$A:$E,5,FALSE))</f>
        <v>#DIV/0!</v>
      </c>
      <c r="HV14" s="169" t="s">
        <v>125</v>
      </c>
      <c r="HW14" s="170" t="e">
        <f t="shared" si="80"/>
        <v>#DIV/0!</v>
      </c>
      <c r="HX14" s="210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",(VLOOKUP(HZ14,PROTOKOL!$A$1:$E$26,2,FALSE))*IA14)</f>
        <v xml:space="preserve"> </v>
      </c>
      <c r="IC14" s="168" t="str">
        <f t="shared" si="21"/>
        <v xml:space="preserve"> </v>
      </c>
      <c r="ID14" s="169" t="str">
        <f>IF(HZ14=0," ",VLOOKUP(HZ14,PROTOKOL!$A:$E,5,FALSE))</f>
        <v xml:space="preserve"> </v>
      </c>
      <c r="IE14" s="205" t="str">
        <f t="shared" si="81"/>
        <v xml:space="preserve"> </v>
      </c>
      <c r="IF14" s="169">
        <f t="shared" si="82"/>
        <v>0</v>
      </c>
      <c r="IG14" s="170" t="str">
        <f t="shared" si="83"/>
        <v xml:space="preserve"> </v>
      </c>
      <c r="II14" s="166">
        <v>29</v>
      </c>
      <c r="IJ14" s="227">
        <v>29</v>
      </c>
      <c r="IK14" s="167" t="str">
        <f>IF(IM14=0," ",VLOOKUP(IM14,PROTOKOL!$A:$F,6,FALSE))</f>
        <v>PANTOĞRAF FFC</v>
      </c>
      <c r="IL14" s="43">
        <v>110</v>
      </c>
      <c r="IM14" s="43">
        <v>9</v>
      </c>
      <c r="IN14" s="43">
        <v>7.5</v>
      </c>
      <c r="IO14" s="42">
        <f>IF(IM14=0," ",(VLOOKUP(IM14,PROTOKOL!$A$1:$E$26,2,FALSE))*IN14)</f>
        <v>78</v>
      </c>
      <c r="IP14" s="168">
        <f t="shared" si="22"/>
        <v>32</v>
      </c>
      <c r="IQ14" s="205">
        <f>IF(IM14=0," ",VLOOKUP(IM14,PROTOKOL!$A:$E,5,FALSE))</f>
        <v>0.8561438988095238</v>
      </c>
      <c r="IR14" s="169" t="s">
        <v>125</v>
      </c>
      <c r="IS14" s="170">
        <f t="shared" si="84"/>
        <v>27.396604761904761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",(VLOOKUP(IV14,PROTOKOL!$A$1:$E$26,2,FALSE))*IW14)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85"/>
        <v xml:space="preserve"> </v>
      </c>
      <c r="JB14" s="169">
        <f t="shared" si="86"/>
        <v>0</v>
      </c>
      <c r="JC14" s="170" t="str">
        <f t="shared" si="87"/>
        <v xml:space="preserve"> </v>
      </c>
      <c r="JE14" s="166">
        <v>29</v>
      </c>
      <c r="JF14" s="227">
        <v>29</v>
      </c>
      <c r="JG14" s="167" t="str">
        <f>IF(JI14=0," ",VLOOKUP(JI14,PROTOKOL!$A:$F,6,FALSE))</f>
        <v>VAKUM TEST</v>
      </c>
      <c r="JH14" s="43">
        <v>231</v>
      </c>
      <c r="JI14" s="43">
        <v>4</v>
      </c>
      <c r="JJ14" s="43">
        <v>7.5</v>
      </c>
      <c r="JK14" s="42">
        <f>IF(JI14=0," ",(VLOOKUP(JI14,PROTOKOL!$A$1:$E$26,2,FALSE))*JJ14)</f>
        <v>150</v>
      </c>
      <c r="JL14" s="168">
        <f t="shared" si="24"/>
        <v>81</v>
      </c>
      <c r="JM14" s="205">
        <f>IF(JI14=0," ",VLOOKUP(JI14,PROTOKOL!$A:$E,5,FALSE))</f>
        <v>0.44947554687499996</v>
      </c>
      <c r="JN14" s="169" t="s">
        <v>125</v>
      </c>
      <c r="JO14" s="170">
        <f t="shared" si="88"/>
        <v>36.407519296874995</v>
      </c>
      <c r="JP14" s="210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",(VLOOKUP(JR14,PROTOKOL!$A$1:$E$26,2,FALSE))*JS14)</f>
        <v xml:space="preserve"> </v>
      </c>
      <c r="JU14" s="168" t="str">
        <f t="shared" si="25"/>
        <v xml:space="preserve"> </v>
      </c>
      <c r="JV14" s="169" t="str">
        <f>IF(JR14=0," ",VLOOKUP(JR14,PROTOKOL!$A:$E,5,FALSE))</f>
        <v xml:space="preserve"> </v>
      </c>
      <c r="JW14" s="205" t="str">
        <f t="shared" si="89"/>
        <v xml:space="preserve"> </v>
      </c>
      <c r="JX14" s="169">
        <f t="shared" si="90"/>
        <v>0</v>
      </c>
      <c r="JY14" s="170" t="str">
        <f t="shared" si="91"/>
        <v xml:space="preserve"> </v>
      </c>
      <c r="KA14" s="166">
        <v>29</v>
      </c>
      <c r="KB14" s="227">
        <v>29</v>
      </c>
      <c r="KC14" s="167" t="str">
        <f>IF(KE14=0," ",VLOOKUP(KE14,PROTOKOL!$A:$F,6,FALSE))</f>
        <v>VAKUM TEST</v>
      </c>
      <c r="KD14" s="43">
        <v>230</v>
      </c>
      <c r="KE14" s="43">
        <v>4</v>
      </c>
      <c r="KF14" s="43">
        <v>7.5</v>
      </c>
      <c r="KG14" s="42">
        <f>IF(KE14=0," ",(VLOOKUP(KE14,PROTOKOL!$A$1:$E$26,2,FALSE))*KF14)</f>
        <v>150</v>
      </c>
      <c r="KH14" s="168">
        <f t="shared" si="26"/>
        <v>80</v>
      </c>
      <c r="KI14" s="205">
        <f>IF(KE14=0," ",VLOOKUP(KE14,PROTOKOL!$A:$E,5,FALSE))</f>
        <v>0.44947554687499996</v>
      </c>
      <c r="KJ14" s="169" t="s">
        <v>125</v>
      </c>
      <c r="KK14" s="170">
        <f t="shared" si="92"/>
        <v>35.958043749999995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",(VLOOKUP(KN14,PROTOKOL!$A$1:$E$26,2,FALSE))*KO14)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93"/>
        <v xml:space="preserve"> </v>
      </c>
      <c r="KT14" s="169">
        <f t="shared" si="94"/>
        <v>0</v>
      </c>
      <c r="KU14" s="170" t="str">
        <f t="shared" si="95"/>
        <v xml:space="preserve"> </v>
      </c>
      <c r="KW14" s="166">
        <v>29</v>
      </c>
      <c r="KX14" s="227">
        <v>29</v>
      </c>
      <c r="KY14" s="167" t="s">
        <v>32</v>
      </c>
      <c r="KZ14" s="43"/>
      <c r="LA14" s="43"/>
      <c r="LB14" s="43"/>
      <c r="LC14" s="42" t="str">
        <f>IF(LA14=0," ",(VLOOKUP(LA14,PROTOKOL!$A$1:$E$26,2,FALSE))*LB14)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 t="s">
        <v>125</v>
      </c>
      <c r="LG14" s="170" t="str">
        <f t="shared" si="9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",(VLOOKUP(LJ14,PROTOKOL!$A$1:$E$26,2,FALSE))*LK14)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97"/>
        <v xml:space="preserve"> </v>
      </c>
      <c r="LP14" s="169">
        <f t="shared" si="98"/>
        <v>0</v>
      </c>
      <c r="LQ14" s="170" t="str">
        <f t="shared" si="99"/>
        <v xml:space="preserve"> </v>
      </c>
      <c r="LS14" s="166">
        <v>29</v>
      </c>
      <c r="LT14" s="227">
        <v>29</v>
      </c>
      <c r="LU14" s="167" t="str">
        <f>IF(LW14=0," ",VLOOKUP(LW14,PROTOKOL!$A:$F,6,FALSE))</f>
        <v>TAH.BORU MONTAJ</v>
      </c>
      <c r="LV14" s="43">
        <v>165</v>
      </c>
      <c r="LW14" s="43">
        <v>3</v>
      </c>
      <c r="LX14" s="43">
        <v>7.5</v>
      </c>
      <c r="LY14" s="42">
        <f>IF(LW14=0," ",(VLOOKUP(LW14,PROTOKOL!$A$1:$E$26,2,FALSE))*LX14)</f>
        <v>98</v>
      </c>
      <c r="LZ14" s="168">
        <f t="shared" si="30"/>
        <v>67</v>
      </c>
      <c r="MA14" s="205">
        <f>IF(LW14=0," ",VLOOKUP(LW14,PROTOKOL!$A:$E,5,FALSE))</f>
        <v>0.69150084134615386</v>
      </c>
      <c r="MB14" s="169" t="s">
        <v>125</v>
      </c>
      <c r="MC14" s="170">
        <f t="shared" si="100"/>
        <v>46.330556370192312</v>
      </c>
      <c r="MD14" s="210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",(VLOOKUP(MF14,PROTOKOL!$A$1:$E$26,2,FALSE))*MG14)</f>
        <v xml:space="preserve"> </v>
      </c>
      <c r="MI14" s="168" t="str">
        <f t="shared" si="31"/>
        <v xml:space="preserve"> </v>
      </c>
      <c r="MJ14" s="169" t="str">
        <f>IF(MF14=0," ",VLOOKUP(MF14,PROTOKOL!$A:$E,5,FALSE))</f>
        <v xml:space="preserve"> </v>
      </c>
      <c r="MK14" s="205" t="str">
        <f t="shared" si="101"/>
        <v xml:space="preserve"> </v>
      </c>
      <c r="ML14" s="169">
        <f t="shared" si="102"/>
        <v>0</v>
      </c>
      <c r="MM14" s="170" t="str">
        <f t="shared" si="103"/>
        <v xml:space="preserve"> </v>
      </c>
      <c r="MO14" s="166">
        <v>29</v>
      </c>
      <c r="MP14" s="227">
        <v>29</v>
      </c>
      <c r="MQ14" s="167" t="str">
        <f>IF(MS14=0," ",VLOOKUP(MS14,PROTOKOL!$A:$F,6,FALSE))</f>
        <v>VAKUM TEST</v>
      </c>
      <c r="MR14" s="43">
        <v>230</v>
      </c>
      <c r="MS14" s="43">
        <v>4</v>
      </c>
      <c r="MT14" s="43">
        <v>7.5</v>
      </c>
      <c r="MU14" s="42">
        <f>IF(MS14=0," ",(VLOOKUP(MS14,PROTOKOL!$A$1:$E$26,2,FALSE))*MT14)</f>
        <v>150</v>
      </c>
      <c r="MV14" s="168">
        <f t="shared" si="32"/>
        <v>80</v>
      </c>
      <c r="MW14" s="205">
        <f>IF(MS14=0," ",VLOOKUP(MS14,PROTOKOL!$A:$E,5,FALSE))</f>
        <v>0.44947554687499996</v>
      </c>
      <c r="MX14" s="169" t="s">
        <v>125</v>
      </c>
      <c r="MY14" s="170">
        <f t="shared" si="104"/>
        <v>35.958043749999995</v>
      </c>
      <c r="MZ14" s="210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",(VLOOKUP(NB14,PROTOKOL!$A$1:$E$26,2,FALSE))*NC14)</f>
        <v xml:space="preserve"> </v>
      </c>
      <c r="NE14" s="168" t="str">
        <f t="shared" si="33"/>
        <v xml:space="preserve"> </v>
      </c>
      <c r="NF14" s="169" t="str">
        <f>IF(NB14=0," ",VLOOKUP(NB14,PROTOKOL!$A:$E,5,FALSE))</f>
        <v xml:space="preserve"> </v>
      </c>
      <c r="NG14" s="205" t="str">
        <f t="shared" si="105"/>
        <v xml:space="preserve"> </v>
      </c>
      <c r="NH14" s="169">
        <f t="shared" si="106"/>
        <v>0</v>
      </c>
      <c r="NI14" s="170" t="str">
        <f t="shared" si="107"/>
        <v xml:space="preserve"> </v>
      </c>
      <c r="NK14" s="166">
        <v>29</v>
      </c>
      <c r="NL14" s="227">
        <v>29</v>
      </c>
      <c r="NM14" s="167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",(VLOOKUP(NO14,PROTOKOL!$A$1:$E$26,2,FALSE))*NP14)</f>
        <v xml:space="preserve"> </v>
      </c>
      <c r="NR14" s="168" t="str">
        <f t="shared" si="34"/>
        <v xml:space="preserve"> </v>
      </c>
      <c r="NS14" s="205" t="str">
        <f>IF(NO14=0," ",VLOOKUP(NO14,PROTOKOL!$A:$E,5,FALSE))</f>
        <v xml:space="preserve"> </v>
      </c>
      <c r="NT14" s="169" t="s">
        <v>125</v>
      </c>
      <c r="NU14" s="170" t="str">
        <f t="shared" si="108"/>
        <v xml:space="preserve"> </v>
      </c>
      <c r="NV14" s="210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",(VLOOKUP(NX14,PROTOKOL!$A$1:$E$26,2,FALSE))*NY14)</f>
        <v xml:space="preserve"> </v>
      </c>
      <c r="OA14" s="168" t="str">
        <f t="shared" si="35"/>
        <v xml:space="preserve"> </v>
      </c>
      <c r="OB14" s="169" t="str">
        <f>IF(NX14=0," ",VLOOKUP(NX14,PROTOKOL!$A:$E,5,FALSE))</f>
        <v xml:space="preserve"> </v>
      </c>
      <c r="OC14" s="205" t="str">
        <f t="shared" si="109"/>
        <v xml:space="preserve"> </v>
      </c>
      <c r="OD14" s="169">
        <f t="shared" si="110"/>
        <v>0</v>
      </c>
      <c r="OE14" s="170" t="str">
        <f t="shared" si="111"/>
        <v xml:space="preserve"> </v>
      </c>
      <c r="OG14" s="166">
        <v>29</v>
      </c>
      <c r="OH14" s="227">
        <v>29</v>
      </c>
      <c r="OI14" s="167" t="str">
        <f>IF(OK14=0," ",VLOOKUP(OK14,PROTOKOL!$A:$F,6,FALSE))</f>
        <v>BANTTA ÜRÜN ATMA TOPLAMA</v>
      </c>
      <c r="OJ14" s="43"/>
      <c r="OK14" s="43">
        <v>20</v>
      </c>
      <c r="OL14" s="43">
        <v>7.5</v>
      </c>
      <c r="OM14" s="42">
        <f>IF(OK14=0," ",(VLOOKUP(OK14,PROTOKOL!$A$1:$E$26,2,FALSE))*OL14)</f>
        <v>0</v>
      </c>
      <c r="ON14" s="168" t="str">
        <f t="shared" si="36"/>
        <v xml:space="preserve"> </v>
      </c>
      <c r="OO14" s="205" t="e">
        <f>IF(OK14=0," ",VLOOKUP(OK14,PROTOKOL!$A:$E,5,FALSE))</f>
        <v>#DIV/0!</v>
      </c>
      <c r="OP14" s="169" t="s">
        <v>125</v>
      </c>
      <c r="OQ14" s="170" t="e">
        <f t="shared" si="112"/>
        <v>#DIV/0!</v>
      </c>
      <c r="OR14" s="210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",(VLOOKUP(OT14,PROTOKOL!$A$1:$E$26,2,FALSE))*OU14)</f>
        <v xml:space="preserve"> </v>
      </c>
      <c r="OW14" s="168" t="str">
        <f t="shared" si="37"/>
        <v xml:space="preserve"> </v>
      </c>
      <c r="OX14" s="169" t="str">
        <f>IF(OT14=0," ",VLOOKUP(OT14,PROTOKOL!$A:$E,5,FALSE))</f>
        <v xml:space="preserve"> </v>
      </c>
      <c r="OY14" s="205" t="str">
        <f t="shared" si="113"/>
        <v xml:space="preserve"> </v>
      </c>
      <c r="OZ14" s="169">
        <f t="shared" si="114"/>
        <v>0</v>
      </c>
      <c r="PA14" s="170" t="str">
        <f t="shared" si="115"/>
        <v xml:space="preserve"> </v>
      </c>
      <c r="PC14" s="166">
        <v>29</v>
      </c>
      <c r="PD14" s="227">
        <v>29</v>
      </c>
      <c r="PE14" s="167" t="str">
        <f>IF(PG14=0," ",VLOOKUP(PG14,PROTOKOL!$A:$F,6,FALSE))</f>
        <v>BANTTA ÜRÜN ATMA TOPLAMA</v>
      </c>
      <c r="PF14" s="43"/>
      <c r="PG14" s="43">
        <v>20</v>
      </c>
      <c r="PH14" s="43">
        <v>7.5</v>
      </c>
      <c r="PI14" s="42">
        <f>IF(PG14=0," ",(VLOOKUP(PG14,PROTOKOL!$A$1:$E$26,2,FALSE))*PH14)</f>
        <v>0</v>
      </c>
      <c r="PJ14" s="168" t="str">
        <f t="shared" si="38"/>
        <v xml:space="preserve"> </v>
      </c>
      <c r="PK14" s="205" t="e">
        <f>IF(PG14=0," ",VLOOKUP(PG14,PROTOKOL!$A:$E,5,FALSE))</f>
        <v>#DIV/0!</v>
      </c>
      <c r="PL14" s="169" t="s">
        <v>125</v>
      </c>
      <c r="PM14" s="170" t="e">
        <f t="shared" si="116"/>
        <v>#DIV/0!</v>
      </c>
      <c r="PN14" s="210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",(VLOOKUP(PP14,PROTOKOL!$A$1:$E$26,2,FALSE))*PQ14)</f>
        <v xml:space="preserve"> </v>
      </c>
      <c r="PS14" s="168" t="str">
        <f t="shared" si="39"/>
        <v xml:space="preserve"> </v>
      </c>
      <c r="PT14" s="169" t="str">
        <f>IF(PP14=0," ",VLOOKUP(PP14,PROTOKOL!$A:$E,5,FALSE))</f>
        <v xml:space="preserve"> </v>
      </c>
      <c r="PU14" s="205" t="str">
        <f t="shared" si="117"/>
        <v xml:space="preserve"> </v>
      </c>
      <c r="PV14" s="169">
        <f t="shared" si="118"/>
        <v>0</v>
      </c>
      <c r="PW14" s="170" t="str">
        <f t="shared" si="119"/>
        <v xml:space="preserve"> </v>
      </c>
    </row>
    <row r="15" spans="1:439" ht="13.8">
      <c r="A15" s="166">
        <v>29</v>
      </c>
      <c r="B15" s="228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",(VLOOKUP(E15,PROTOKOL!$A$1:$E$26,2,FALSE))*F15)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 t="s">
        <v>125</v>
      </c>
      <c r="K15" s="170" t="str">
        <f t="shared" si="4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",(VLOOKUP(N15,PROTOKOL!$A$1:$E$26,2,FALSE))*O15)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41"/>
        <v xml:space="preserve"> </v>
      </c>
      <c r="T15" s="169">
        <f t="shared" si="42"/>
        <v>0</v>
      </c>
      <c r="U15" s="170" t="str">
        <f t="shared" si="43"/>
        <v xml:space="preserve"> </v>
      </c>
      <c r="W15" s="166">
        <v>29</v>
      </c>
      <c r="X15" s="228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",(VLOOKUP(AA15,PROTOKOL!$A$1:$E$26,2,FALSE))*AB15)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 t="s">
        <v>125</v>
      </c>
      <c r="AG15" s="170" t="str">
        <f t="shared" si="4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",(VLOOKUP(AJ15,PROTOKOL!$A$1:$E$26,2,FALSE))*AK15)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45"/>
        <v xml:space="preserve"> </v>
      </c>
      <c r="AP15" s="169">
        <f t="shared" si="46"/>
        <v>0</v>
      </c>
      <c r="AQ15" s="170" t="str">
        <f t="shared" si="47"/>
        <v xml:space="preserve"> </v>
      </c>
      <c r="AS15" s="166">
        <v>29</v>
      </c>
      <c r="AT15" s="228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",(VLOOKUP(AW15,PROTOKOL!$A$1:$E$26,2,FALSE))*AX15)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 t="s">
        <v>125</v>
      </c>
      <c r="BC15" s="170" t="str">
        <f t="shared" si="4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",(VLOOKUP(BF15,PROTOKOL!$A$1:$E$26,2,FALSE))*BG15)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49"/>
        <v xml:space="preserve"> </v>
      </c>
      <c r="BL15" s="169">
        <f t="shared" si="50"/>
        <v>0</v>
      </c>
      <c r="BM15" s="170" t="str">
        <f t="shared" si="51"/>
        <v xml:space="preserve"> </v>
      </c>
      <c r="BO15" s="166">
        <v>29</v>
      </c>
      <c r="BP15" s="228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",(VLOOKUP(BS15,PROTOKOL!$A$1:$E$26,2,FALSE))*BT15)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 t="s">
        <v>125</v>
      </c>
      <c r="BY15" s="170" t="str">
        <f t="shared" si="5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",(VLOOKUP(CB15,PROTOKOL!$A$1:$E$26,2,FALSE))*CC15)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53"/>
        <v xml:space="preserve"> </v>
      </c>
      <c r="CH15" s="169">
        <f t="shared" si="54"/>
        <v>0</v>
      </c>
      <c r="CI15" s="170" t="str">
        <f t="shared" si="55"/>
        <v xml:space="preserve"> </v>
      </c>
      <c r="CK15" s="166">
        <v>29</v>
      </c>
      <c r="CL15" s="228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",(VLOOKUP(CO15,PROTOKOL!$A$1:$E$26,2,FALSE))*CP15)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 t="s">
        <v>125</v>
      </c>
      <c r="CU15" s="170" t="str">
        <f t="shared" si="5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",(VLOOKUP(CX15,PROTOKOL!$A$1:$E$26,2,FALSE))*CY15)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57"/>
        <v xml:space="preserve"> </v>
      </c>
      <c r="DD15" s="169">
        <f t="shared" si="58"/>
        <v>0</v>
      </c>
      <c r="DE15" s="170" t="str">
        <f t="shared" si="59"/>
        <v xml:space="preserve"> </v>
      </c>
      <c r="DG15" s="166">
        <v>29</v>
      </c>
      <c r="DH15" s="228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",(VLOOKUP(DK15,PROTOKOL!$A$1:$E$26,2,FALSE))*DL15)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 t="s">
        <v>125</v>
      </c>
      <c r="DQ15" s="170" t="str">
        <f t="shared" si="6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",(VLOOKUP(DT15,PROTOKOL!$A$1:$E$26,2,FALSE))*DU15)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61"/>
        <v xml:space="preserve"> </v>
      </c>
      <c r="DZ15" s="169">
        <f t="shared" si="62"/>
        <v>0</v>
      </c>
      <c r="EA15" s="170" t="str">
        <f t="shared" si="63"/>
        <v xml:space="preserve"> </v>
      </c>
      <c r="EC15" s="166">
        <v>29</v>
      </c>
      <c r="ED15" s="228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",(VLOOKUP(EG15,PROTOKOL!$A$1:$E$26,2,FALSE))*EH15)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 t="s">
        <v>125</v>
      </c>
      <c r="EM15" s="170" t="str">
        <f t="shared" si="6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",(VLOOKUP(EP15,PROTOKOL!$A$1:$E$26,2,FALSE))*EQ15)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65"/>
        <v xml:space="preserve"> </v>
      </c>
      <c r="EV15" s="169">
        <f t="shared" si="66"/>
        <v>0</v>
      </c>
      <c r="EW15" s="170" t="str">
        <f t="shared" si="67"/>
        <v xml:space="preserve"> </v>
      </c>
      <c r="EY15" s="166">
        <v>29</v>
      </c>
      <c r="EZ15" s="228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",(VLOOKUP(FC15,PROTOKOL!$A$1:$E$26,2,FALSE))*FD15)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 t="s">
        <v>125</v>
      </c>
      <c r="FI15" s="170" t="str">
        <f t="shared" si="6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",(VLOOKUP(FL15,PROTOKOL!$A$1:$E$26,2,FALSE))*FM15)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69"/>
        <v xml:space="preserve"> </v>
      </c>
      <c r="FR15" s="169">
        <f t="shared" si="70"/>
        <v>0</v>
      </c>
      <c r="FS15" s="170" t="str">
        <f t="shared" si="71"/>
        <v xml:space="preserve"> </v>
      </c>
      <c r="FU15" s="166">
        <v>29</v>
      </c>
      <c r="FV15" s="228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",(VLOOKUP(FY15,PROTOKOL!$A$1:$E$26,2,FALSE))*FZ15)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 t="s">
        <v>125</v>
      </c>
      <c r="GE15" s="170" t="str">
        <f t="shared" si="7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",(VLOOKUP(GH15,PROTOKOL!$A$1:$E$26,2,FALSE))*GI15)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73"/>
        <v xml:space="preserve"> </v>
      </c>
      <c r="GN15" s="169">
        <f t="shared" si="74"/>
        <v>0</v>
      </c>
      <c r="GO15" s="170" t="str">
        <f t="shared" si="75"/>
        <v xml:space="preserve"> </v>
      </c>
      <c r="GQ15" s="166">
        <v>29</v>
      </c>
      <c r="GR15" s="228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",(VLOOKUP(GU15,PROTOKOL!$A$1:$E$26,2,FALSE))*GV15)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 t="s">
        <v>125</v>
      </c>
      <c r="HA15" s="170" t="str">
        <f t="shared" si="7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",(VLOOKUP(HD15,PROTOKOL!$A$1:$E$26,2,FALSE))*HE15)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77"/>
        <v xml:space="preserve"> </v>
      </c>
      <c r="HJ15" s="169">
        <f t="shared" si="78"/>
        <v>0</v>
      </c>
      <c r="HK15" s="170" t="str">
        <f t="shared" si="79"/>
        <v xml:space="preserve"> </v>
      </c>
      <c r="HM15" s="166">
        <v>29</v>
      </c>
      <c r="HN15" s="228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",(VLOOKUP(HQ15,PROTOKOL!$A$1:$E$26,2,FALSE))*HR15)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 t="s">
        <v>125</v>
      </c>
      <c r="HW15" s="170" t="str">
        <f t="shared" si="8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",(VLOOKUP(HZ15,PROTOKOL!$A$1:$E$26,2,FALSE))*IA15)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81"/>
        <v xml:space="preserve"> </v>
      </c>
      <c r="IF15" s="169">
        <f t="shared" si="82"/>
        <v>0</v>
      </c>
      <c r="IG15" s="170" t="str">
        <f t="shared" si="83"/>
        <v xml:space="preserve"> </v>
      </c>
      <c r="II15" s="166">
        <v>29</v>
      </c>
      <c r="IJ15" s="228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",(VLOOKUP(IM15,PROTOKOL!$A$1:$E$26,2,FALSE))*IN15)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 t="s">
        <v>125</v>
      </c>
      <c r="IS15" s="170" t="str">
        <f t="shared" si="8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",(VLOOKUP(IV15,PROTOKOL!$A$1:$E$26,2,FALSE))*IW15)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85"/>
        <v xml:space="preserve"> </v>
      </c>
      <c r="JB15" s="169">
        <f t="shared" si="86"/>
        <v>0</v>
      </c>
      <c r="JC15" s="170" t="str">
        <f t="shared" si="87"/>
        <v xml:space="preserve"> </v>
      </c>
      <c r="JE15" s="166">
        <v>29</v>
      </c>
      <c r="JF15" s="228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",(VLOOKUP(JI15,PROTOKOL!$A$1:$E$26,2,FALSE))*JJ15)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 t="s">
        <v>125</v>
      </c>
      <c r="JO15" s="170" t="str">
        <f t="shared" si="8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",(VLOOKUP(JR15,PROTOKOL!$A$1:$E$26,2,FALSE))*JS15)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89"/>
        <v xml:space="preserve"> </v>
      </c>
      <c r="JX15" s="169">
        <f t="shared" si="90"/>
        <v>0</v>
      </c>
      <c r="JY15" s="170" t="str">
        <f t="shared" si="91"/>
        <v xml:space="preserve"> </v>
      </c>
      <c r="KA15" s="166">
        <v>29</v>
      </c>
      <c r="KB15" s="228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",(VLOOKUP(KE15,PROTOKOL!$A$1:$E$26,2,FALSE))*KF15)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 t="s">
        <v>125</v>
      </c>
      <c r="KK15" s="170" t="str">
        <f t="shared" si="9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",(VLOOKUP(KN15,PROTOKOL!$A$1:$E$26,2,FALSE))*KO15)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93"/>
        <v xml:space="preserve"> </v>
      </c>
      <c r="KT15" s="169">
        <f t="shared" si="94"/>
        <v>0</v>
      </c>
      <c r="KU15" s="170" t="str">
        <f t="shared" si="95"/>
        <v xml:space="preserve"> </v>
      </c>
      <c r="KW15" s="166">
        <v>29</v>
      </c>
      <c r="KX15" s="228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",(VLOOKUP(LA15,PROTOKOL!$A$1:$E$26,2,FALSE))*LB15)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 t="s">
        <v>125</v>
      </c>
      <c r="LG15" s="170" t="str">
        <f t="shared" si="9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",(VLOOKUP(LJ15,PROTOKOL!$A$1:$E$26,2,FALSE))*LK15)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97"/>
        <v xml:space="preserve"> </v>
      </c>
      <c r="LP15" s="169">
        <f t="shared" si="98"/>
        <v>0</v>
      </c>
      <c r="LQ15" s="170" t="str">
        <f t="shared" si="99"/>
        <v xml:space="preserve"> </v>
      </c>
      <c r="LS15" s="166">
        <v>29</v>
      </c>
      <c r="LT15" s="228"/>
      <c r="LU15" s="167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",(VLOOKUP(LW15,PROTOKOL!$A$1:$E$26,2,FALSE))*LX15)</f>
        <v xml:space="preserve"> </v>
      </c>
      <c r="LZ15" s="168" t="str">
        <f t="shared" si="30"/>
        <v xml:space="preserve"> </v>
      </c>
      <c r="MA15" s="205" t="str">
        <f>IF(LW15=0," ",VLOOKUP(LW15,PROTOKOL!$A:$E,5,FALSE))</f>
        <v xml:space="preserve"> </v>
      </c>
      <c r="MB15" s="169" t="s">
        <v>125</v>
      </c>
      <c r="MC15" s="170" t="str">
        <f t="shared" si="100"/>
        <v xml:space="preserve"> </v>
      </c>
      <c r="MD15" s="210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",(VLOOKUP(MF15,PROTOKOL!$A$1:$E$26,2,FALSE))*MG15)</f>
        <v xml:space="preserve"> </v>
      </c>
      <c r="MI15" s="168" t="str">
        <f t="shared" si="31"/>
        <v xml:space="preserve"> </v>
      </c>
      <c r="MJ15" s="169" t="str">
        <f>IF(MF15=0," ",VLOOKUP(MF15,PROTOKOL!$A:$E,5,FALSE))</f>
        <v xml:space="preserve"> </v>
      </c>
      <c r="MK15" s="205" t="str">
        <f t="shared" si="101"/>
        <v xml:space="preserve"> </v>
      </c>
      <c r="ML15" s="169">
        <f t="shared" si="102"/>
        <v>0</v>
      </c>
      <c r="MM15" s="170" t="str">
        <f t="shared" si="103"/>
        <v xml:space="preserve"> </v>
      </c>
      <c r="MO15" s="166">
        <v>29</v>
      </c>
      <c r="MP15" s="228"/>
      <c r="MQ15" s="167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",(VLOOKUP(MS15,PROTOKOL!$A$1:$E$26,2,FALSE))*MT15)</f>
        <v xml:space="preserve"> </v>
      </c>
      <c r="MV15" s="168" t="str">
        <f t="shared" si="32"/>
        <v xml:space="preserve"> </v>
      </c>
      <c r="MW15" s="205" t="str">
        <f>IF(MS15=0," ",VLOOKUP(MS15,PROTOKOL!$A:$E,5,FALSE))</f>
        <v xml:space="preserve"> </v>
      </c>
      <c r="MX15" s="169" t="s">
        <v>125</v>
      </c>
      <c r="MY15" s="170" t="str">
        <f t="shared" si="104"/>
        <v xml:space="preserve"> </v>
      </c>
      <c r="MZ15" s="210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",(VLOOKUP(NB15,PROTOKOL!$A$1:$E$26,2,FALSE))*NC15)</f>
        <v xml:space="preserve"> </v>
      </c>
      <c r="NE15" s="168" t="str">
        <f t="shared" si="33"/>
        <v xml:space="preserve"> </v>
      </c>
      <c r="NF15" s="169" t="str">
        <f>IF(NB15=0," ",VLOOKUP(NB15,PROTOKOL!$A:$E,5,FALSE))</f>
        <v xml:space="preserve"> </v>
      </c>
      <c r="NG15" s="205" t="str">
        <f t="shared" si="105"/>
        <v xml:space="preserve"> </v>
      </c>
      <c r="NH15" s="169">
        <f t="shared" si="106"/>
        <v>0</v>
      </c>
      <c r="NI15" s="170" t="str">
        <f t="shared" si="107"/>
        <v xml:space="preserve"> </v>
      </c>
      <c r="NK15" s="166">
        <v>29</v>
      </c>
      <c r="NL15" s="228"/>
      <c r="NM15" s="167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",(VLOOKUP(NO15,PROTOKOL!$A$1:$E$26,2,FALSE))*NP15)</f>
        <v xml:space="preserve"> </v>
      </c>
      <c r="NR15" s="168" t="str">
        <f t="shared" si="34"/>
        <v xml:space="preserve"> </v>
      </c>
      <c r="NS15" s="205" t="str">
        <f>IF(NO15=0," ",VLOOKUP(NO15,PROTOKOL!$A:$E,5,FALSE))</f>
        <v xml:space="preserve"> </v>
      </c>
      <c r="NT15" s="169" t="s">
        <v>125</v>
      </c>
      <c r="NU15" s="170" t="str">
        <f t="shared" si="108"/>
        <v xml:space="preserve"> </v>
      </c>
      <c r="NV15" s="210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",(VLOOKUP(NX15,PROTOKOL!$A$1:$E$26,2,FALSE))*NY15)</f>
        <v xml:space="preserve"> </v>
      </c>
      <c r="OA15" s="168" t="str">
        <f t="shared" si="35"/>
        <v xml:space="preserve"> </v>
      </c>
      <c r="OB15" s="169" t="str">
        <f>IF(NX15=0," ",VLOOKUP(NX15,PROTOKOL!$A:$E,5,FALSE))</f>
        <v xml:space="preserve"> </v>
      </c>
      <c r="OC15" s="205" t="str">
        <f t="shared" si="109"/>
        <v xml:space="preserve"> </v>
      </c>
      <c r="OD15" s="169">
        <f t="shared" si="110"/>
        <v>0</v>
      </c>
      <c r="OE15" s="170" t="str">
        <f t="shared" si="111"/>
        <v xml:space="preserve"> </v>
      </c>
      <c r="OG15" s="166">
        <v>29</v>
      </c>
      <c r="OH15" s="228"/>
      <c r="OI15" s="167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",(VLOOKUP(OK15,PROTOKOL!$A$1:$E$26,2,FALSE))*OL15)</f>
        <v xml:space="preserve"> </v>
      </c>
      <c r="ON15" s="168" t="str">
        <f t="shared" si="36"/>
        <v xml:space="preserve"> </v>
      </c>
      <c r="OO15" s="205" t="str">
        <f>IF(OK15=0," ",VLOOKUP(OK15,PROTOKOL!$A:$E,5,FALSE))</f>
        <v xml:space="preserve"> </v>
      </c>
      <c r="OP15" s="169" t="s">
        <v>125</v>
      </c>
      <c r="OQ15" s="170" t="str">
        <f t="shared" si="112"/>
        <v xml:space="preserve"> </v>
      </c>
      <c r="OR15" s="210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",(VLOOKUP(OT15,PROTOKOL!$A$1:$E$26,2,FALSE))*OU15)</f>
        <v xml:space="preserve"> </v>
      </c>
      <c r="OW15" s="168" t="str">
        <f t="shared" si="37"/>
        <v xml:space="preserve"> </v>
      </c>
      <c r="OX15" s="169" t="str">
        <f>IF(OT15=0," ",VLOOKUP(OT15,PROTOKOL!$A:$E,5,FALSE))</f>
        <v xml:space="preserve"> </v>
      </c>
      <c r="OY15" s="205" t="str">
        <f t="shared" si="113"/>
        <v xml:space="preserve"> </v>
      </c>
      <c r="OZ15" s="169">
        <f t="shared" si="114"/>
        <v>0</v>
      </c>
      <c r="PA15" s="170" t="str">
        <f t="shared" si="115"/>
        <v xml:space="preserve"> </v>
      </c>
      <c r="PC15" s="166">
        <v>29</v>
      </c>
      <c r="PD15" s="228"/>
      <c r="PE15" s="167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",(VLOOKUP(PG15,PROTOKOL!$A$1:$E$26,2,FALSE))*PH15)</f>
        <v xml:space="preserve"> </v>
      </c>
      <c r="PJ15" s="168" t="str">
        <f t="shared" si="38"/>
        <v xml:space="preserve"> </v>
      </c>
      <c r="PK15" s="205" t="str">
        <f>IF(PG15=0," ",VLOOKUP(PG15,PROTOKOL!$A:$E,5,FALSE))</f>
        <v xml:space="preserve"> </v>
      </c>
      <c r="PL15" s="169" t="s">
        <v>125</v>
      </c>
      <c r="PM15" s="170" t="str">
        <f t="shared" si="116"/>
        <v xml:space="preserve"> </v>
      </c>
      <c r="PN15" s="210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",(VLOOKUP(PP15,PROTOKOL!$A$1:$E$26,2,FALSE))*PQ15)</f>
        <v xml:space="preserve"> </v>
      </c>
      <c r="PS15" s="168" t="str">
        <f t="shared" si="39"/>
        <v xml:space="preserve"> </v>
      </c>
      <c r="PT15" s="169" t="str">
        <f>IF(PP15=0," ",VLOOKUP(PP15,PROTOKOL!$A:$E,5,FALSE))</f>
        <v xml:space="preserve"> </v>
      </c>
      <c r="PU15" s="205" t="str">
        <f t="shared" si="117"/>
        <v xml:space="preserve"> </v>
      </c>
      <c r="PV15" s="169">
        <f t="shared" si="118"/>
        <v>0</v>
      </c>
      <c r="PW15" s="170" t="str">
        <f t="shared" si="119"/>
        <v xml:space="preserve"> </v>
      </c>
    </row>
    <row r="16" spans="1:439" ht="13.8">
      <c r="A16" s="166">
        <v>29</v>
      </c>
      <c r="B16" s="229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",(VLOOKUP(E16,PROTOKOL!$A$1:$E$26,2,FALSE))*F16)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 t="s">
        <v>125</v>
      </c>
      <c r="K16" s="170" t="str">
        <f t="shared" si="4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",(VLOOKUP(N16,PROTOKOL!$A$1:$E$26,2,FALSE))*O16)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41"/>
        <v xml:space="preserve"> </v>
      </c>
      <c r="T16" s="169">
        <f t="shared" si="42"/>
        <v>0</v>
      </c>
      <c r="U16" s="170" t="str">
        <f t="shared" si="43"/>
        <v xml:space="preserve"> </v>
      </c>
      <c r="W16" s="166">
        <v>29</v>
      </c>
      <c r="X16" s="229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",(VLOOKUP(AA16,PROTOKOL!$A$1:$E$26,2,FALSE))*AB16)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 t="s">
        <v>125</v>
      </c>
      <c r="AG16" s="170" t="str">
        <f t="shared" si="4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",(VLOOKUP(AJ16,PROTOKOL!$A$1:$E$26,2,FALSE))*AK16)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45"/>
        <v xml:space="preserve"> </v>
      </c>
      <c r="AP16" s="169">
        <f t="shared" si="46"/>
        <v>0</v>
      </c>
      <c r="AQ16" s="170" t="str">
        <f t="shared" si="47"/>
        <v xml:space="preserve"> </v>
      </c>
      <c r="AS16" s="166">
        <v>29</v>
      </c>
      <c r="AT16" s="229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",(VLOOKUP(AW16,PROTOKOL!$A$1:$E$26,2,FALSE))*AX16)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 t="s">
        <v>125</v>
      </c>
      <c r="BC16" s="170" t="str">
        <f t="shared" si="4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",(VLOOKUP(BF16,PROTOKOL!$A$1:$E$26,2,FALSE))*BG16)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49"/>
        <v xml:space="preserve"> </v>
      </c>
      <c r="BL16" s="169">
        <f t="shared" si="50"/>
        <v>0</v>
      </c>
      <c r="BM16" s="170" t="str">
        <f t="shared" si="51"/>
        <v xml:space="preserve"> </v>
      </c>
      <c r="BO16" s="166">
        <v>29</v>
      </c>
      <c r="BP16" s="229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",(VLOOKUP(BS16,PROTOKOL!$A$1:$E$26,2,FALSE))*BT16)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 t="s">
        <v>125</v>
      </c>
      <c r="BY16" s="170" t="str">
        <f t="shared" si="5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",(VLOOKUP(CB16,PROTOKOL!$A$1:$E$26,2,FALSE))*CC16)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53"/>
        <v xml:space="preserve"> </v>
      </c>
      <c r="CH16" s="169">
        <f t="shared" si="54"/>
        <v>0</v>
      </c>
      <c r="CI16" s="170" t="str">
        <f t="shared" si="55"/>
        <v xml:space="preserve"> </v>
      </c>
      <c r="CK16" s="166">
        <v>29</v>
      </c>
      <c r="CL16" s="229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",(VLOOKUP(CO16,PROTOKOL!$A$1:$E$26,2,FALSE))*CP16)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 t="s">
        <v>125</v>
      </c>
      <c r="CU16" s="170" t="str">
        <f t="shared" si="5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",(VLOOKUP(CX16,PROTOKOL!$A$1:$E$26,2,FALSE))*CY16)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57"/>
        <v xml:space="preserve"> </v>
      </c>
      <c r="DD16" s="169">
        <f t="shared" si="58"/>
        <v>0</v>
      </c>
      <c r="DE16" s="170" t="str">
        <f t="shared" si="59"/>
        <v xml:space="preserve"> </v>
      </c>
      <c r="DG16" s="166">
        <v>29</v>
      </c>
      <c r="DH16" s="229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",(VLOOKUP(DK16,PROTOKOL!$A$1:$E$26,2,FALSE))*DL16)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 t="s">
        <v>125</v>
      </c>
      <c r="DQ16" s="170" t="str">
        <f t="shared" si="6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",(VLOOKUP(DT16,PROTOKOL!$A$1:$E$26,2,FALSE))*DU16)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61"/>
        <v xml:space="preserve"> </v>
      </c>
      <c r="DZ16" s="169">
        <f t="shared" si="62"/>
        <v>0</v>
      </c>
      <c r="EA16" s="170" t="str">
        <f t="shared" si="63"/>
        <v xml:space="preserve"> </v>
      </c>
      <c r="EC16" s="166">
        <v>29</v>
      </c>
      <c r="ED16" s="229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",(VLOOKUP(EG16,PROTOKOL!$A$1:$E$26,2,FALSE))*EH16)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 t="s">
        <v>125</v>
      </c>
      <c r="EM16" s="170" t="str">
        <f t="shared" si="6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",(VLOOKUP(EP16,PROTOKOL!$A$1:$E$26,2,FALSE))*EQ16)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65"/>
        <v xml:space="preserve"> </v>
      </c>
      <c r="EV16" s="169">
        <f t="shared" si="66"/>
        <v>0</v>
      </c>
      <c r="EW16" s="170" t="str">
        <f t="shared" si="67"/>
        <v xml:space="preserve"> </v>
      </c>
      <c r="EY16" s="166">
        <v>29</v>
      </c>
      <c r="EZ16" s="229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",(VLOOKUP(FC16,PROTOKOL!$A$1:$E$26,2,FALSE))*FD16)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 t="s">
        <v>125</v>
      </c>
      <c r="FI16" s="170" t="str">
        <f t="shared" si="6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",(VLOOKUP(FL16,PROTOKOL!$A$1:$E$26,2,FALSE))*FM16)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69"/>
        <v xml:space="preserve"> </v>
      </c>
      <c r="FR16" s="169">
        <f t="shared" si="70"/>
        <v>0</v>
      </c>
      <c r="FS16" s="170" t="str">
        <f t="shared" si="71"/>
        <v xml:space="preserve"> </v>
      </c>
      <c r="FU16" s="166">
        <v>29</v>
      </c>
      <c r="FV16" s="229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",(VLOOKUP(FY16,PROTOKOL!$A$1:$E$26,2,FALSE))*FZ16)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 t="s">
        <v>125</v>
      </c>
      <c r="GE16" s="170" t="str">
        <f t="shared" si="7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",(VLOOKUP(GH16,PROTOKOL!$A$1:$E$26,2,FALSE))*GI16)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73"/>
        <v xml:space="preserve"> </v>
      </c>
      <c r="GN16" s="169">
        <f t="shared" si="74"/>
        <v>0</v>
      </c>
      <c r="GO16" s="170" t="str">
        <f t="shared" si="75"/>
        <v xml:space="preserve"> </v>
      </c>
      <c r="GQ16" s="166">
        <v>29</v>
      </c>
      <c r="GR16" s="229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",(VLOOKUP(GU16,PROTOKOL!$A$1:$E$26,2,FALSE))*GV16)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 t="s">
        <v>125</v>
      </c>
      <c r="HA16" s="170" t="str">
        <f t="shared" si="7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",(VLOOKUP(HD16,PROTOKOL!$A$1:$E$26,2,FALSE))*HE16)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77"/>
        <v xml:space="preserve"> </v>
      </c>
      <c r="HJ16" s="169">
        <f t="shared" si="78"/>
        <v>0</v>
      </c>
      <c r="HK16" s="170" t="str">
        <f t="shared" si="79"/>
        <v xml:space="preserve"> </v>
      </c>
      <c r="HM16" s="166">
        <v>29</v>
      </c>
      <c r="HN16" s="229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",(VLOOKUP(HQ16,PROTOKOL!$A$1:$E$26,2,FALSE))*HR16)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 t="s">
        <v>125</v>
      </c>
      <c r="HW16" s="170" t="str">
        <f t="shared" si="8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",(VLOOKUP(HZ16,PROTOKOL!$A$1:$E$26,2,FALSE))*IA16)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81"/>
        <v xml:space="preserve"> </v>
      </c>
      <c r="IF16" s="169">
        <f t="shared" si="82"/>
        <v>0</v>
      </c>
      <c r="IG16" s="170" t="str">
        <f t="shared" si="83"/>
        <v xml:space="preserve"> </v>
      </c>
      <c r="II16" s="166">
        <v>29</v>
      </c>
      <c r="IJ16" s="229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",(VLOOKUP(IM16,PROTOKOL!$A$1:$E$26,2,FALSE))*IN16)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 t="s">
        <v>125</v>
      </c>
      <c r="IS16" s="170" t="str">
        <f t="shared" si="8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",(VLOOKUP(IV16,PROTOKOL!$A$1:$E$26,2,FALSE))*IW16)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85"/>
        <v xml:space="preserve"> </v>
      </c>
      <c r="JB16" s="169">
        <f t="shared" si="86"/>
        <v>0</v>
      </c>
      <c r="JC16" s="170" t="str">
        <f t="shared" si="87"/>
        <v xml:space="preserve"> </v>
      </c>
      <c r="JE16" s="166">
        <v>29</v>
      </c>
      <c r="JF16" s="229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",(VLOOKUP(JI16,PROTOKOL!$A$1:$E$26,2,FALSE))*JJ16)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 t="s">
        <v>125</v>
      </c>
      <c r="JO16" s="170" t="str">
        <f t="shared" si="8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",(VLOOKUP(JR16,PROTOKOL!$A$1:$E$26,2,FALSE))*JS16)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89"/>
        <v xml:space="preserve"> </v>
      </c>
      <c r="JX16" s="169">
        <f t="shared" si="90"/>
        <v>0</v>
      </c>
      <c r="JY16" s="170" t="str">
        <f t="shared" si="91"/>
        <v xml:space="preserve"> </v>
      </c>
      <c r="KA16" s="166">
        <v>29</v>
      </c>
      <c r="KB16" s="229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",(VLOOKUP(KE16,PROTOKOL!$A$1:$E$26,2,FALSE))*KF16)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 t="s">
        <v>125</v>
      </c>
      <c r="KK16" s="170" t="str">
        <f t="shared" si="9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",(VLOOKUP(KN16,PROTOKOL!$A$1:$E$26,2,FALSE))*KO16)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93"/>
        <v xml:space="preserve"> </v>
      </c>
      <c r="KT16" s="169">
        <f t="shared" si="94"/>
        <v>0</v>
      </c>
      <c r="KU16" s="170" t="str">
        <f t="shared" si="95"/>
        <v xml:space="preserve"> </v>
      </c>
      <c r="KW16" s="166">
        <v>29</v>
      </c>
      <c r="KX16" s="229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",(VLOOKUP(LA16,PROTOKOL!$A$1:$E$26,2,FALSE))*LB16)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 t="s">
        <v>125</v>
      </c>
      <c r="LG16" s="170" t="str">
        <f t="shared" si="9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",(VLOOKUP(LJ16,PROTOKOL!$A$1:$E$26,2,FALSE))*LK16)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97"/>
        <v xml:space="preserve"> </v>
      </c>
      <c r="LP16" s="169">
        <f t="shared" si="98"/>
        <v>0</v>
      </c>
      <c r="LQ16" s="170" t="str">
        <f t="shared" si="99"/>
        <v xml:space="preserve"> </v>
      </c>
      <c r="LS16" s="166">
        <v>29</v>
      </c>
      <c r="LT16" s="229"/>
      <c r="LU16" s="167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",(VLOOKUP(LW16,PROTOKOL!$A$1:$E$26,2,FALSE))*LX16)</f>
        <v xml:space="preserve"> </v>
      </c>
      <c r="LZ16" s="168" t="str">
        <f t="shared" si="30"/>
        <v xml:space="preserve"> </v>
      </c>
      <c r="MA16" s="205" t="str">
        <f>IF(LW16=0," ",VLOOKUP(LW16,PROTOKOL!$A:$E,5,FALSE))</f>
        <v xml:space="preserve"> </v>
      </c>
      <c r="MB16" s="169" t="s">
        <v>125</v>
      </c>
      <c r="MC16" s="170" t="str">
        <f t="shared" si="100"/>
        <v xml:space="preserve"> </v>
      </c>
      <c r="MD16" s="210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",(VLOOKUP(MF16,PROTOKOL!$A$1:$E$26,2,FALSE))*MG16)</f>
        <v xml:space="preserve"> </v>
      </c>
      <c r="MI16" s="168" t="str">
        <f t="shared" si="31"/>
        <v xml:space="preserve"> </v>
      </c>
      <c r="MJ16" s="169" t="str">
        <f>IF(MF16=0," ",VLOOKUP(MF16,PROTOKOL!$A:$E,5,FALSE))</f>
        <v xml:space="preserve"> </v>
      </c>
      <c r="MK16" s="205" t="str">
        <f t="shared" si="101"/>
        <v xml:space="preserve"> </v>
      </c>
      <c r="ML16" s="169">
        <f t="shared" si="102"/>
        <v>0</v>
      </c>
      <c r="MM16" s="170" t="str">
        <f t="shared" si="103"/>
        <v xml:space="preserve"> </v>
      </c>
      <c r="MO16" s="166">
        <v>29</v>
      </c>
      <c r="MP16" s="229"/>
      <c r="MQ16" s="167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",(VLOOKUP(MS16,PROTOKOL!$A$1:$E$26,2,FALSE))*MT16)</f>
        <v xml:space="preserve"> </v>
      </c>
      <c r="MV16" s="168" t="str">
        <f t="shared" si="32"/>
        <v xml:space="preserve"> </v>
      </c>
      <c r="MW16" s="205" t="str">
        <f>IF(MS16=0," ",VLOOKUP(MS16,PROTOKOL!$A:$E,5,FALSE))</f>
        <v xml:space="preserve"> </v>
      </c>
      <c r="MX16" s="169" t="s">
        <v>125</v>
      </c>
      <c r="MY16" s="170" t="str">
        <f t="shared" si="104"/>
        <v xml:space="preserve"> </v>
      </c>
      <c r="MZ16" s="210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",(VLOOKUP(NB16,PROTOKOL!$A$1:$E$26,2,FALSE))*NC16)</f>
        <v xml:space="preserve"> </v>
      </c>
      <c r="NE16" s="168" t="str">
        <f t="shared" si="33"/>
        <v xml:space="preserve"> </v>
      </c>
      <c r="NF16" s="169" t="str">
        <f>IF(NB16=0," ",VLOOKUP(NB16,PROTOKOL!$A:$E,5,FALSE))</f>
        <v xml:space="preserve"> </v>
      </c>
      <c r="NG16" s="205" t="str">
        <f t="shared" si="105"/>
        <v xml:space="preserve"> </v>
      </c>
      <c r="NH16" s="169">
        <f t="shared" si="106"/>
        <v>0</v>
      </c>
      <c r="NI16" s="170" t="str">
        <f t="shared" si="107"/>
        <v xml:space="preserve"> </v>
      </c>
      <c r="NK16" s="166">
        <v>29</v>
      </c>
      <c r="NL16" s="229"/>
      <c r="NM16" s="167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",(VLOOKUP(NO16,PROTOKOL!$A$1:$E$26,2,FALSE))*NP16)</f>
        <v xml:space="preserve"> </v>
      </c>
      <c r="NR16" s="168" t="str">
        <f t="shared" si="34"/>
        <v xml:space="preserve"> </v>
      </c>
      <c r="NS16" s="205" t="str">
        <f>IF(NO16=0," ",VLOOKUP(NO16,PROTOKOL!$A:$E,5,FALSE))</f>
        <v xml:space="preserve"> </v>
      </c>
      <c r="NT16" s="169"/>
      <c r="NU16" s="170" t="str">
        <f t="shared" si="108"/>
        <v xml:space="preserve"> </v>
      </c>
      <c r="NV16" s="210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",(VLOOKUP(NX16,PROTOKOL!$A$1:$E$26,2,FALSE))*NY16)</f>
        <v xml:space="preserve"> </v>
      </c>
      <c r="OA16" s="168" t="str">
        <f t="shared" si="35"/>
        <v xml:space="preserve"> </v>
      </c>
      <c r="OB16" s="169" t="str">
        <f>IF(NX16=0," ",VLOOKUP(NX16,PROTOKOL!$A:$E,5,FALSE))</f>
        <v xml:space="preserve"> </v>
      </c>
      <c r="OC16" s="205" t="str">
        <f t="shared" si="109"/>
        <v xml:space="preserve"> </v>
      </c>
      <c r="OD16" s="169">
        <f t="shared" si="110"/>
        <v>0</v>
      </c>
      <c r="OE16" s="170" t="str">
        <f t="shared" si="111"/>
        <v xml:space="preserve"> </v>
      </c>
      <c r="OG16" s="166">
        <v>29</v>
      </c>
      <c r="OH16" s="229"/>
      <c r="OI16" s="167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",(VLOOKUP(OK16,PROTOKOL!$A$1:$E$26,2,FALSE))*OL16)</f>
        <v xml:space="preserve"> </v>
      </c>
      <c r="ON16" s="168" t="str">
        <f t="shared" si="36"/>
        <v xml:space="preserve"> </v>
      </c>
      <c r="OO16" s="205" t="str">
        <f>IF(OK16=0," ",VLOOKUP(OK16,PROTOKOL!$A:$E,5,FALSE))</f>
        <v xml:space="preserve"> </v>
      </c>
      <c r="OP16" s="169" t="s">
        <v>125</v>
      </c>
      <c r="OQ16" s="170" t="str">
        <f t="shared" si="112"/>
        <v xml:space="preserve"> </v>
      </c>
      <c r="OR16" s="210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",(VLOOKUP(OT16,PROTOKOL!$A$1:$E$26,2,FALSE))*OU16)</f>
        <v xml:space="preserve"> </v>
      </c>
      <c r="OW16" s="168" t="str">
        <f t="shared" si="37"/>
        <v xml:space="preserve"> </v>
      </c>
      <c r="OX16" s="169" t="str">
        <f>IF(OT16=0," ",VLOOKUP(OT16,PROTOKOL!$A:$E,5,FALSE))</f>
        <v xml:space="preserve"> </v>
      </c>
      <c r="OY16" s="205" t="str">
        <f t="shared" si="113"/>
        <v xml:space="preserve"> </v>
      </c>
      <c r="OZ16" s="169">
        <f t="shared" si="114"/>
        <v>0</v>
      </c>
      <c r="PA16" s="170" t="str">
        <f t="shared" si="115"/>
        <v xml:space="preserve"> </v>
      </c>
      <c r="PC16" s="166">
        <v>29</v>
      </c>
      <c r="PD16" s="229"/>
      <c r="PE16" s="167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",(VLOOKUP(PG16,PROTOKOL!$A$1:$E$26,2,FALSE))*PH16)</f>
        <v xml:space="preserve"> </v>
      </c>
      <c r="PJ16" s="168" t="str">
        <f t="shared" si="38"/>
        <v xml:space="preserve"> </v>
      </c>
      <c r="PK16" s="205" t="str">
        <f>IF(PG16=0," ",VLOOKUP(PG16,PROTOKOL!$A:$E,5,FALSE))</f>
        <v xml:space="preserve"> </v>
      </c>
      <c r="PL16" s="169" t="s">
        <v>125</v>
      </c>
      <c r="PM16" s="170" t="str">
        <f t="shared" si="116"/>
        <v xml:space="preserve"> </v>
      </c>
      <c r="PN16" s="210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",(VLOOKUP(PP16,PROTOKOL!$A$1:$E$26,2,FALSE))*PQ16)</f>
        <v xml:space="preserve"> </v>
      </c>
      <c r="PS16" s="168" t="str">
        <f t="shared" si="39"/>
        <v xml:space="preserve"> </v>
      </c>
      <c r="PT16" s="169" t="str">
        <f>IF(PP16=0," ",VLOOKUP(PP16,PROTOKOL!$A:$E,5,FALSE))</f>
        <v xml:space="preserve"> </v>
      </c>
      <c r="PU16" s="205" t="str">
        <f t="shared" si="117"/>
        <v xml:space="preserve"> </v>
      </c>
      <c r="PV16" s="169">
        <f t="shared" si="118"/>
        <v>0</v>
      </c>
      <c r="PW16" s="170" t="str">
        <f t="shared" si="119"/>
        <v xml:space="preserve"> </v>
      </c>
    </row>
    <row r="17" spans="1:439" ht="13.8">
      <c r="A17" s="166">
        <v>30</v>
      </c>
      <c r="B17" s="227">
        <v>30</v>
      </c>
      <c r="C17" s="167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",(VLOOKUP(E17,PROTOKOL!$A$1:$E$26,2,FALSE))*F17)</f>
        <v xml:space="preserve"> </v>
      </c>
      <c r="H17" s="168" t="str">
        <f t="shared" si="0"/>
        <v xml:space="preserve"> </v>
      </c>
      <c r="I17" s="205" t="str">
        <f>IF(E17=0," ",VLOOKUP(E17,PROTOKOL!$A:$E,5,FALSE))</f>
        <v xml:space="preserve"> </v>
      </c>
      <c r="J17" s="169"/>
      <c r="K17" s="170" t="str">
        <f t="shared" si="40"/>
        <v xml:space="preserve"> 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",(VLOOKUP(N17,PROTOKOL!$A$1:$E$26,2,FALSE))*O17)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42"/>
        <v>0</v>
      </c>
      <c r="U17" s="170" t="str">
        <f t="shared" si="43"/>
        <v xml:space="preserve"> </v>
      </c>
      <c r="W17" s="166">
        <v>30</v>
      </c>
      <c r="X17" s="227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",(VLOOKUP(AA17,PROTOKOL!$A$1:$E$26,2,FALSE))*AB17)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4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",(VLOOKUP(AJ17,PROTOKOL!$A$1:$E$26,2,FALSE))*AK17)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46"/>
        <v>0</v>
      </c>
      <c r="AQ17" s="170" t="str">
        <f t="shared" si="47"/>
        <v xml:space="preserve"> </v>
      </c>
      <c r="AS17" s="166">
        <v>30</v>
      </c>
      <c r="AT17" s="227">
        <v>30</v>
      </c>
      <c r="AU17" s="167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",(VLOOKUP(AW17,PROTOKOL!$A$1:$E$26,2,FALSE))*AX17)</f>
        <v xml:space="preserve"> </v>
      </c>
      <c r="AZ17" s="168" t="str">
        <f t="shared" si="4"/>
        <v xml:space="preserve"> </v>
      </c>
      <c r="BA17" s="205" t="str">
        <f>IF(AW17=0," ",VLOOKUP(AW17,PROTOKOL!$A:$E,5,FALSE))</f>
        <v xml:space="preserve"> </v>
      </c>
      <c r="BB17" s="169"/>
      <c r="BC17" s="170" t="str">
        <f t="shared" si="48"/>
        <v xml:space="preserve"> 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",(VLOOKUP(BF17,PROTOKOL!$A$1:$E$26,2,FALSE))*BG17)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50"/>
        <v>0</v>
      </c>
      <c r="BM17" s="170" t="str">
        <f t="shared" si="51"/>
        <v xml:space="preserve"> </v>
      </c>
      <c r="BO17" s="166">
        <v>30</v>
      </c>
      <c r="BP17" s="227">
        <v>30</v>
      </c>
      <c r="BQ17" s="167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",(VLOOKUP(BS17,PROTOKOL!$A$1:$E$26,2,FALSE))*BT17)</f>
        <v xml:space="preserve"> </v>
      </c>
      <c r="BV17" s="168" t="str">
        <f t="shared" si="6"/>
        <v xml:space="preserve"> </v>
      </c>
      <c r="BW17" s="205" t="str">
        <f>IF(BS17=0," ",VLOOKUP(BS17,PROTOKOL!$A:$E,5,FALSE))</f>
        <v xml:space="preserve"> </v>
      </c>
      <c r="BX17" s="169"/>
      <c r="BY17" s="170" t="str">
        <f t="shared" si="52"/>
        <v xml:space="preserve"> 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",(VLOOKUP(CB17,PROTOKOL!$A$1:$E$26,2,FALSE))*CC17)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54"/>
        <v>0</v>
      </c>
      <c r="CI17" s="170" t="str">
        <f t="shared" si="55"/>
        <v xml:space="preserve"> </v>
      </c>
      <c r="CK17" s="166">
        <v>30</v>
      </c>
      <c r="CL17" s="227">
        <v>30</v>
      </c>
      <c r="CM17" s="167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",(VLOOKUP(CO17,PROTOKOL!$A$1:$E$26,2,FALSE))*CP17)</f>
        <v xml:space="preserve"> </v>
      </c>
      <c r="CR17" s="168" t="str">
        <f t="shared" si="8"/>
        <v xml:space="preserve"> </v>
      </c>
      <c r="CS17" s="205" t="str">
        <f>IF(CO17=0," ",VLOOKUP(CO17,PROTOKOL!$A:$E,5,FALSE))</f>
        <v xml:space="preserve"> </v>
      </c>
      <c r="CT17" s="169"/>
      <c r="CU17" s="170" t="str">
        <f t="shared" si="56"/>
        <v xml:space="preserve"> 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",(VLOOKUP(CX17,PROTOKOL!$A$1:$E$26,2,FALSE))*CY17)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58"/>
        <v>0</v>
      </c>
      <c r="DE17" s="170" t="str">
        <f t="shared" si="59"/>
        <v xml:space="preserve"> </v>
      </c>
      <c r="DG17" s="166">
        <v>30</v>
      </c>
      <c r="DH17" s="227">
        <v>30</v>
      </c>
      <c r="DI17" s="167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",(VLOOKUP(DK17,PROTOKOL!$A$1:$E$26,2,FALSE))*DL17)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/>
      <c r="DQ17" s="170" t="str">
        <f t="shared" si="6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",(VLOOKUP(DT17,PROTOKOL!$A$1:$E$26,2,FALSE))*DU17)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62"/>
        <v>0</v>
      </c>
      <c r="EA17" s="170" t="str">
        <f t="shared" si="63"/>
        <v xml:space="preserve"> </v>
      </c>
      <c r="EC17" s="166">
        <v>30</v>
      </c>
      <c r="ED17" s="227">
        <v>30</v>
      </c>
      <c r="EE17" s="167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",(VLOOKUP(EG17,PROTOKOL!$A$1:$E$26,2,FALSE))*EH17)</f>
        <v xml:space="preserve"> </v>
      </c>
      <c r="EJ17" s="168" t="str">
        <f t="shared" si="12"/>
        <v xml:space="preserve"> </v>
      </c>
      <c r="EK17" s="205" t="str">
        <f>IF(EG17=0," ",VLOOKUP(EG17,PROTOKOL!$A:$E,5,FALSE))</f>
        <v xml:space="preserve"> </v>
      </c>
      <c r="EL17" s="169"/>
      <c r="EM17" s="170" t="str">
        <f t="shared" si="64"/>
        <v xml:space="preserve"> 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",(VLOOKUP(EP17,PROTOKOL!$A$1:$E$26,2,FALSE))*EQ17)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66"/>
        <v>0</v>
      </c>
      <c r="EW17" s="170" t="str">
        <f t="shared" si="67"/>
        <v xml:space="preserve"> </v>
      </c>
      <c r="EY17" s="166">
        <v>30</v>
      </c>
      <c r="EZ17" s="227">
        <v>30</v>
      </c>
      <c r="FA17" s="167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",(VLOOKUP(FC17,PROTOKOL!$A$1:$E$26,2,FALSE))*FD17)</f>
        <v xml:space="preserve"> </v>
      </c>
      <c r="FF17" s="168" t="str">
        <f t="shared" si="14"/>
        <v xml:space="preserve"> </v>
      </c>
      <c r="FG17" s="205" t="str">
        <f>IF(FC17=0," ",VLOOKUP(FC17,PROTOKOL!$A:$E,5,FALSE))</f>
        <v xml:space="preserve"> </v>
      </c>
      <c r="FH17" s="169"/>
      <c r="FI17" s="170" t="str">
        <f t="shared" si="68"/>
        <v xml:space="preserve"> 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",(VLOOKUP(FL17,PROTOKOL!$A$1:$E$26,2,FALSE))*FM17)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70"/>
        <v>0</v>
      </c>
      <c r="FS17" s="170" t="str">
        <f t="shared" si="71"/>
        <v xml:space="preserve"> </v>
      </c>
      <c r="FU17" s="166">
        <v>30</v>
      </c>
      <c r="FV17" s="227">
        <v>30</v>
      </c>
      <c r="FW17" s="167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",(VLOOKUP(FY17,PROTOKOL!$A$1:$E$26,2,FALSE))*FZ17)</f>
        <v xml:space="preserve"> </v>
      </c>
      <c r="GB17" s="168" t="str">
        <f t="shared" si="16"/>
        <v xml:space="preserve"> </v>
      </c>
      <c r="GC17" s="205" t="str">
        <f>IF(FY17=0," ",VLOOKUP(FY17,PROTOKOL!$A:$E,5,FALSE))</f>
        <v xml:space="preserve"> </v>
      </c>
      <c r="GD17" s="169"/>
      <c r="GE17" s="170" t="str">
        <f t="shared" si="72"/>
        <v xml:space="preserve"> 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",(VLOOKUP(GH17,PROTOKOL!$A$1:$E$26,2,FALSE))*GI17)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74"/>
        <v>0</v>
      </c>
      <c r="GO17" s="170" t="str">
        <f t="shared" si="75"/>
        <v xml:space="preserve"> </v>
      </c>
      <c r="GQ17" s="166">
        <v>30</v>
      </c>
      <c r="GR17" s="227">
        <v>30</v>
      </c>
      <c r="GS17" s="167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",(VLOOKUP(GU17,PROTOKOL!$A$1:$E$26,2,FALSE))*GV17)</f>
        <v xml:space="preserve"> </v>
      </c>
      <c r="GX17" s="168" t="str">
        <f t="shared" si="18"/>
        <v xml:space="preserve"> </v>
      </c>
      <c r="GY17" s="205" t="str">
        <f>IF(GU17=0," ",VLOOKUP(GU17,PROTOKOL!$A:$E,5,FALSE))</f>
        <v xml:space="preserve"> </v>
      </c>
      <c r="GZ17" s="169"/>
      <c r="HA17" s="170" t="str">
        <f t="shared" si="76"/>
        <v xml:space="preserve"> 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",(VLOOKUP(HD17,PROTOKOL!$A$1:$E$26,2,FALSE))*HE17)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78"/>
        <v>0</v>
      </c>
      <c r="HK17" s="170" t="str">
        <f t="shared" si="79"/>
        <v xml:space="preserve"> </v>
      </c>
      <c r="HM17" s="166">
        <v>30</v>
      </c>
      <c r="HN17" s="227">
        <v>30</v>
      </c>
      <c r="HO17" s="167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",(VLOOKUP(HQ17,PROTOKOL!$A$1:$E$26,2,FALSE))*HR17)</f>
        <v xml:space="preserve"> </v>
      </c>
      <c r="HT17" s="168" t="str">
        <f t="shared" si="20"/>
        <v xml:space="preserve"> </v>
      </c>
      <c r="HU17" s="205" t="str">
        <f>IF(HQ17=0," ",VLOOKUP(HQ17,PROTOKOL!$A:$E,5,FALSE))</f>
        <v xml:space="preserve"> </v>
      </c>
      <c r="HV17" s="169"/>
      <c r="HW17" s="170" t="str">
        <f t="shared" si="80"/>
        <v xml:space="preserve"> 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",(VLOOKUP(HZ17,PROTOKOL!$A$1:$E$26,2,FALSE))*IA17)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82"/>
        <v>0</v>
      </c>
      <c r="IG17" s="170" t="str">
        <f t="shared" si="83"/>
        <v xml:space="preserve"> </v>
      </c>
      <c r="II17" s="166">
        <v>30</v>
      </c>
      <c r="IJ17" s="227">
        <v>30</v>
      </c>
      <c r="IK17" s="167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",(VLOOKUP(IM17,PROTOKOL!$A$1:$E$26,2,FALSE))*IN17)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/>
      <c r="IS17" s="170" t="str">
        <f t="shared" si="8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",(VLOOKUP(IV17,PROTOKOL!$A$1:$E$26,2,FALSE))*IW17)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86"/>
        <v>0</v>
      </c>
      <c r="JC17" s="170" t="str">
        <f t="shared" si="87"/>
        <v xml:space="preserve"> </v>
      </c>
      <c r="JE17" s="166">
        <v>30</v>
      </c>
      <c r="JF17" s="227">
        <v>30</v>
      </c>
      <c r="JG17" s="167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",(VLOOKUP(JI17,PROTOKOL!$A$1:$E$26,2,FALSE))*JJ17)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/>
      <c r="JO17" s="170" t="str">
        <f t="shared" si="8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",(VLOOKUP(JR17,PROTOKOL!$A$1:$E$26,2,FALSE))*JS17)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90"/>
        <v>0</v>
      </c>
      <c r="JY17" s="170" t="str">
        <f t="shared" si="91"/>
        <v xml:space="preserve"> </v>
      </c>
      <c r="KA17" s="166">
        <v>30</v>
      </c>
      <c r="KB17" s="227">
        <v>30</v>
      </c>
      <c r="KC17" s="167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",(VLOOKUP(KE17,PROTOKOL!$A$1:$E$26,2,FALSE))*KF17)</f>
        <v xml:space="preserve"> </v>
      </c>
      <c r="KH17" s="168" t="str">
        <f t="shared" si="26"/>
        <v xml:space="preserve"> </v>
      </c>
      <c r="KI17" s="205" t="str">
        <f>IF(KE17=0," ",VLOOKUP(KE17,PROTOKOL!$A:$E,5,FALSE))</f>
        <v xml:space="preserve"> </v>
      </c>
      <c r="KJ17" s="169"/>
      <c r="KK17" s="170" t="str">
        <f t="shared" si="92"/>
        <v xml:space="preserve"> 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",(VLOOKUP(KN17,PROTOKOL!$A$1:$E$26,2,FALSE))*KO17)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94"/>
        <v>0</v>
      </c>
      <c r="KU17" s="170" t="str">
        <f t="shared" si="95"/>
        <v xml:space="preserve"> </v>
      </c>
      <c r="KW17" s="166">
        <v>30</v>
      </c>
      <c r="KX17" s="227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",(VLOOKUP(LA17,PROTOKOL!$A$1:$E$26,2,FALSE))*LB17)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9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",(VLOOKUP(LJ17,PROTOKOL!$A$1:$E$26,2,FALSE))*LK17)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98"/>
        <v>0</v>
      </c>
      <c r="LQ17" s="170" t="str">
        <f t="shared" si="99"/>
        <v xml:space="preserve"> </v>
      </c>
      <c r="LS17" s="166">
        <v>30</v>
      </c>
      <c r="LT17" s="227">
        <v>30</v>
      </c>
      <c r="LU17" s="167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",(VLOOKUP(LW17,PROTOKOL!$A$1:$E$26,2,FALSE))*LX17)</f>
        <v xml:space="preserve"> </v>
      </c>
      <c r="LZ17" s="168" t="str">
        <f t="shared" si="30"/>
        <v xml:space="preserve"> </v>
      </c>
      <c r="MA17" s="205" t="str">
        <f>IF(LW17=0," ",VLOOKUP(LW17,PROTOKOL!$A:$E,5,FALSE))</f>
        <v xml:space="preserve"> </v>
      </c>
      <c r="MB17" s="169"/>
      <c r="MC17" s="170" t="str">
        <f t="shared" si="100"/>
        <v xml:space="preserve"> </v>
      </c>
      <c r="MD17" s="210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",(VLOOKUP(MF17,PROTOKOL!$A$1:$E$26,2,FALSE))*MG17)</f>
        <v xml:space="preserve"> </v>
      </c>
      <c r="MI17" s="168" t="str">
        <f t="shared" si="31"/>
        <v xml:space="preserve"> </v>
      </c>
      <c r="MJ17" s="169" t="str">
        <f>IF(MF17=0," ",VLOOKUP(MF17,PROTOKOL!$A:$E,5,FALSE))</f>
        <v xml:space="preserve"> </v>
      </c>
      <c r="MK17" s="205" t="str">
        <f>IF(MF17=0," ",(MI17*MJ17))</f>
        <v xml:space="preserve"> </v>
      </c>
      <c r="ML17" s="169">
        <f t="shared" si="102"/>
        <v>0</v>
      </c>
      <c r="MM17" s="170" t="str">
        <f t="shared" si="103"/>
        <v xml:space="preserve"> </v>
      </c>
      <c r="MO17" s="166">
        <v>30</v>
      </c>
      <c r="MP17" s="227">
        <v>30</v>
      </c>
      <c r="MQ17" s="167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",(VLOOKUP(MS17,PROTOKOL!$A$1:$E$26,2,FALSE))*MT17)</f>
        <v xml:space="preserve"> </v>
      </c>
      <c r="MV17" s="168" t="str">
        <f t="shared" si="32"/>
        <v xml:space="preserve"> </v>
      </c>
      <c r="MW17" s="205" t="str">
        <f>IF(MS17=0," ",VLOOKUP(MS17,PROTOKOL!$A:$E,5,FALSE))</f>
        <v xml:space="preserve"> </v>
      </c>
      <c r="MX17" s="169"/>
      <c r="MY17" s="170" t="str">
        <f t="shared" si="104"/>
        <v xml:space="preserve"> </v>
      </c>
      <c r="MZ17" s="210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",(VLOOKUP(NB17,PROTOKOL!$A$1:$E$26,2,FALSE))*NC17)</f>
        <v xml:space="preserve"> </v>
      </c>
      <c r="NE17" s="168" t="str">
        <f t="shared" si="33"/>
        <v xml:space="preserve"> </v>
      </c>
      <c r="NF17" s="169" t="str">
        <f>IF(NB17=0," ",VLOOKUP(NB17,PROTOKOL!$A:$E,5,FALSE))</f>
        <v xml:space="preserve"> </v>
      </c>
      <c r="NG17" s="205" t="str">
        <f>IF(NB17=0," ",(NE17*NF17))</f>
        <v xml:space="preserve"> </v>
      </c>
      <c r="NH17" s="169">
        <f t="shared" si="106"/>
        <v>0</v>
      </c>
      <c r="NI17" s="170" t="str">
        <f t="shared" si="107"/>
        <v xml:space="preserve"> </v>
      </c>
      <c r="NK17" s="166">
        <v>30</v>
      </c>
      <c r="NL17" s="227">
        <v>30</v>
      </c>
      <c r="NM17" s="167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",(VLOOKUP(NO17,PROTOKOL!$A$1:$E$26,2,FALSE))*NP17)</f>
        <v xml:space="preserve"> </v>
      </c>
      <c r="NR17" s="168" t="str">
        <f t="shared" si="34"/>
        <v xml:space="preserve"> </v>
      </c>
      <c r="NS17" s="205" t="str">
        <f>IF(NO17=0," ",VLOOKUP(NO17,PROTOKOL!$A:$E,5,FALSE))</f>
        <v xml:space="preserve"> </v>
      </c>
      <c r="NT17" s="169"/>
      <c r="NU17" s="170" t="str">
        <f t="shared" si="108"/>
        <v xml:space="preserve"> </v>
      </c>
      <c r="NV17" s="210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",(VLOOKUP(NX17,PROTOKOL!$A$1:$E$26,2,FALSE))*NY17)</f>
        <v xml:space="preserve"> </v>
      </c>
      <c r="OA17" s="168" t="str">
        <f t="shared" si="35"/>
        <v xml:space="preserve"> </v>
      </c>
      <c r="OB17" s="169" t="str">
        <f>IF(NX17=0," ",VLOOKUP(NX17,PROTOKOL!$A:$E,5,FALSE))</f>
        <v xml:space="preserve"> </v>
      </c>
      <c r="OC17" s="205" t="str">
        <f>IF(NX17=0," ",(OA17*OB17))</f>
        <v xml:space="preserve"> </v>
      </c>
      <c r="OD17" s="169">
        <f t="shared" si="110"/>
        <v>0</v>
      </c>
      <c r="OE17" s="170" t="str">
        <f t="shared" si="111"/>
        <v xml:space="preserve"> </v>
      </c>
      <c r="OG17" s="166">
        <v>30</v>
      </c>
      <c r="OH17" s="227">
        <v>30</v>
      </c>
      <c r="OI17" s="167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",(VLOOKUP(OK17,PROTOKOL!$A$1:$E$26,2,FALSE))*OL17)</f>
        <v xml:space="preserve"> </v>
      </c>
      <c r="ON17" s="168" t="str">
        <f t="shared" si="36"/>
        <v xml:space="preserve"> </v>
      </c>
      <c r="OO17" s="205" t="str">
        <f>IF(OK17=0," ",VLOOKUP(OK17,PROTOKOL!$A:$E,5,FALSE))</f>
        <v xml:space="preserve"> </v>
      </c>
      <c r="OP17" s="169"/>
      <c r="OQ17" s="170" t="str">
        <f t="shared" si="112"/>
        <v xml:space="preserve"> </v>
      </c>
      <c r="OR17" s="210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",(VLOOKUP(OT17,PROTOKOL!$A$1:$E$26,2,FALSE))*OU17)</f>
        <v xml:space="preserve"> </v>
      </c>
      <c r="OW17" s="168" t="str">
        <f t="shared" si="37"/>
        <v xml:space="preserve"> </v>
      </c>
      <c r="OX17" s="169" t="str">
        <f>IF(OT17=0," ",VLOOKUP(OT17,PROTOKOL!$A:$E,5,FALSE))</f>
        <v xml:space="preserve"> </v>
      </c>
      <c r="OY17" s="205" t="str">
        <f>IF(OT17=0," ",(OW17*OX17))</f>
        <v xml:space="preserve"> </v>
      </c>
      <c r="OZ17" s="169">
        <f t="shared" si="114"/>
        <v>0</v>
      </c>
      <c r="PA17" s="170" t="str">
        <f t="shared" si="115"/>
        <v xml:space="preserve"> </v>
      </c>
      <c r="PC17" s="166">
        <v>30</v>
      </c>
      <c r="PD17" s="227">
        <v>30</v>
      </c>
      <c r="PE17" s="167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",(VLOOKUP(PG17,PROTOKOL!$A$1:$E$26,2,FALSE))*PH17)</f>
        <v xml:space="preserve"> </v>
      </c>
      <c r="PJ17" s="168" t="str">
        <f t="shared" si="38"/>
        <v xml:space="preserve"> </v>
      </c>
      <c r="PK17" s="205" t="str">
        <f>IF(PG17=0," ",VLOOKUP(PG17,PROTOKOL!$A:$E,5,FALSE))</f>
        <v xml:space="preserve"> </v>
      </c>
      <c r="PL17" s="169"/>
      <c r="PM17" s="170" t="str">
        <f t="shared" si="116"/>
        <v xml:space="preserve"> </v>
      </c>
      <c r="PN17" s="210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",(VLOOKUP(PP17,PROTOKOL!$A$1:$E$26,2,FALSE))*PQ17)</f>
        <v xml:space="preserve"> </v>
      </c>
      <c r="PS17" s="168" t="str">
        <f t="shared" si="39"/>
        <v xml:space="preserve"> </v>
      </c>
      <c r="PT17" s="169" t="str">
        <f>IF(PP17=0," ",VLOOKUP(PP17,PROTOKOL!$A:$E,5,FALSE))</f>
        <v xml:space="preserve"> </v>
      </c>
      <c r="PU17" s="205" t="str">
        <f>IF(PP17=0," ",(PS17*PT17))</f>
        <v xml:space="preserve"> </v>
      </c>
      <c r="PV17" s="169">
        <f t="shared" si="118"/>
        <v>0</v>
      </c>
      <c r="PW17" s="170" t="str">
        <f t="shared" si="119"/>
        <v xml:space="preserve"> </v>
      </c>
    </row>
    <row r="18" spans="1:439" ht="13.8">
      <c r="A18" s="166">
        <v>30</v>
      </c>
      <c r="B18" s="228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",(VLOOKUP(E18,PROTOKOL!$A$1:$E$26,2,FALSE))*F18)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/>
      <c r="K18" s="170" t="str">
        <f t="shared" si="4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",(VLOOKUP(N18,PROTOKOL!$A$1:$E$26,2,FALSE))*O18)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41"/>
        <v xml:space="preserve"> </v>
      </c>
      <c r="T18" s="169">
        <f t="shared" si="42"/>
        <v>0</v>
      </c>
      <c r="U18" s="170" t="str">
        <f t="shared" si="43"/>
        <v xml:space="preserve"> </v>
      </c>
      <c r="W18" s="166">
        <v>30</v>
      </c>
      <c r="X18" s="228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",(VLOOKUP(AA18,PROTOKOL!$A$1:$E$26,2,FALSE))*AB18)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4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",(VLOOKUP(AJ18,PROTOKOL!$A$1:$E$26,2,FALSE))*AK18)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120">IF(AJ18=0," ",(AM18*AN18))</f>
        <v xml:space="preserve"> </v>
      </c>
      <c r="AP18" s="169">
        <f t="shared" si="46"/>
        <v>0</v>
      </c>
      <c r="AQ18" s="170" t="str">
        <f t="shared" si="47"/>
        <v xml:space="preserve"> </v>
      </c>
      <c r="AS18" s="166">
        <v>30</v>
      </c>
      <c r="AT18" s="228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",(VLOOKUP(AW18,PROTOKOL!$A$1:$E$26,2,FALSE))*AX18)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/>
      <c r="BC18" s="170" t="str">
        <f t="shared" si="4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",(VLOOKUP(BF18,PROTOKOL!$A$1:$E$26,2,FALSE))*BG18)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121">IF(BF18=0," ",(BI18*BJ18))</f>
        <v xml:space="preserve"> </v>
      </c>
      <c r="BL18" s="169">
        <f t="shared" si="50"/>
        <v>0</v>
      </c>
      <c r="BM18" s="170" t="str">
        <f t="shared" si="51"/>
        <v xml:space="preserve"> </v>
      </c>
      <c r="BO18" s="166">
        <v>30</v>
      </c>
      <c r="BP18" s="228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",(VLOOKUP(BS18,PROTOKOL!$A$1:$E$26,2,FALSE))*BT18)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/>
      <c r="BY18" s="170" t="str">
        <f t="shared" si="5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",(VLOOKUP(CB18,PROTOKOL!$A$1:$E$26,2,FALSE))*CC18)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122">IF(CB18=0," ",(CE18*CF18))</f>
        <v xml:space="preserve"> </v>
      </c>
      <c r="CH18" s="169">
        <f t="shared" si="54"/>
        <v>0</v>
      </c>
      <c r="CI18" s="170" t="str">
        <f t="shared" si="55"/>
        <v xml:space="preserve"> </v>
      </c>
      <c r="CK18" s="166">
        <v>30</v>
      </c>
      <c r="CL18" s="228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",(VLOOKUP(CO18,PROTOKOL!$A$1:$E$26,2,FALSE))*CP18)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/>
      <c r="CU18" s="170" t="str">
        <f t="shared" si="5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",(VLOOKUP(CX18,PROTOKOL!$A$1:$E$26,2,FALSE))*CY18)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123">IF(CX18=0," ",(DA18*DB18))</f>
        <v xml:space="preserve"> </v>
      </c>
      <c r="DD18" s="169">
        <f t="shared" si="58"/>
        <v>0</v>
      </c>
      <c r="DE18" s="170" t="str">
        <f t="shared" si="59"/>
        <v xml:space="preserve"> </v>
      </c>
      <c r="DG18" s="166">
        <v>30</v>
      </c>
      <c r="DH18" s="228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",(VLOOKUP(DK18,PROTOKOL!$A$1:$E$26,2,FALSE))*DL18)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/>
      <c r="DQ18" s="170" t="str">
        <f t="shared" si="6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",(VLOOKUP(DT18,PROTOKOL!$A$1:$E$26,2,FALSE))*DU18)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124">IF(DT18=0," ",(DW18*DX18))</f>
        <v xml:space="preserve"> </v>
      </c>
      <c r="DZ18" s="169">
        <f t="shared" si="62"/>
        <v>0</v>
      </c>
      <c r="EA18" s="170" t="str">
        <f t="shared" si="63"/>
        <v xml:space="preserve"> </v>
      </c>
      <c r="EC18" s="166">
        <v>30</v>
      </c>
      <c r="ED18" s="228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",(VLOOKUP(EG18,PROTOKOL!$A$1:$E$26,2,FALSE))*EH18)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/>
      <c r="EM18" s="170" t="str">
        <f t="shared" si="6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",(VLOOKUP(EP18,PROTOKOL!$A$1:$E$26,2,FALSE))*EQ18)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125">IF(EP18=0," ",(ES18*ET18))</f>
        <v xml:space="preserve"> </v>
      </c>
      <c r="EV18" s="169">
        <f t="shared" si="66"/>
        <v>0</v>
      </c>
      <c r="EW18" s="170" t="str">
        <f t="shared" si="67"/>
        <v xml:space="preserve"> </v>
      </c>
      <c r="EY18" s="166">
        <v>30</v>
      </c>
      <c r="EZ18" s="228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",(VLOOKUP(FC18,PROTOKOL!$A$1:$E$26,2,FALSE))*FD18)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/>
      <c r="FI18" s="170" t="str">
        <f t="shared" si="6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",(VLOOKUP(FL18,PROTOKOL!$A$1:$E$26,2,FALSE))*FM18)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126">IF(FL18=0," ",(FO18*FP18))</f>
        <v xml:space="preserve"> </v>
      </c>
      <c r="FR18" s="169">
        <f t="shared" si="70"/>
        <v>0</v>
      </c>
      <c r="FS18" s="170" t="str">
        <f t="shared" si="71"/>
        <v xml:space="preserve"> </v>
      </c>
      <c r="FU18" s="166">
        <v>30</v>
      </c>
      <c r="FV18" s="228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",(VLOOKUP(FY18,PROTOKOL!$A$1:$E$26,2,FALSE))*FZ18)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/>
      <c r="GE18" s="170" t="str">
        <f t="shared" si="7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",(VLOOKUP(GH18,PROTOKOL!$A$1:$E$26,2,FALSE))*GI18)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127">IF(GH18=0," ",(GK18*GL18))</f>
        <v xml:space="preserve"> </v>
      </c>
      <c r="GN18" s="169">
        <f t="shared" si="74"/>
        <v>0</v>
      </c>
      <c r="GO18" s="170" t="str">
        <f t="shared" si="75"/>
        <v xml:space="preserve"> </v>
      </c>
      <c r="GQ18" s="166">
        <v>30</v>
      </c>
      <c r="GR18" s="228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",(VLOOKUP(GU18,PROTOKOL!$A$1:$E$26,2,FALSE))*GV18)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/>
      <c r="HA18" s="170" t="str">
        <f t="shared" si="7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",(VLOOKUP(HD18,PROTOKOL!$A$1:$E$26,2,FALSE))*HE18)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128">IF(HD18=0," ",(HG18*HH18))</f>
        <v xml:space="preserve"> </v>
      </c>
      <c r="HJ18" s="169">
        <f t="shared" si="78"/>
        <v>0</v>
      </c>
      <c r="HK18" s="170" t="str">
        <f t="shared" si="79"/>
        <v xml:space="preserve"> </v>
      </c>
      <c r="HM18" s="166">
        <v>30</v>
      </c>
      <c r="HN18" s="228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",(VLOOKUP(HQ18,PROTOKOL!$A$1:$E$26,2,FALSE))*HR18)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/>
      <c r="HW18" s="170" t="str">
        <f t="shared" si="8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",(VLOOKUP(HZ18,PROTOKOL!$A$1:$E$26,2,FALSE))*IA18)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129">IF(HZ18=0," ",(IC18*ID18))</f>
        <v xml:space="preserve"> </v>
      </c>
      <c r="IF18" s="169">
        <f t="shared" si="82"/>
        <v>0</v>
      </c>
      <c r="IG18" s="170" t="str">
        <f t="shared" si="83"/>
        <v xml:space="preserve"> </v>
      </c>
      <c r="II18" s="166">
        <v>30</v>
      </c>
      <c r="IJ18" s="228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",(VLOOKUP(IM18,PROTOKOL!$A$1:$E$26,2,FALSE))*IN18)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/>
      <c r="IS18" s="170" t="str">
        <f t="shared" si="8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",(VLOOKUP(IV18,PROTOKOL!$A$1:$E$26,2,FALSE))*IW18)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30">IF(IV18=0," ",(IY18*IZ18))</f>
        <v xml:space="preserve"> </v>
      </c>
      <c r="JB18" s="169">
        <f t="shared" si="86"/>
        <v>0</v>
      </c>
      <c r="JC18" s="170" t="str">
        <f t="shared" si="87"/>
        <v xml:space="preserve"> </v>
      </c>
      <c r="JE18" s="166">
        <v>30</v>
      </c>
      <c r="JF18" s="228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",(VLOOKUP(JI18,PROTOKOL!$A$1:$E$26,2,FALSE))*JJ18)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/>
      <c r="JO18" s="170" t="str">
        <f t="shared" si="8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",(VLOOKUP(JR18,PROTOKOL!$A$1:$E$26,2,FALSE))*JS18)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31">IF(JR18=0," ",(JU18*JV18))</f>
        <v xml:space="preserve"> </v>
      </c>
      <c r="JX18" s="169">
        <f t="shared" si="90"/>
        <v>0</v>
      </c>
      <c r="JY18" s="170" t="str">
        <f t="shared" si="91"/>
        <v xml:space="preserve"> </v>
      </c>
      <c r="KA18" s="166">
        <v>30</v>
      </c>
      <c r="KB18" s="228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",(VLOOKUP(KE18,PROTOKOL!$A$1:$E$26,2,FALSE))*KF18)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/>
      <c r="KK18" s="170" t="str">
        <f t="shared" si="9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",(VLOOKUP(KN18,PROTOKOL!$A$1:$E$26,2,FALSE))*KO18)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32">IF(KN18=0," ",(KQ18*KR18))</f>
        <v xml:space="preserve"> </v>
      </c>
      <c r="KT18" s="169">
        <f t="shared" si="94"/>
        <v>0</v>
      </c>
      <c r="KU18" s="170" t="str">
        <f t="shared" si="95"/>
        <v xml:space="preserve"> </v>
      </c>
      <c r="KW18" s="166">
        <v>30</v>
      </c>
      <c r="KX18" s="228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",(VLOOKUP(LA18,PROTOKOL!$A$1:$E$26,2,FALSE))*LB18)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9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",(VLOOKUP(LJ18,PROTOKOL!$A$1:$E$26,2,FALSE))*LK18)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33">IF(LJ18=0," ",(LM18*LN18))</f>
        <v xml:space="preserve"> </v>
      </c>
      <c r="LP18" s="169">
        <f t="shared" si="98"/>
        <v>0</v>
      </c>
      <c r="LQ18" s="170" t="str">
        <f t="shared" si="99"/>
        <v xml:space="preserve"> </v>
      </c>
      <c r="LS18" s="166">
        <v>30</v>
      </c>
      <c r="LT18" s="228"/>
      <c r="LU18" s="167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",(VLOOKUP(LW18,PROTOKOL!$A$1:$E$26,2,FALSE))*LX18)</f>
        <v xml:space="preserve"> </v>
      </c>
      <c r="LZ18" s="168" t="str">
        <f t="shared" si="30"/>
        <v xml:space="preserve"> </v>
      </c>
      <c r="MA18" s="205" t="str">
        <f>IF(LW18=0," ",VLOOKUP(LW18,PROTOKOL!$A:$E,5,FALSE))</f>
        <v xml:space="preserve"> </v>
      </c>
      <c r="MB18" s="169"/>
      <c r="MC18" s="170" t="str">
        <f t="shared" si="100"/>
        <v xml:space="preserve"> </v>
      </c>
      <c r="MD18" s="210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",(VLOOKUP(MF18,PROTOKOL!$A$1:$E$26,2,FALSE))*MG18)</f>
        <v xml:space="preserve"> </v>
      </c>
      <c r="MI18" s="168" t="str">
        <f t="shared" si="31"/>
        <v xml:space="preserve"> </v>
      </c>
      <c r="MJ18" s="169" t="str">
        <f>IF(MF18=0," ",VLOOKUP(MF18,PROTOKOL!$A:$E,5,FALSE))</f>
        <v xml:space="preserve"> </v>
      </c>
      <c r="MK18" s="205" t="str">
        <f t="shared" ref="MK18:MK81" si="134">IF(MF18=0," ",(MI18*MJ18))</f>
        <v xml:space="preserve"> </v>
      </c>
      <c r="ML18" s="169">
        <f t="shared" si="102"/>
        <v>0</v>
      </c>
      <c r="MM18" s="170" t="str">
        <f t="shared" si="103"/>
        <v xml:space="preserve"> </v>
      </c>
      <c r="MO18" s="166">
        <v>30</v>
      </c>
      <c r="MP18" s="228"/>
      <c r="MQ18" s="167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",(VLOOKUP(MS18,PROTOKOL!$A$1:$E$26,2,FALSE))*MT18)</f>
        <v xml:space="preserve"> </v>
      </c>
      <c r="MV18" s="168" t="str">
        <f t="shared" si="32"/>
        <v xml:space="preserve"> </v>
      </c>
      <c r="MW18" s="205" t="str">
        <f>IF(MS18=0," ",VLOOKUP(MS18,PROTOKOL!$A:$E,5,FALSE))</f>
        <v xml:space="preserve"> </v>
      </c>
      <c r="MX18" s="169"/>
      <c r="MY18" s="170" t="str">
        <f t="shared" si="104"/>
        <v xml:space="preserve"> </v>
      </c>
      <c r="MZ18" s="210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",(VLOOKUP(NB18,PROTOKOL!$A$1:$E$26,2,FALSE))*NC18)</f>
        <v xml:space="preserve"> </v>
      </c>
      <c r="NE18" s="168" t="str">
        <f t="shared" si="33"/>
        <v xml:space="preserve"> </v>
      </c>
      <c r="NF18" s="169" t="str">
        <f>IF(NB18=0," ",VLOOKUP(NB18,PROTOKOL!$A:$E,5,FALSE))</f>
        <v xml:space="preserve"> </v>
      </c>
      <c r="NG18" s="205" t="str">
        <f t="shared" ref="NG18:NG81" si="135">IF(NB18=0," ",(NE18*NF18))</f>
        <v xml:space="preserve"> </v>
      </c>
      <c r="NH18" s="169">
        <f t="shared" si="106"/>
        <v>0</v>
      </c>
      <c r="NI18" s="170" t="str">
        <f t="shared" si="107"/>
        <v xml:space="preserve"> </v>
      </c>
      <c r="NK18" s="166">
        <v>30</v>
      </c>
      <c r="NL18" s="228"/>
      <c r="NM18" s="167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",(VLOOKUP(NO18,PROTOKOL!$A$1:$E$26,2,FALSE))*NP18)</f>
        <v xml:space="preserve"> </v>
      </c>
      <c r="NR18" s="168" t="str">
        <f t="shared" si="34"/>
        <v xml:space="preserve"> </v>
      </c>
      <c r="NS18" s="205" t="str">
        <f>IF(NO18=0," ",VLOOKUP(NO18,PROTOKOL!$A:$E,5,FALSE))</f>
        <v xml:space="preserve"> </v>
      </c>
      <c r="NT18" s="169"/>
      <c r="NU18" s="170" t="str">
        <f t="shared" si="108"/>
        <v xml:space="preserve"> </v>
      </c>
      <c r="NV18" s="210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",(VLOOKUP(NX18,PROTOKOL!$A$1:$E$26,2,FALSE))*NY18)</f>
        <v xml:space="preserve"> </v>
      </c>
      <c r="OA18" s="168" t="str">
        <f t="shared" si="35"/>
        <v xml:space="preserve"> </v>
      </c>
      <c r="OB18" s="169" t="str">
        <f>IF(NX18=0," ",VLOOKUP(NX18,PROTOKOL!$A:$E,5,FALSE))</f>
        <v xml:space="preserve"> </v>
      </c>
      <c r="OC18" s="205" t="str">
        <f t="shared" ref="OC18:OC81" si="136">IF(NX18=0," ",(OA18*OB18))</f>
        <v xml:space="preserve"> </v>
      </c>
      <c r="OD18" s="169">
        <f t="shared" si="110"/>
        <v>0</v>
      </c>
      <c r="OE18" s="170" t="str">
        <f t="shared" si="111"/>
        <v xml:space="preserve"> </v>
      </c>
      <c r="OG18" s="166">
        <v>30</v>
      </c>
      <c r="OH18" s="228"/>
      <c r="OI18" s="167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",(VLOOKUP(OK18,PROTOKOL!$A$1:$E$26,2,FALSE))*OL18)</f>
        <v xml:space="preserve"> </v>
      </c>
      <c r="ON18" s="168" t="str">
        <f t="shared" si="36"/>
        <v xml:space="preserve"> </v>
      </c>
      <c r="OO18" s="205" t="str">
        <f>IF(OK18=0," ",VLOOKUP(OK18,PROTOKOL!$A:$E,5,FALSE))</f>
        <v xml:space="preserve"> </v>
      </c>
      <c r="OP18" s="169"/>
      <c r="OQ18" s="170" t="str">
        <f t="shared" si="112"/>
        <v xml:space="preserve"> </v>
      </c>
      <c r="OR18" s="210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",(VLOOKUP(OT18,PROTOKOL!$A$1:$E$26,2,FALSE))*OU18)</f>
        <v xml:space="preserve"> </v>
      </c>
      <c r="OW18" s="168" t="str">
        <f t="shared" si="37"/>
        <v xml:space="preserve"> </v>
      </c>
      <c r="OX18" s="169" t="str">
        <f>IF(OT18=0," ",VLOOKUP(OT18,PROTOKOL!$A:$E,5,FALSE))</f>
        <v xml:space="preserve"> </v>
      </c>
      <c r="OY18" s="205" t="str">
        <f t="shared" ref="OY18:OY81" si="137">IF(OT18=0," ",(OW18*OX18))</f>
        <v xml:space="preserve"> </v>
      </c>
      <c r="OZ18" s="169">
        <f t="shared" si="114"/>
        <v>0</v>
      </c>
      <c r="PA18" s="170" t="str">
        <f t="shared" si="115"/>
        <v xml:space="preserve"> </v>
      </c>
      <c r="PC18" s="166">
        <v>30</v>
      </c>
      <c r="PD18" s="228"/>
      <c r="PE18" s="167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",(VLOOKUP(PG18,PROTOKOL!$A$1:$E$26,2,FALSE))*PH18)</f>
        <v xml:space="preserve"> </v>
      </c>
      <c r="PJ18" s="168" t="str">
        <f t="shared" si="38"/>
        <v xml:space="preserve"> </v>
      </c>
      <c r="PK18" s="205" t="str">
        <f>IF(PG18=0," ",VLOOKUP(PG18,PROTOKOL!$A:$E,5,FALSE))</f>
        <v xml:space="preserve"> </v>
      </c>
      <c r="PL18" s="169"/>
      <c r="PM18" s="170" t="str">
        <f t="shared" si="116"/>
        <v xml:space="preserve"> </v>
      </c>
      <c r="PN18" s="210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",(VLOOKUP(PP18,PROTOKOL!$A$1:$E$26,2,FALSE))*PQ18)</f>
        <v xml:space="preserve"> </v>
      </c>
      <c r="PS18" s="168" t="str">
        <f t="shared" si="39"/>
        <v xml:space="preserve"> </v>
      </c>
      <c r="PT18" s="169" t="str">
        <f>IF(PP18=0," ",VLOOKUP(PP18,PROTOKOL!$A:$E,5,FALSE))</f>
        <v xml:space="preserve"> </v>
      </c>
      <c r="PU18" s="205" t="str">
        <f t="shared" ref="PU18:PU81" si="138">IF(PP18=0," ",(PS18*PT18))</f>
        <v xml:space="preserve"> </v>
      </c>
      <c r="PV18" s="169">
        <f t="shared" si="118"/>
        <v>0</v>
      </c>
      <c r="PW18" s="170" t="str">
        <f t="shared" si="119"/>
        <v xml:space="preserve"> </v>
      </c>
    </row>
    <row r="19" spans="1:439" ht="13.8">
      <c r="A19" s="166">
        <v>30</v>
      </c>
      <c r="B19" s="229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",(VLOOKUP(E19,PROTOKOL!$A$1:$E$26,2,FALSE))*F19)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/>
      <c r="K19" s="170" t="str">
        <f t="shared" si="4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",(VLOOKUP(N19,PROTOKOL!$A$1:$E$26,2,FALSE))*O19)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41"/>
        <v xml:space="preserve"> </v>
      </c>
      <c r="T19" s="169">
        <f t="shared" si="42"/>
        <v>0</v>
      </c>
      <c r="U19" s="170" t="str">
        <f t="shared" si="43"/>
        <v xml:space="preserve"> </v>
      </c>
      <c r="W19" s="166">
        <v>30</v>
      </c>
      <c r="X19" s="229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",(VLOOKUP(AA19,PROTOKOL!$A$1:$E$26,2,FALSE))*AB19)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4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",(VLOOKUP(AJ19,PROTOKOL!$A$1:$E$26,2,FALSE))*AK19)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120"/>
        <v xml:space="preserve"> </v>
      </c>
      <c r="AP19" s="169">
        <f t="shared" si="46"/>
        <v>0</v>
      </c>
      <c r="AQ19" s="170" t="str">
        <f t="shared" si="47"/>
        <v xml:space="preserve"> </v>
      </c>
      <c r="AS19" s="166">
        <v>30</v>
      </c>
      <c r="AT19" s="229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",(VLOOKUP(AW19,PROTOKOL!$A$1:$E$26,2,FALSE))*AX19)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/>
      <c r="BC19" s="170" t="str">
        <f t="shared" si="4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",(VLOOKUP(BF19,PROTOKOL!$A$1:$E$26,2,FALSE))*BG19)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121"/>
        <v xml:space="preserve"> </v>
      </c>
      <c r="BL19" s="169">
        <f t="shared" si="50"/>
        <v>0</v>
      </c>
      <c r="BM19" s="170" t="str">
        <f t="shared" si="51"/>
        <v xml:space="preserve"> </v>
      </c>
      <c r="BO19" s="166">
        <v>30</v>
      </c>
      <c r="BP19" s="229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",(VLOOKUP(BS19,PROTOKOL!$A$1:$E$26,2,FALSE))*BT19)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/>
      <c r="BY19" s="170" t="str">
        <f t="shared" si="5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",(VLOOKUP(CB19,PROTOKOL!$A$1:$E$26,2,FALSE))*CC19)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122"/>
        <v xml:space="preserve"> </v>
      </c>
      <c r="CH19" s="169">
        <f t="shared" si="54"/>
        <v>0</v>
      </c>
      <c r="CI19" s="170" t="str">
        <f t="shared" si="55"/>
        <v xml:space="preserve"> </v>
      </c>
      <c r="CK19" s="166">
        <v>30</v>
      </c>
      <c r="CL19" s="229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",(VLOOKUP(CO19,PROTOKOL!$A$1:$E$26,2,FALSE))*CP19)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/>
      <c r="CU19" s="170" t="str">
        <f t="shared" si="5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",(VLOOKUP(CX19,PROTOKOL!$A$1:$E$26,2,FALSE))*CY19)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123"/>
        <v xml:space="preserve"> </v>
      </c>
      <c r="DD19" s="169">
        <f t="shared" si="58"/>
        <v>0</v>
      </c>
      <c r="DE19" s="170" t="str">
        <f t="shared" si="59"/>
        <v xml:space="preserve"> </v>
      </c>
      <c r="DG19" s="166">
        <v>30</v>
      </c>
      <c r="DH19" s="229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",(VLOOKUP(DK19,PROTOKOL!$A$1:$E$26,2,FALSE))*DL19)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/>
      <c r="DQ19" s="170" t="str">
        <f t="shared" si="6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",(VLOOKUP(DT19,PROTOKOL!$A$1:$E$26,2,FALSE))*DU19)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124"/>
        <v xml:space="preserve"> </v>
      </c>
      <c r="DZ19" s="169">
        <f t="shared" si="62"/>
        <v>0</v>
      </c>
      <c r="EA19" s="170" t="str">
        <f t="shared" si="63"/>
        <v xml:space="preserve"> </v>
      </c>
      <c r="EC19" s="166">
        <v>30</v>
      </c>
      <c r="ED19" s="229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",(VLOOKUP(EG19,PROTOKOL!$A$1:$E$26,2,FALSE))*EH19)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/>
      <c r="EM19" s="170" t="str">
        <f t="shared" si="6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",(VLOOKUP(EP19,PROTOKOL!$A$1:$E$26,2,FALSE))*EQ19)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125"/>
        <v xml:space="preserve"> </v>
      </c>
      <c r="EV19" s="169">
        <f t="shared" si="66"/>
        <v>0</v>
      </c>
      <c r="EW19" s="170" t="str">
        <f t="shared" si="67"/>
        <v xml:space="preserve"> </v>
      </c>
      <c r="EY19" s="166">
        <v>30</v>
      </c>
      <c r="EZ19" s="229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",(VLOOKUP(FC19,PROTOKOL!$A$1:$E$26,2,FALSE))*FD19)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/>
      <c r="FI19" s="170" t="str">
        <f t="shared" si="6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",(VLOOKUP(FL19,PROTOKOL!$A$1:$E$26,2,FALSE))*FM19)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126"/>
        <v xml:space="preserve"> </v>
      </c>
      <c r="FR19" s="169">
        <f t="shared" si="70"/>
        <v>0</v>
      </c>
      <c r="FS19" s="170" t="str">
        <f t="shared" si="71"/>
        <v xml:space="preserve"> </v>
      </c>
      <c r="FU19" s="166">
        <v>30</v>
      </c>
      <c r="FV19" s="229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",(VLOOKUP(FY19,PROTOKOL!$A$1:$E$26,2,FALSE))*FZ19)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/>
      <c r="GE19" s="170" t="str">
        <f t="shared" si="7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",(VLOOKUP(GH19,PROTOKOL!$A$1:$E$26,2,FALSE))*GI19)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127"/>
        <v xml:space="preserve"> </v>
      </c>
      <c r="GN19" s="169">
        <f t="shared" si="74"/>
        <v>0</v>
      </c>
      <c r="GO19" s="170" t="str">
        <f t="shared" si="75"/>
        <v xml:space="preserve"> </v>
      </c>
      <c r="GQ19" s="166">
        <v>30</v>
      </c>
      <c r="GR19" s="229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",(VLOOKUP(GU19,PROTOKOL!$A$1:$E$26,2,FALSE))*GV19)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/>
      <c r="HA19" s="170" t="str">
        <f t="shared" si="7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",(VLOOKUP(HD19,PROTOKOL!$A$1:$E$26,2,FALSE))*HE19)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128"/>
        <v xml:space="preserve"> </v>
      </c>
      <c r="HJ19" s="169">
        <f t="shared" si="78"/>
        <v>0</v>
      </c>
      <c r="HK19" s="170" t="str">
        <f t="shared" si="79"/>
        <v xml:space="preserve"> </v>
      </c>
      <c r="HM19" s="166">
        <v>30</v>
      </c>
      <c r="HN19" s="229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",(VLOOKUP(HQ19,PROTOKOL!$A$1:$E$26,2,FALSE))*HR19)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/>
      <c r="HW19" s="170" t="str">
        <f t="shared" si="8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",(VLOOKUP(HZ19,PROTOKOL!$A$1:$E$26,2,FALSE))*IA19)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129"/>
        <v xml:space="preserve"> </v>
      </c>
      <c r="IF19" s="169">
        <f t="shared" si="82"/>
        <v>0</v>
      </c>
      <c r="IG19" s="170" t="str">
        <f t="shared" si="83"/>
        <v xml:space="preserve"> </v>
      </c>
      <c r="II19" s="166">
        <v>30</v>
      </c>
      <c r="IJ19" s="229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",(VLOOKUP(IM19,PROTOKOL!$A$1:$E$26,2,FALSE))*IN19)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/>
      <c r="IS19" s="170" t="str">
        <f t="shared" si="8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",(VLOOKUP(IV19,PROTOKOL!$A$1:$E$26,2,FALSE))*IW19)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30"/>
        <v xml:space="preserve"> </v>
      </c>
      <c r="JB19" s="169">
        <f t="shared" si="86"/>
        <v>0</v>
      </c>
      <c r="JC19" s="170" t="str">
        <f t="shared" si="87"/>
        <v xml:space="preserve"> </v>
      </c>
      <c r="JE19" s="166">
        <v>30</v>
      </c>
      <c r="JF19" s="229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",(VLOOKUP(JI19,PROTOKOL!$A$1:$E$26,2,FALSE))*JJ19)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/>
      <c r="JO19" s="170" t="str">
        <f t="shared" si="8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",(VLOOKUP(JR19,PROTOKOL!$A$1:$E$26,2,FALSE))*JS19)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31"/>
        <v xml:space="preserve"> </v>
      </c>
      <c r="JX19" s="169">
        <f t="shared" si="90"/>
        <v>0</v>
      </c>
      <c r="JY19" s="170" t="str">
        <f t="shared" si="91"/>
        <v xml:space="preserve"> </v>
      </c>
      <c r="KA19" s="166">
        <v>30</v>
      </c>
      <c r="KB19" s="229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",(VLOOKUP(KE19,PROTOKOL!$A$1:$E$26,2,FALSE))*KF19)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/>
      <c r="KK19" s="170" t="str">
        <f t="shared" si="9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",(VLOOKUP(KN19,PROTOKOL!$A$1:$E$26,2,FALSE))*KO19)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32"/>
        <v xml:space="preserve"> </v>
      </c>
      <c r="KT19" s="169">
        <f t="shared" si="94"/>
        <v>0</v>
      </c>
      <c r="KU19" s="170" t="str">
        <f t="shared" si="95"/>
        <v xml:space="preserve"> </v>
      </c>
      <c r="KW19" s="166">
        <v>30</v>
      </c>
      <c r="KX19" s="229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",(VLOOKUP(LA19,PROTOKOL!$A$1:$E$26,2,FALSE))*LB19)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9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",(VLOOKUP(LJ19,PROTOKOL!$A$1:$E$26,2,FALSE))*LK19)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33"/>
        <v xml:space="preserve"> </v>
      </c>
      <c r="LP19" s="169">
        <f t="shared" si="98"/>
        <v>0</v>
      </c>
      <c r="LQ19" s="170" t="str">
        <f t="shared" si="99"/>
        <v xml:space="preserve"> </v>
      </c>
      <c r="LS19" s="166">
        <v>30</v>
      </c>
      <c r="LT19" s="229"/>
      <c r="LU19" s="167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",(VLOOKUP(LW19,PROTOKOL!$A$1:$E$26,2,FALSE))*LX19)</f>
        <v xml:space="preserve"> </v>
      </c>
      <c r="LZ19" s="168" t="str">
        <f t="shared" si="30"/>
        <v xml:space="preserve"> </v>
      </c>
      <c r="MA19" s="205" t="str">
        <f>IF(LW19=0," ",VLOOKUP(LW19,PROTOKOL!$A:$E,5,FALSE))</f>
        <v xml:space="preserve"> </v>
      </c>
      <c r="MB19" s="169"/>
      <c r="MC19" s="170" t="str">
        <f t="shared" si="100"/>
        <v xml:space="preserve"> </v>
      </c>
      <c r="MD19" s="210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",(VLOOKUP(MF19,PROTOKOL!$A$1:$E$26,2,FALSE))*MG19)</f>
        <v xml:space="preserve"> </v>
      </c>
      <c r="MI19" s="168" t="str">
        <f t="shared" si="31"/>
        <v xml:space="preserve"> </v>
      </c>
      <c r="MJ19" s="169" t="str">
        <f>IF(MF19=0," ",VLOOKUP(MF19,PROTOKOL!$A:$E,5,FALSE))</f>
        <v xml:space="preserve"> </v>
      </c>
      <c r="MK19" s="205" t="str">
        <f t="shared" si="134"/>
        <v xml:space="preserve"> </v>
      </c>
      <c r="ML19" s="169">
        <f t="shared" si="102"/>
        <v>0</v>
      </c>
      <c r="MM19" s="170" t="str">
        <f t="shared" si="103"/>
        <v xml:space="preserve"> </v>
      </c>
      <c r="MO19" s="166">
        <v>30</v>
      </c>
      <c r="MP19" s="229"/>
      <c r="MQ19" s="167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",(VLOOKUP(MS19,PROTOKOL!$A$1:$E$26,2,FALSE))*MT19)</f>
        <v xml:space="preserve"> </v>
      </c>
      <c r="MV19" s="168" t="str">
        <f t="shared" si="32"/>
        <v xml:space="preserve"> </v>
      </c>
      <c r="MW19" s="205" t="str">
        <f>IF(MS19=0," ",VLOOKUP(MS19,PROTOKOL!$A:$E,5,FALSE))</f>
        <v xml:space="preserve"> </v>
      </c>
      <c r="MX19" s="169"/>
      <c r="MY19" s="170" t="str">
        <f t="shared" si="104"/>
        <v xml:space="preserve"> </v>
      </c>
      <c r="MZ19" s="210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",(VLOOKUP(NB19,PROTOKOL!$A$1:$E$26,2,FALSE))*NC19)</f>
        <v xml:space="preserve"> </v>
      </c>
      <c r="NE19" s="168" t="str">
        <f t="shared" si="33"/>
        <v xml:space="preserve"> </v>
      </c>
      <c r="NF19" s="169" t="str">
        <f>IF(NB19=0," ",VLOOKUP(NB19,PROTOKOL!$A:$E,5,FALSE))</f>
        <v xml:space="preserve"> </v>
      </c>
      <c r="NG19" s="205" t="str">
        <f t="shared" si="135"/>
        <v xml:space="preserve"> </v>
      </c>
      <c r="NH19" s="169">
        <f t="shared" si="106"/>
        <v>0</v>
      </c>
      <c r="NI19" s="170" t="str">
        <f t="shared" si="107"/>
        <v xml:space="preserve"> </v>
      </c>
      <c r="NK19" s="166">
        <v>30</v>
      </c>
      <c r="NL19" s="229"/>
      <c r="NM19" s="167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",(VLOOKUP(NO19,PROTOKOL!$A$1:$E$26,2,FALSE))*NP19)</f>
        <v xml:space="preserve"> </v>
      </c>
      <c r="NR19" s="168" t="str">
        <f t="shared" si="34"/>
        <v xml:space="preserve"> </v>
      </c>
      <c r="NS19" s="205" t="str">
        <f>IF(NO19=0," ",VLOOKUP(NO19,PROTOKOL!$A:$E,5,FALSE))</f>
        <v xml:space="preserve"> </v>
      </c>
      <c r="NT19" s="169"/>
      <c r="NU19" s="170" t="str">
        <f t="shared" si="108"/>
        <v xml:space="preserve"> </v>
      </c>
      <c r="NV19" s="210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",(VLOOKUP(NX19,PROTOKOL!$A$1:$E$26,2,FALSE))*NY19)</f>
        <v xml:space="preserve"> </v>
      </c>
      <c r="OA19" s="168" t="str">
        <f t="shared" si="35"/>
        <v xml:space="preserve"> </v>
      </c>
      <c r="OB19" s="169" t="str">
        <f>IF(NX19=0," ",VLOOKUP(NX19,PROTOKOL!$A:$E,5,FALSE))</f>
        <v xml:space="preserve"> </v>
      </c>
      <c r="OC19" s="205" t="str">
        <f t="shared" si="136"/>
        <v xml:space="preserve"> </v>
      </c>
      <c r="OD19" s="169">
        <f t="shared" si="110"/>
        <v>0</v>
      </c>
      <c r="OE19" s="170" t="str">
        <f t="shared" si="111"/>
        <v xml:space="preserve"> </v>
      </c>
      <c r="OG19" s="166">
        <v>30</v>
      </c>
      <c r="OH19" s="229"/>
      <c r="OI19" s="167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",(VLOOKUP(OK19,PROTOKOL!$A$1:$E$26,2,FALSE))*OL19)</f>
        <v xml:space="preserve"> </v>
      </c>
      <c r="ON19" s="168" t="str">
        <f t="shared" si="36"/>
        <v xml:space="preserve"> </v>
      </c>
      <c r="OO19" s="205" t="str">
        <f>IF(OK19=0," ",VLOOKUP(OK19,PROTOKOL!$A:$E,5,FALSE))</f>
        <v xml:space="preserve"> </v>
      </c>
      <c r="OP19" s="169"/>
      <c r="OQ19" s="170" t="str">
        <f t="shared" si="112"/>
        <v xml:space="preserve"> </v>
      </c>
      <c r="OR19" s="210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",(VLOOKUP(OT19,PROTOKOL!$A$1:$E$26,2,FALSE))*OU19)</f>
        <v xml:space="preserve"> </v>
      </c>
      <c r="OW19" s="168" t="str">
        <f t="shared" si="37"/>
        <v xml:space="preserve"> </v>
      </c>
      <c r="OX19" s="169" t="str">
        <f>IF(OT19=0," ",VLOOKUP(OT19,PROTOKOL!$A:$E,5,FALSE))</f>
        <v xml:space="preserve"> </v>
      </c>
      <c r="OY19" s="205" t="str">
        <f t="shared" si="137"/>
        <v xml:space="preserve"> </v>
      </c>
      <c r="OZ19" s="169">
        <f t="shared" si="114"/>
        <v>0</v>
      </c>
      <c r="PA19" s="170" t="str">
        <f t="shared" si="115"/>
        <v xml:space="preserve"> </v>
      </c>
      <c r="PC19" s="166">
        <v>30</v>
      </c>
      <c r="PD19" s="229"/>
      <c r="PE19" s="167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",(VLOOKUP(PG19,PROTOKOL!$A$1:$E$26,2,FALSE))*PH19)</f>
        <v xml:space="preserve"> </v>
      </c>
      <c r="PJ19" s="168" t="str">
        <f t="shared" si="38"/>
        <v xml:space="preserve"> </v>
      </c>
      <c r="PK19" s="205" t="str">
        <f>IF(PG19=0," ",VLOOKUP(PG19,PROTOKOL!$A:$E,5,FALSE))</f>
        <v xml:space="preserve"> </v>
      </c>
      <c r="PL19" s="169"/>
      <c r="PM19" s="170" t="str">
        <f t="shared" si="116"/>
        <v xml:space="preserve"> </v>
      </c>
      <c r="PN19" s="210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",(VLOOKUP(PP19,PROTOKOL!$A$1:$E$26,2,FALSE))*PQ19)</f>
        <v xml:space="preserve"> </v>
      </c>
      <c r="PS19" s="168" t="str">
        <f t="shared" si="39"/>
        <v xml:space="preserve"> </v>
      </c>
      <c r="PT19" s="169" t="str">
        <f>IF(PP19=0," ",VLOOKUP(PP19,PROTOKOL!$A:$E,5,FALSE))</f>
        <v xml:space="preserve"> </v>
      </c>
      <c r="PU19" s="205" t="str">
        <f t="shared" si="138"/>
        <v xml:space="preserve"> </v>
      </c>
      <c r="PV19" s="169">
        <f t="shared" si="118"/>
        <v>0</v>
      </c>
      <c r="PW19" s="170" t="str">
        <f t="shared" si="119"/>
        <v xml:space="preserve"> </v>
      </c>
    </row>
    <row r="20" spans="1:439" ht="13.8">
      <c r="A20" s="166">
        <v>31</v>
      </c>
      <c r="B20" s="227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",(VLOOKUP(E20,PROTOKOL!$A$1:$E$26,2,FALSE))*F20)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4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",(VLOOKUP(N20,PROTOKOL!$A$1:$E$26,2,FALSE))*O20)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41"/>
        <v xml:space="preserve"> </v>
      </c>
      <c r="T20" s="169">
        <f t="shared" si="42"/>
        <v>0</v>
      </c>
      <c r="U20" s="170" t="str">
        <f t="shared" si="43"/>
        <v xml:space="preserve"> </v>
      </c>
      <c r="W20" s="166">
        <v>31</v>
      </c>
      <c r="X20" s="227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",(VLOOKUP(AA20,PROTOKOL!$A$1:$E$26,2,FALSE))*AB20)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4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",(VLOOKUP(AJ20,PROTOKOL!$A$1:$E$26,2,FALSE))*AK20)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120"/>
        <v xml:space="preserve"> </v>
      </c>
      <c r="AP20" s="169">
        <f t="shared" si="46"/>
        <v>0</v>
      </c>
      <c r="AQ20" s="170" t="str">
        <f t="shared" si="47"/>
        <v xml:space="preserve"> </v>
      </c>
      <c r="AS20" s="166">
        <v>31</v>
      </c>
      <c r="AT20" s="227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",(VLOOKUP(AW20,PROTOKOL!$A$1:$E$26,2,FALSE))*AX20)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4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",(VLOOKUP(BF20,PROTOKOL!$A$1:$E$26,2,FALSE))*BG20)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121"/>
        <v xml:space="preserve"> </v>
      </c>
      <c r="BL20" s="169">
        <f t="shared" si="50"/>
        <v>0</v>
      </c>
      <c r="BM20" s="170" t="str">
        <f t="shared" si="51"/>
        <v xml:space="preserve"> </v>
      </c>
      <c r="BO20" s="166">
        <v>31</v>
      </c>
      <c r="BP20" s="227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",(VLOOKUP(BS20,PROTOKOL!$A$1:$E$26,2,FALSE))*BT20)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5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",(VLOOKUP(CB20,PROTOKOL!$A$1:$E$26,2,FALSE))*CC20)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122"/>
        <v xml:space="preserve"> </v>
      </c>
      <c r="CH20" s="169">
        <f t="shared" si="54"/>
        <v>0</v>
      </c>
      <c r="CI20" s="170" t="str">
        <f t="shared" si="55"/>
        <v xml:space="preserve"> </v>
      </c>
      <c r="CK20" s="166">
        <v>31</v>
      </c>
      <c r="CL20" s="227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",(VLOOKUP(CO20,PROTOKOL!$A$1:$E$26,2,FALSE))*CP20)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5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",(VLOOKUP(CX20,PROTOKOL!$A$1:$E$26,2,FALSE))*CY20)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123"/>
        <v xml:space="preserve"> </v>
      </c>
      <c r="DD20" s="169">
        <f t="shared" si="58"/>
        <v>0</v>
      </c>
      <c r="DE20" s="170" t="str">
        <f t="shared" si="59"/>
        <v xml:space="preserve"> </v>
      </c>
      <c r="DG20" s="166">
        <v>31</v>
      </c>
      <c r="DH20" s="227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",(VLOOKUP(DK20,PROTOKOL!$A$1:$E$26,2,FALSE))*DL20)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6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",(VLOOKUP(DT20,PROTOKOL!$A$1:$E$26,2,FALSE))*DU20)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124"/>
        <v xml:space="preserve"> </v>
      </c>
      <c r="DZ20" s="169">
        <f t="shared" si="62"/>
        <v>0</v>
      </c>
      <c r="EA20" s="170" t="str">
        <f t="shared" si="63"/>
        <v xml:space="preserve"> </v>
      </c>
      <c r="EC20" s="166">
        <v>31</v>
      </c>
      <c r="ED20" s="227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",(VLOOKUP(EG20,PROTOKOL!$A$1:$E$26,2,FALSE))*EH20)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6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",(VLOOKUP(EP20,PROTOKOL!$A$1:$E$26,2,FALSE))*EQ20)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125"/>
        <v xml:space="preserve"> </v>
      </c>
      <c r="EV20" s="169">
        <f t="shared" si="66"/>
        <v>0</v>
      </c>
      <c r="EW20" s="170" t="str">
        <f t="shared" si="67"/>
        <v xml:space="preserve"> </v>
      </c>
      <c r="EY20" s="166">
        <v>31</v>
      </c>
      <c r="EZ20" s="227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",(VLOOKUP(FC20,PROTOKOL!$A$1:$E$26,2,FALSE))*FD20)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6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",(VLOOKUP(FL20,PROTOKOL!$A$1:$E$26,2,FALSE))*FM20)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126"/>
        <v xml:space="preserve"> </v>
      </c>
      <c r="FR20" s="169">
        <f t="shared" si="70"/>
        <v>0</v>
      </c>
      <c r="FS20" s="170" t="str">
        <f t="shared" si="71"/>
        <v xml:space="preserve"> </v>
      </c>
      <c r="FU20" s="166">
        <v>31</v>
      </c>
      <c r="FV20" s="227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",(VLOOKUP(FY20,PROTOKOL!$A$1:$E$26,2,FALSE))*FZ20)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7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",(VLOOKUP(GH20,PROTOKOL!$A$1:$E$26,2,FALSE))*GI20)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127"/>
        <v xml:space="preserve"> </v>
      </c>
      <c r="GN20" s="169">
        <f t="shared" si="74"/>
        <v>0</v>
      </c>
      <c r="GO20" s="170" t="str">
        <f t="shared" si="75"/>
        <v xml:space="preserve"> </v>
      </c>
      <c r="GQ20" s="166">
        <v>31</v>
      </c>
      <c r="GR20" s="227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",(VLOOKUP(GU20,PROTOKOL!$A$1:$E$26,2,FALSE))*GV20)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7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",(VLOOKUP(HD20,PROTOKOL!$A$1:$E$26,2,FALSE))*HE20)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128"/>
        <v xml:space="preserve"> </v>
      </c>
      <c r="HJ20" s="169">
        <f t="shared" si="78"/>
        <v>0</v>
      </c>
      <c r="HK20" s="170" t="str">
        <f t="shared" si="79"/>
        <v xml:space="preserve"> </v>
      </c>
      <c r="HM20" s="166">
        <v>31</v>
      </c>
      <c r="HN20" s="227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",(VLOOKUP(HQ20,PROTOKOL!$A$1:$E$26,2,FALSE))*HR20)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8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",(VLOOKUP(HZ20,PROTOKOL!$A$1:$E$26,2,FALSE))*IA20)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129"/>
        <v xml:space="preserve"> </v>
      </c>
      <c r="IF20" s="169">
        <f t="shared" si="82"/>
        <v>0</v>
      </c>
      <c r="IG20" s="170" t="str">
        <f t="shared" si="83"/>
        <v xml:space="preserve"> </v>
      </c>
      <c r="II20" s="166">
        <v>31</v>
      </c>
      <c r="IJ20" s="227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",(VLOOKUP(IM20,PROTOKOL!$A$1:$E$26,2,FALSE))*IN20)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8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",(VLOOKUP(IV20,PROTOKOL!$A$1:$E$26,2,FALSE))*IW20)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30"/>
        <v xml:space="preserve"> </v>
      </c>
      <c r="JB20" s="169">
        <f t="shared" si="86"/>
        <v>0</v>
      </c>
      <c r="JC20" s="170" t="str">
        <f t="shared" si="87"/>
        <v xml:space="preserve"> </v>
      </c>
      <c r="JE20" s="166">
        <v>31</v>
      </c>
      <c r="JF20" s="227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",(VLOOKUP(JI20,PROTOKOL!$A$1:$E$26,2,FALSE))*JJ20)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8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",(VLOOKUP(JR20,PROTOKOL!$A$1:$E$26,2,FALSE))*JS20)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31"/>
        <v xml:space="preserve"> </v>
      </c>
      <c r="JX20" s="169">
        <f t="shared" si="90"/>
        <v>0</v>
      </c>
      <c r="JY20" s="170" t="str">
        <f t="shared" si="91"/>
        <v xml:space="preserve"> </v>
      </c>
      <c r="KA20" s="166">
        <v>31</v>
      </c>
      <c r="KB20" s="227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",(VLOOKUP(KE20,PROTOKOL!$A$1:$E$26,2,FALSE))*KF20)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9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",(VLOOKUP(KN20,PROTOKOL!$A$1:$E$26,2,FALSE))*KO20)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32"/>
        <v xml:space="preserve"> </v>
      </c>
      <c r="KT20" s="169">
        <f t="shared" si="94"/>
        <v>0</v>
      </c>
      <c r="KU20" s="170" t="str">
        <f t="shared" si="95"/>
        <v xml:space="preserve"> </v>
      </c>
      <c r="KW20" s="166">
        <v>31</v>
      </c>
      <c r="KX20" s="227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",(VLOOKUP(LA20,PROTOKOL!$A$1:$E$26,2,FALSE))*LB20)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9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",(VLOOKUP(LJ20,PROTOKOL!$A$1:$E$26,2,FALSE))*LK20)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33"/>
        <v xml:space="preserve"> </v>
      </c>
      <c r="LP20" s="169">
        <f t="shared" si="98"/>
        <v>0</v>
      </c>
      <c r="LQ20" s="170" t="str">
        <f t="shared" si="99"/>
        <v xml:space="preserve"> </v>
      </c>
      <c r="LS20" s="166">
        <v>31</v>
      </c>
      <c r="LT20" s="227">
        <v>31</v>
      </c>
      <c r="LU20" s="167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",(VLOOKUP(LW20,PROTOKOL!$A$1:$E$26,2,FALSE))*LX20)</f>
        <v xml:space="preserve"> </v>
      </c>
      <c r="LZ20" s="168" t="str">
        <f t="shared" si="30"/>
        <v xml:space="preserve"> </v>
      </c>
      <c r="MA20" s="205" t="str">
        <f>IF(LW20=0," ",VLOOKUP(LW20,PROTOKOL!$A:$E,5,FALSE))</f>
        <v xml:space="preserve"> </v>
      </c>
      <c r="MB20" s="169"/>
      <c r="MC20" s="170" t="str">
        <f t="shared" si="100"/>
        <v xml:space="preserve"> </v>
      </c>
      <c r="MD20" s="210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",(VLOOKUP(MF20,PROTOKOL!$A$1:$E$26,2,FALSE))*MG20)</f>
        <v xml:space="preserve"> </v>
      </c>
      <c r="MI20" s="168" t="str">
        <f t="shared" si="31"/>
        <v xml:space="preserve"> </v>
      </c>
      <c r="MJ20" s="169" t="str">
        <f>IF(MF20=0," ",VLOOKUP(MF20,PROTOKOL!$A:$E,5,FALSE))</f>
        <v xml:space="preserve"> </v>
      </c>
      <c r="MK20" s="205" t="str">
        <f t="shared" si="134"/>
        <v xml:space="preserve"> </v>
      </c>
      <c r="ML20" s="169">
        <f t="shared" si="102"/>
        <v>0</v>
      </c>
      <c r="MM20" s="170" t="str">
        <f t="shared" si="103"/>
        <v xml:space="preserve"> </v>
      </c>
      <c r="MO20" s="166">
        <v>31</v>
      </c>
      <c r="MP20" s="227">
        <v>31</v>
      </c>
      <c r="MQ20" s="167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",(VLOOKUP(MS20,PROTOKOL!$A$1:$E$26,2,FALSE))*MT20)</f>
        <v xml:space="preserve"> </v>
      </c>
      <c r="MV20" s="168" t="str">
        <f t="shared" si="32"/>
        <v xml:space="preserve"> </v>
      </c>
      <c r="MW20" s="205" t="str">
        <f>IF(MS20=0," ",VLOOKUP(MS20,PROTOKOL!$A:$E,5,FALSE))</f>
        <v xml:space="preserve"> </v>
      </c>
      <c r="MX20" s="169"/>
      <c r="MY20" s="170" t="str">
        <f t="shared" si="104"/>
        <v xml:space="preserve"> </v>
      </c>
      <c r="MZ20" s="210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",(VLOOKUP(NB20,PROTOKOL!$A$1:$E$26,2,FALSE))*NC20)</f>
        <v xml:space="preserve"> </v>
      </c>
      <c r="NE20" s="168" t="str">
        <f t="shared" si="33"/>
        <v xml:space="preserve"> </v>
      </c>
      <c r="NF20" s="169" t="str">
        <f>IF(NB20=0," ",VLOOKUP(NB20,PROTOKOL!$A:$E,5,FALSE))</f>
        <v xml:space="preserve"> </v>
      </c>
      <c r="NG20" s="205" t="str">
        <f t="shared" si="135"/>
        <v xml:space="preserve"> </v>
      </c>
      <c r="NH20" s="169">
        <f t="shared" si="106"/>
        <v>0</v>
      </c>
      <c r="NI20" s="170" t="str">
        <f t="shared" si="107"/>
        <v xml:space="preserve"> </v>
      </c>
      <c r="NK20" s="166">
        <v>31</v>
      </c>
      <c r="NL20" s="227">
        <v>31</v>
      </c>
      <c r="NM20" s="167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",(VLOOKUP(NO20,PROTOKOL!$A$1:$E$26,2,FALSE))*NP20)</f>
        <v xml:space="preserve"> </v>
      </c>
      <c r="NR20" s="168" t="str">
        <f t="shared" si="34"/>
        <v xml:space="preserve"> </v>
      </c>
      <c r="NS20" s="205" t="str">
        <f>IF(NO20=0," ",VLOOKUP(NO20,PROTOKOL!$A:$E,5,FALSE))</f>
        <v xml:space="preserve"> </v>
      </c>
      <c r="NT20" s="169"/>
      <c r="NU20" s="170" t="str">
        <f t="shared" si="108"/>
        <v xml:space="preserve"> </v>
      </c>
      <c r="NV20" s="210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",(VLOOKUP(NX20,PROTOKOL!$A$1:$E$26,2,FALSE))*NY20)</f>
        <v xml:space="preserve"> </v>
      </c>
      <c r="OA20" s="168" t="str">
        <f t="shared" si="35"/>
        <v xml:space="preserve"> </v>
      </c>
      <c r="OB20" s="169" t="str">
        <f>IF(NX20=0," ",VLOOKUP(NX20,PROTOKOL!$A:$E,5,FALSE))</f>
        <v xml:space="preserve"> </v>
      </c>
      <c r="OC20" s="205" t="str">
        <f t="shared" si="136"/>
        <v xml:space="preserve"> </v>
      </c>
      <c r="OD20" s="169">
        <f t="shared" si="110"/>
        <v>0</v>
      </c>
      <c r="OE20" s="170" t="str">
        <f t="shared" si="111"/>
        <v xml:space="preserve"> </v>
      </c>
      <c r="OG20" s="166">
        <v>31</v>
      </c>
      <c r="OH20" s="227">
        <v>31</v>
      </c>
      <c r="OI20" s="167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",(VLOOKUP(OK20,PROTOKOL!$A$1:$E$26,2,FALSE))*OL20)</f>
        <v xml:space="preserve"> </v>
      </c>
      <c r="ON20" s="168" t="str">
        <f t="shared" si="36"/>
        <v xml:space="preserve"> </v>
      </c>
      <c r="OO20" s="205" t="str">
        <f>IF(OK20=0," ",VLOOKUP(OK20,PROTOKOL!$A:$E,5,FALSE))</f>
        <v xml:space="preserve"> </v>
      </c>
      <c r="OP20" s="169"/>
      <c r="OQ20" s="170" t="str">
        <f t="shared" si="112"/>
        <v xml:space="preserve"> </v>
      </c>
      <c r="OR20" s="210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",(VLOOKUP(OT20,PROTOKOL!$A$1:$E$26,2,FALSE))*OU20)</f>
        <v xml:space="preserve"> </v>
      </c>
      <c r="OW20" s="168" t="str">
        <f t="shared" si="37"/>
        <v xml:space="preserve"> </v>
      </c>
      <c r="OX20" s="169" t="str">
        <f>IF(OT20=0," ",VLOOKUP(OT20,PROTOKOL!$A:$E,5,FALSE))</f>
        <v xml:space="preserve"> </v>
      </c>
      <c r="OY20" s="205" t="str">
        <f t="shared" si="137"/>
        <v xml:space="preserve"> </v>
      </c>
      <c r="OZ20" s="169">
        <f t="shared" si="114"/>
        <v>0</v>
      </c>
      <c r="PA20" s="170" t="str">
        <f t="shared" si="115"/>
        <v xml:space="preserve"> </v>
      </c>
      <c r="PC20" s="166">
        <v>31</v>
      </c>
      <c r="PD20" s="227">
        <v>31</v>
      </c>
      <c r="PE20" s="167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",(VLOOKUP(PG20,PROTOKOL!$A$1:$E$26,2,FALSE))*PH20)</f>
        <v xml:space="preserve"> </v>
      </c>
      <c r="PJ20" s="168" t="str">
        <f t="shared" si="38"/>
        <v xml:space="preserve"> </v>
      </c>
      <c r="PK20" s="205" t="str">
        <f>IF(PG20=0," ",VLOOKUP(PG20,PROTOKOL!$A:$E,5,FALSE))</f>
        <v xml:space="preserve"> </v>
      </c>
      <c r="PL20" s="169"/>
      <c r="PM20" s="170" t="str">
        <f t="shared" si="116"/>
        <v xml:space="preserve"> </v>
      </c>
      <c r="PN20" s="210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",(VLOOKUP(PP20,PROTOKOL!$A$1:$E$26,2,FALSE))*PQ20)</f>
        <v xml:space="preserve"> </v>
      </c>
      <c r="PS20" s="168" t="str">
        <f t="shared" si="39"/>
        <v xml:space="preserve"> </v>
      </c>
      <c r="PT20" s="169" t="str">
        <f>IF(PP20=0," ",VLOOKUP(PP20,PROTOKOL!$A:$E,5,FALSE))</f>
        <v xml:space="preserve"> </v>
      </c>
      <c r="PU20" s="205" t="str">
        <f t="shared" si="138"/>
        <v xml:space="preserve"> </v>
      </c>
      <c r="PV20" s="169">
        <f t="shared" si="118"/>
        <v>0</v>
      </c>
      <c r="PW20" s="170" t="str">
        <f t="shared" si="119"/>
        <v xml:space="preserve"> </v>
      </c>
    </row>
    <row r="21" spans="1:439" ht="13.8">
      <c r="A21" s="166">
        <v>31</v>
      </c>
      <c r="B21" s="228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",(VLOOKUP(E21,PROTOKOL!$A$1:$E$26,2,FALSE))*F21)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4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",(VLOOKUP(N21,PROTOKOL!$A$1:$E$26,2,FALSE))*O21)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41"/>
        <v xml:space="preserve"> </v>
      </c>
      <c r="T21" s="169">
        <f t="shared" si="42"/>
        <v>0</v>
      </c>
      <c r="U21" s="170" t="str">
        <f t="shared" si="43"/>
        <v xml:space="preserve"> </v>
      </c>
      <c r="W21" s="166">
        <v>31</v>
      </c>
      <c r="X21" s="228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",(VLOOKUP(AA21,PROTOKOL!$A$1:$E$26,2,FALSE))*AB21)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4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",(VLOOKUP(AJ21,PROTOKOL!$A$1:$E$26,2,FALSE))*AK21)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120"/>
        <v xml:space="preserve"> </v>
      </c>
      <c r="AP21" s="169">
        <f t="shared" si="46"/>
        <v>0</v>
      </c>
      <c r="AQ21" s="170" t="str">
        <f t="shared" si="47"/>
        <v xml:space="preserve"> </v>
      </c>
      <c r="AS21" s="166">
        <v>31</v>
      </c>
      <c r="AT21" s="228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",(VLOOKUP(AW21,PROTOKOL!$A$1:$E$26,2,FALSE))*AX21)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4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",(VLOOKUP(BF21,PROTOKOL!$A$1:$E$26,2,FALSE))*BG21)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121"/>
        <v xml:space="preserve"> </v>
      </c>
      <c r="BL21" s="169">
        <f t="shared" si="50"/>
        <v>0</v>
      </c>
      <c r="BM21" s="170" t="str">
        <f t="shared" si="51"/>
        <v xml:space="preserve"> </v>
      </c>
      <c r="BO21" s="166">
        <v>31</v>
      </c>
      <c r="BP21" s="228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",(VLOOKUP(BS21,PROTOKOL!$A$1:$E$26,2,FALSE))*BT21)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5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",(VLOOKUP(CB21,PROTOKOL!$A$1:$E$26,2,FALSE))*CC21)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122"/>
        <v xml:space="preserve"> </v>
      </c>
      <c r="CH21" s="169">
        <f t="shared" si="54"/>
        <v>0</v>
      </c>
      <c r="CI21" s="170" t="str">
        <f t="shared" si="55"/>
        <v xml:space="preserve"> </v>
      </c>
      <c r="CK21" s="166">
        <v>31</v>
      </c>
      <c r="CL21" s="228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",(VLOOKUP(CO21,PROTOKOL!$A$1:$E$26,2,FALSE))*CP21)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5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",(VLOOKUP(CX21,PROTOKOL!$A$1:$E$26,2,FALSE))*CY21)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123"/>
        <v xml:space="preserve"> </v>
      </c>
      <c r="DD21" s="169">
        <f t="shared" si="58"/>
        <v>0</v>
      </c>
      <c r="DE21" s="170" t="str">
        <f t="shared" si="59"/>
        <v xml:space="preserve"> </v>
      </c>
      <c r="DG21" s="166">
        <v>31</v>
      </c>
      <c r="DH21" s="228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",(VLOOKUP(DK21,PROTOKOL!$A$1:$E$26,2,FALSE))*DL21)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6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",(VLOOKUP(DT21,PROTOKOL!$A$1:$E$26,2,FALSE))*DU21)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124"/>
        <v xml:space="preserve"> </v>
      </c>
      <c r="DZ21" s="169">
        <f t="shared" si="62"/>
        <v>0</v>
      </c>
      <c r="EA21" s="170" t="str">
        <f t="shared" si="63"/>
        <v xml:space="preserve"> </v>
      </c>
      <c r="EC21" s="166">
        <v>31</v>
      </c>
      <c r="ED21" s="228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",(VLOOKUP(EG21,PROTOKOL!$A$1:$E$26,2,FALSE))*EH21)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6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",(VLOOKUP(EP21,PROTOKOL!$A$1:$E$26,2,FALSE))*EQ21)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125"/>
        <v xml:space="preserve"> </v>
      </c>
      <c r="EV21" s="169">
        <f t="shared" si="66"/>
        <v>0</v>
      </c>
      <c r="EW21" s="170" t="str">
        <f t="shared" si="67"/>
        <v xml:space="preserve"> </v>
      </c>
      <c r="EY21" s="166">
        <v>31</v>
      </c>
      <c r="EZ21" s="228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",(VLOOKUP(FC21,PROTOKOL!$A$1:$E$26,2,FALSE))*FD21)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6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",(VLOOKUP(FL21,PROTOKOL!$A$1:$E$26,2,FALSE))*FM21)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126"/>
        <v xml:space="preserve"> </v>
      </c>
      <c r="FR21" s="169">
        <f t="shared" si="70"/>
        <v>0</v>
      </c>
      <c r="FS21" s="170" t="str">
        <f t="shared" si="71"/>
        <v xml:space="preserve"> </v>
      </c>
      <c r="FU21" s="166">
        <v>31</v>
      </c>
      <c r="FV21" s="228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",(VLOOKUP(FY21,PROTOKOL!$A$1:$E$26,2,FALSE))*FZ21)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7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",(VLOOKUP(GH21,PROTOKOL!$A$1:$E$26,2,FALSE))*GI21)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127"/>
        <v xml:space="preserve"> </v>
      </c>
      <c r="GN21" s="169">
        <f t="shared" si="74"/>
        <v>0</v>
      </c>
      <c r="GO21" s="170" t="str">
        <f t="shared" si="75"/>
        <v xml:space="preserve"> </v>
      </c>
      <c r="GQ21" s="166">
        <v>31</v>
      </c>
      <c r="GR21" s="228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",(VLOOKUP(GU21,PROTOKOL!$A$1:$E$26,2,FALSE))*GV21)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7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",(VLOOKUP(HD21,PROTOKOL!$A$1:$E$26,2,FALSE))*HE21)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128"/>
        <v xml:space="preserve"> </v>
      </c>
      <c r="HJ21" s="169">
        <f t="shared" si="78"/>
        <v>0</v>
      </c>
      <c r="HK21" s="170" t="str">
        <f t="shared" si="79"/>
        <v xml:space="preserve"> </v>
      </c>
      <c r="HM21" s="166">
        <v>31</v>
      </c>
      <c r="HN21" s="228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",(VLOOKUP(HQ21,PROTOKOL!$A$1:$E$26,2,FALSE))*HR21)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8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",(VLOOKUP(HZ21,PROTOKOL!$A$1:$E$26,2,FALSE))*IA21)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129"/>
        <v xml:space="preserve"> </v>
      </c>
      <c r="IF21" s="169">
        <f t="shared" si="82"/>
        <v>0</v>
      </c>
      <c r="IG21" s="170" t="str">
        <f t="shared" si="83"/>
        <v xml:space="preserve"> </v>
      </c>
      <c r="II21" s="166">
        <v>31</v>
      </c>
      <c r="IJ21" s="228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",(VLOOKUP(IM21,PROTOKOL!$A$1:$E$26,2,FALSE))*IN21)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8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",(VLOOKUP(IV21,PROTOKOL!$A$1:$E$26,2,FALSE))*IW21)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30"/>
        <v xml:space="preserve"> </v>
      </c>
      <c r="JB21" s="169">
        <f t="shared" si="86"/>
        <v>0</v>
      </c>
      <c r="JC21" s="170" t="str">
        <f t="shared" si="87"/>
        <v xml:space="preserve"> </v>
      </c>
      <c r="JE21" s="166">
        <v>31</v>
      </c>
      <c r="JF21" s="228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",(VLOOKUP(JI21,PROTOKOL!$A$1:$E$26,2,FALSE))*JJ21)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8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",(VLOOKUP(JR21,PROTOKOL!$A$1:$E$26,2,FALSE))*JS21)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31"/>
        <v xml:space="preserve"> </v>
      </c>
      <c r="JX21" s="169">
        <f t="shared" si="90"/>
        <v>0</v>
      </c>
      <c r="JY21" s="170" t="str">
        <f t="shared" si="91"/>
        <v xml:space="preserve"> </v>
      </c>
      <c r="KA21" s="166">
        <v>31</v>
      </c>
      <c r="KB21" s="228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",(VLOOKUP(KE21,PROTOKOL!$A$1:$E$26,2,FALSE))*KF21)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9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",(VLOOKUP(KN21,PROTOKOL!$A$1:$E$26,2,FALSE))*KO21)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32"/>
        <v xml:space="preserve"> </v>
      </c>
      <c r="KT21" s="169">
        <f t="shared" si="94"/>
        <v>0</v>
      </c>
      <c r="KU21" s="170" t="str">
        <f t="shared" si="95"/>
        <v xml:space="preserve"> </v>
      </c>
      <c r="KW21" s="166">
        <v>31</v>
      </c>
      <c r="KX21" s="228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",(VLOOKUP(LA21,PROTOKOL!$A$1:$E$26,2,FALSE))*LB21)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9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",(VLOOKUP(LJ21,PROTOKOL!$A$1:$E$26,2,FALSE))*LK21)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33"/>
        <v xml:space="preserve"> </v>
      </c>
      <c r="LP21" s="169">
        <f t="shared" si="98"/>
        <v>0</v>
      </c>
      <c r="LQ21" s="170" t="str">
        <f t="shared" si="99"/>
        <v xml:space="preserve"> </v>
      </c>
      <c r="LS21" s="166">
        <v>31</v>
      </c>
      <c r="LT21" s="228"/>
      <c r="LU21" s="167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",(VLOOKUP(LW21,PROTOKOL!$A$1:$E$26,2,FALSE))*LX21)</f>
        <v xml:space="preserve"> </v>
      </c>
      <c r="LZ21" s="168" t="str">
        <f t="shared" si="30"/>
        <v xml:space="preserve"> </v>
      </c>
      <c r="MA21" s="205" t="str">
        <f>IF(LW21=0," ",VLOOKUP(LW21,PROTOKOL!$A:$E,5,FALSE))</f>
        <v xml:space="preserve"> </v>
      </c>
      <c r="MB21" s="169"/>
      <c r="MC21" s="170" t="str">
        <f t="shared" si="100"/>
        <v xml:space="preserve"> </v>
      </c>
      <c r="MD21" s="210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",(VLOOKUP(MF21,PROTOKOL!$A$1:$E$26,2,FALSE))*MG21)</f>
        <v xml:space="preserve"> </v>
      </c>
      <c r="MI21" s="168" t="str">
        <f t="shared" si="31"/>
        <v xml:space="preserve"> </v>
      </c>
      <c r="MJ21" s="169" t="str">
        <f>IF(MF21=0," ",VLOOKUP(MF21,PROTOKOL!$A:$E,5,FALSE))</f>
        <v xml:space="preserve"> </v>
      </c>
      <c r="MK21" s="205" t="str">
        <f t="shared" si="134"/>
        <v xml:space="preserve"> </v>
      </c>
      <c r="ML21" s="169">
        <f t="shared" si="102"/>
        <v>0</v>
      </c>
      <c r="MM21" s="170" t="str">
        <f t="shared" si="103"/>
        <v xml:space="preserve"> </v>
      </c>
      <c r="MO21" s="166">
        <v>31</v>
      </c>
      <c r="MP21" s="228"/>
      <c r="MQ21" s="167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",(VLOOKUP(MS21,PROTOKOL!$A$1:$E$26,2,FALSE))*MT21)</f>
        <v xml:space="preserve"> </v>
      </c>
      <c r="MV21" s="168" t="str">
        <f t="shared" si="32"/>
        <v xml:space="preserve"> </v>
      </c>
      <c r="MW21" s="205" t="str">
        <f>IF(MS21=0," ",VLOOKUP(MS21,PROTOKOL!$A:$E,5,FALSE))</f>
        <v xml:space="preserve"> </v>
      </c>
      <c r="MX21" s="169"/>
      <c r="MY21" s="170" t="str">
        <f t="shared" si="104"/>
        <v xml:space="preserve"> </v>
      </c>
      <c r="MZ21" s="210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",(VLOOKUP(NB21,PROTOKOL!$A$1:$E$26,2,FALSE))*NC21)</f>
        <v xml:space="preserve"> </v>
      </c>
      <c r="NE21" s="168" t="str">
        <f t="shared" si="33"/>
        <v xml:space="preserve"> </v>
      </c>
      <c r="NF21" s="169" t="str">
        <f>IF(NB21=0," ",VLOOKUP(NB21,PROTOKOL!$A:$E,5,FALSE))</f>
        <v xml:space="preserve"> </v>
      </c>
      <c r="NG21" s="205" t="str">
        <f t="shared" si="135"/>
        <v xml:space="preserve"> </v>
      </c>
      <c r="NH21" s="169">
        <f t="shared" si="106"/>
        <v>0</v>
      </c>
      <c r="NI21" s="170" t="str">
        <f t="shared" si="107"/>
        <v xml:space="preserve"> </v>
      </c>
      <c r="NK21" s="166">
        <v>31</v>
      </c>
      <c r="NL21" s="228"/>
      <c r="NM21" s="167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",(VLOOKUP(NO21,PROTOKOL!$A$1:$E$26,2,FALSE))*NP21)</f>
        <v xml:space="preserve"> </v>
      </c>
      <c r="NR21" s="168" t="str">
        <f t="shared" si="34"/>
        <v xml:space="preserve"> </v>
      </c>
      <c r="NS21" s="205" t="str">
        <f>IF(NO21=0," ",VLOOKUP(NO21,PROTOKOL!$A:$E,5,FALSE))</f>
        <v xml:space="preserve"> </v>
      </c>
      <c r="NT21" s="169"/>
      <c r="NU21" s="170" t="str">
        <f t="shared" si="108"/>
        <v xml:space="preserve"> </v>
      </c>
      <c r="NV21" s="210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",(VLOOKUP(NX21,PROTOKOL!$A$1:$E$26,2,FALSE))*NY21)</f>
        <v xml:space="preserve"> </v>
      </c>
      <c r="OA21" s="168" t="str">
        <f t="shared" si="35"/>
        <v xml:space="preserve"> </v>
      </c>
      <c r="OB21" s="169" t="str">
        <f>IF(NX21=0," ",VLOOKUP(NX21,PROTOKOL!$A:$E,5,FALSE))</f>
        <v xml:space="preserve"> </v>
      </c>
      <c r="OC21" s="205" t="str">
        <f t="shared" si="136"/>
        <v xml:space="preserve"> </v>
      </c>
      <c r="OD21" s="169">
        <f t="shared" si="110"/>
        <v>0</v>
      </c>
      <c r="OE21" s="170" t="str">
        <f t="shared" si="111"/>
        <v xml:space="preserve"> </v>
      </c>
      <c r="OG21" s="166">
        <v>31</v>
      </c>
      <c r="OH21" s="228"/>
      <c r="OI21" s="167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",(VLOOKUP(OK21,PROTOKOL!$A$1:$E$26,2,FALSE))*OL21)</f>
        <v xml:space="preserve"> </v>
      </c>
      <c r="ON21" s="168" t="str">
        <f t="shared" si="36"/>
        <v xml:space="preserve"> </v>
      </c>
      <c r="OO21" s="205" t="str">
        <f>IF(OK21=0," ",VLOOKUP(OK21,PROTOKOL!$A:$E,5,FALSE))</f>
        <v xml:space="preserve"> </v>
      </c>
      <c r="OP21" s="169"/>
      <c r="OQ21" s="170" t="str">
        <f t="shared" si="112"/>
        <v xml:space="preserve"> </v>
      </c>
      <c r="OR21" s="210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",(VLOOKUP(OT21,PROTOKOL!$A$1:$E$26,2,FALSE))*OU21)</f>
        <v xml:space="preserve"> </v>
      </c>
      <c r="OW21" s="168" t="str">
        <f t="shared" si="37"/>
        <v xml:space="preserve"> </v>
      </c>
      <c r="OX21" s="169" t="str">
        <f>IF(OT21=0," ",VLOOKUP(OT21,PROTOKOL!$A:$E,5,FALSE))</f>
        <v xml:space="preserve"> </v>
      </c>
      <c r="OY21" s="205" t="str">
        <f t="shared" si="137"/>
        <v xml:space="preserve"> </v>
      </c>
      <c r="OZ21" s="169">
        <f t="shared" si="114"/>
        <v>0</v>
      </c>
      <c r="PA21" s="170" t="str">
        <f t="shared" si="115"/>
        <v xml:space="preserve"> </v>
      </c>
      <c r="PC21" s="166">
        <v>31</v>
      </c>
      <c r="PD21" s="228"/>
      <c r="PE21" s="167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",(VLOOKUP(PG21,PROTOKOL!$A$1:$E$26,2,FALSE))*PH21)</f>
        <v xml:space="preserve"> </v>
      </c>
      <c r="PJ21" s="168" t="str">
        <f t="shared" si="38"/>
        <v xml:space="preserve"> </v>
      </c>
      <c r="PK21" s="205" t="str">
        <f>IF(PG21=0," ",VLOOKUP(PG21,PROTOKOL!$A:$E,5,FALSE))</f>
        <v xml:space="preserve"> </v>
      </c>
      <c r="PL21" s="169"/>
      <c r="PM21" s="170" t="str">
        <f t="shared" si="116"/>
        <v xml:space="preserve"> </v>
      </c>
      <c r="PN21" s="210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",(VLOOKUP(PP21,PROTOKOL!$A$1:$E$26,2,FALSE))*PQ21)</f>
        <v xml:space="preserve"> </v>
      </c>
      <c r="PS21" s="168" t="str">
        <f t="shared" si="39"/>
        <v xml:space="preserve"> </v>
      </c>
      <c r="PT21" s="169" t="str">
        <f>IF(PP21=0," ",VLOOKUP(PP21,PROTOKOL!$A:$E,5,FALSE))</f>
        <v xml:space="preserve"> </v>
      </c>
      <c r="PU21" s="205" t="str">
        <f t="shared" si="138"/>
        <v xml:space="preserve"> </v>
      </c>
      <c r="PV21" s="169">
        <f t="shared" si="118"/>
        <v>0</v>
      </c>
      <c r="PW21" s="170" t="str">
        <f t="shared" si="119"/>
        <v xml:space="preserve"> </v>
      </c>
    </row>
    <row r="22" spans="1:439" ht="13.8">
      <c r="A22" s="166">
        <v>31</v>
      </c>
      <c r="B22" s="229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",(VLOOKUP(E22,PROTOKOL!$A$1:$E$26,2,FALSE))*F22)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4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",(VLOOKUP(N22,PROTOKOL!$A$1:$E$26,2,FALSE))*O22)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41"/>
        <v xml:space="preserve"> </v>
      </c>
      <c r="T22" s="169">
        <f t="shared" si="42"/>
        <v>0</v>
      </c>
      <c r="U22" s="170" t="str">
        <f t="shared" si="43"/>
        <v xml:space="preserve"> </v>
      </c>
      <c r="W22" s="166">
        <v>31</v>
      </c>
      <c r="X22" s="229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",(VLOOKUP(AA22,PROTOKOL!$A$1:$E$26,2,FALSE))*AB22)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4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",(VLOOKUP(AJ22,PROTOKOL!$A$1:$E$26,2,FALSE))*AK22)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120"/>
        <v xml:space="preserve"> </v>
      </c>
      <c r="AP22" s="169">
        <f t="shared" si="46"/>
        <v>0</v>
      </c>
      <c r="AQ22" s="170" t="str">
        <f t="shared" si="47"/>
        <v xml:space="preserve"> </v>
      </c>
      <c r="AS22" s="166">
        <v>31</v>
      </c>
      <c r="AT22" s="229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",(VLOOKUP(AW22,PROTOKOL!$A$1:$E$26,2,FALSE))*AX22)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4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",(VLOOKUP(BF22,PROTOKOL!$A$1:$E$26,2,FALSE))*BG22)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121"/>
        <v xml:space="preserve"> </v>
      </c>
      <c r="BL22" s="169">
        <f t="shared" si="50"/>
        <v>0</v>
      </c>
      <c r="BM22" s="170" t="str">
        <f t="shared" si="51"/>
        <v xml:space="preserve"> </v>
      </c>
      <c r="BO22" s="166">
        <v>31</v>
      </c>
      <c r="BP22" s="229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",(VLOOKUP(BS22,PROTOKOL!$A$1:$E$26,2,FALSE))*BT22)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5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",(VLOOKUP(CB22,PROTOKOL!$A$1:$E$26,2,FALSE))*CC22)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122"/>
        <v xml:space="preserve"> </v>
      </c>
      <c r="CH22" s="169">
        <f t="shared" si="54"/>
        <v>0</v>
      </c>
      <c r="CI22" s="170" t="str">
        <f t="shared" si="55"/>
        <v xml:space="preserve"> </v>
      </c>
      <c r="CK22" s="166">
        <v>31</v>
      </c>
      <c r="CL22" s="229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",(VLOOKUP(CO22,PROTOKOL!$A$1:$E$26,2,FALSE))*CP22)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5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",(VLOOKUP(CX22,PROTOKOL!$A$1:$E$26,2,FALSE))*CY22)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123"/>
        <v xml:space="preserve"> </v>
      </c>
      <c r="DD22" s="169">
        <f t="shared" si="58"/>
        <v>0</v>
      </c>
      <c r="DE22" s="170" t="str">
        <f t="shared" si="59"/>
        <v xml:space="preserve"> </v>
      </c>
      <c r="DG22" s="166">
        <v>31</v>
      </c>
      <c r="DH22" s="229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",(VLOOKUP(DK22,PROTOKOL!$A$1:$E$26,2,FALSE))*DL22)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6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",(VLOOKUP(DT22,PROTOKOL!$A$1:$E$26,2,FALSE))*DU22)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124"/>
        <v xml:space="preserve"> </v>
      </c>
      <c r="DZ22" s="169">
        <f t="shared" si="62"/>
        <v>0</v>
      </c>
      <c r="EA22" s="170" t="str">
        <f t="shared" si="63"/>
        <v xml:space="preserve"> </v>
      </c>
      <c r="EC22" s="166">
        <v>31</v>
      </c>
      <c r="ED22" s="229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",(VLOOKUP(EG22,PROTOKOL!$A$1:$E$26,2,FALSE))*EH22)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6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",(VLOOKUP(EP22,PROTOKOL!$A$1:$E$26,2,FALSE))*EQ22)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125"/>
        <v xml:space="preserve"> </v>
      </c>
      <c r="EV22" s="169">
        <f t="shared" si="66"/>
        <v>0</v>
      </c>
      <c r="EW22" s="170" t="str">
        <f t="shared" si="67"/>
        <v xml:space="preserve"> </v>
      </c>
      <c r="EY22" s="166">
        <v>31</v>
      </c>
      <c r="EZ22" s="229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",(VLOOKUP(FC22,PROTOKOL!$A$1:$E$26,2,FALSE))*FD22)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6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",(VLOOKUP(FL22,PROTOKOL!$A$1:$E$26,2,FALSE))*FM22)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126"/>
        <v xml:space="preserve"> </v>
      </c>
      <c r="FR22" s="169">
        <f t="shared" si="70"/>
        <v>0</v>
      </c>
      <c r="FS22" s="170" t="str">
        <f t="shared" si="71"/>
        <v xml:space="preserve"> </v>
      </c>
      <c r="FU22" s="166">
        <v>31</v>
      </c>
      <c r="FV22" s="229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",(VLOOKUP(FY22,PROTOKOL!$A$1:$E$26,2,FALSE))*FZ22)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7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",(VLOOKUP(GH22,PROTOKOL!$A$1:$E$26,2,FALSE))*GI22)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127"/>
        <v xml:space="preserve"> </v>
      </c>
      <c r="GN22" s="169">
        <f t="shared" si="74"/>
        <v>0</v>
      </c>
      <c r="GO22" s="170" t="str">
        <f t="shared" si="75"/>
        <v xml:space="preserve"> </v>
      </c>
      <c r="GQ22" s="166">
        <v>31</v>
      </c>
      <c r="GR22" s="229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",(VLOOKUP(GU22,PROTOKOL!$A$1:$E$26,2,FALSE))*GV22)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7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",(VLOOKUP(HD22,PROTOKOL!$A$1:$E$26,2,FALSE))*HE22)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128"/>
        <v xml:space="preserve"> </v>
      </c>
      <c r="HJ22" s="169">
        <f t="shared" si="78"/>
        <v>0</v>
      </c>
      <c r="HK22" s="170" t="str">
        <f t="shared" si="79"/>
        <v xml:space="preserve"> </v>
      </c>
      <c r="HM22" s="166">
        <v>31</v>
      </c>
      <c r="HN22" s="229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",(VLOOKUP(HQ22,PROTOKOL!$A$1:$E$26,2,FALSE))*HR22)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8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",(VLOOKUP(HZ22,PROTOKOL!$A$1:$E$26,2,FALSE))*IA22)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129"/>
        <v xml:space="preserve"> </v>
      </c>
      <c r="IF22" s="169">
        <f t="shared" si="82"/>
        <v>0</v>
      </c>
      <c r="IG22" s="170" t="str">
        <f t="shared" si="83"/>
        <v xml:space="preserve"> </v>
      </c>
      <c r="II22" s="166">
        <v>31</v>
      </c>
      <c r="IJ22" s="229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",(VLOOKUP(IM22,PROTOKOL!$A$1:$E$26,2,FALSE))*IN22)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8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",(VLOOKUP(IV22,PROTOKOL!$A$1:$E$26,2,FALSE))*IW22)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30"/>
        <v xml:space="preserve"> </v>
      </c>
      <c r="JB22" s="169">
        <f t="shared" si="86"/>
        <v>0</v>
      </c>
      <c r="JC22" s="170" t="str">
        <f t="shared" si="87"/>
        <v xml:space="preserve"> </v>
      </c>
      <c r="JE22" s="166">
        <v>31</v>
      </c>
      <c r="JF22" s="229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",(VLOOKUP(JI22,PROTOKOL!$A$1:$E$26,2,FALSE))*JJ22)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8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",(VLOOKUP(JR22,PROTOKOL!$A$1:$E$26,2,FALSE))*JS22)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31"/>
        <v xml:space="preserve"> </v>
      </c>
      <c r="JX22" s="169">
        <f t="shared" si="90"/>
        <v>0</v>
      </c>
      <c r="JY22" s="170" t="str">
        <f t="shared" si="91"/>
        <v xml:space="preserve"> </v>
      </c>
      <c r="KA22" s="166">
        <v>31</v>
      </c>
      <c r="KB22" s="229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",(VLOOKUP(KE22,PROTOKOL!$A$1:$E$26,2,FALSE))*KF22)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9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",(VLOOKUP(KN22,PROTOKOL!$A$1:$E$26,2,FALSE))*KO22)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32"/>
        <v xml:space="preserve"> </v>
      </c>
      <c r="KT22" s="169">
        <f t="shared" si="94"/>
        <v>0</v>
      </c>
      <c r="KU22" s="170" t="str">
        <f t="shared" si="95"/>
        <v xml:space="preserve"> </v>
      </c>
      <c r="KW22" s="166">
        <v>31</v>
      </c>
      <c r="KX22" s="229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",(VLOOKUP(LA22,PROTOKOL!$A$1:$E$26,2,FALSE))*LB22)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9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",(VLOOKUP(LJ22,PROTOKOL!$A$1:$E$26,2,FALSE))*LK22)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33"/>
        <v xml:space="preserve"> </v>
      </c>
      <c r="LP22" s="169">
        <f t="shared" si="98"/>
        <v>0</v>
      </c>
      <c r="LQ22" s="170" t="str">
        <f t="shared" si="99"/>
        <v xml:space="preserve"> </v>
      </c>
      <c r="LS22" s="166">
        <v>31</v>
      </c>
      <c r="LT22" s="229"/>
      <c r="LU22" s="167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",(VLOOKUP(LW22,PROTOKOL!$A$1:$E$26,2,FALSE))*LX22)</f>
        <v xml:space="preserve"> </v>
      </c>
      <c r="LZ22" s="168" t="str">
        <f t="shared" si="30"/>
        <v xml:space="preserve"> </v>
      </c>
      <c r="MA22" s="205" t="str">
        <f>IF(LW22=0," ",VLOOKUP(LW22,PROTOKOL!$A:$E,5,FALSE))</f>
        <v xml:space="preserve"> </v>
      </c>
      <c r="MB22" s="169"/>
      <c r="MC22" s="170" t="str">
        <f t="shared" si="100"/>
        <v xml:space="preserve"> </v>
      </c>
      <c r="MD22" s="210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",(VLOOKUP(MF22,PROTOKOL!$A$1:$E$26,2,FALSE))*MG22)</f>
        <v xml:space="preserve"> </v>
      </c>
      <c r="MI22" s="168" t="str">
        <f t="shared" si="31"/>
        <v xml:space="preserve"> </v>
      </c>
      <c r="MJ22" s="169" t="str">
        <f>IF(MF22=0," ",VLOOKUP(MF22,PROTOKOL!$A:$E,5,FALSE))</f>
        <v xml:space="preserve"> </v>
      </c>
      <c r="MK22" s="205" t="str">
        <f t="shared" si="134"/>
        <v xml:space="preserve"> </v>
      </c>
      <c r="ML22" s="169">
        <f t="shared" si="102"/>
        <v>0</v>
      </c>
      <c r="MM22" s="170" t="str">
        <f t="shared" si="103"/>
        <v xml:space="preserve"> </v>
      </c>
      <c r="MO22" s="166">
        <v>31</v>
      </c>
      <c r="MP22" s="229"/>
      <c r="MQ22" s="167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",(VLOOKUP(MS22,PROTOKOL!$A$1:$E$26,2,FALSE))*MT22)</f>
        <v xml:space="preserve"> </v>
      </c>
      <c r="MV22" s="168" t="str">
        <f t="shared" si="32"/>
        <v xml:space="preserve"> </v>
      </c>
      <c r="MW22" s="205" t="str">
        <f>IF(MS22=0," ",VLOOKUP(MS22,PROTOKOL!$A:$E,5,FALSE))</f>
        <v xml:space="preserve"> </v>
      </c>
      <c r="MX22" s="169"/>
      <c r="MY22" s="170" t="str">
        <f t="shared" si="104"/>
        <v xml:space="preserve"> </v>
      </c>
      <c r="MZ22" s="210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",(VLOOKUP(NB22,PROTOKOL!$A$1:$E$26,2,FALSE))*NC22)</f>
        <v xml:space="preserve"> </v>
      </c>
      <c r="NE22" s="168" t="str">
        <f t="shared" si="33"/>
        <v xml:space="preserve"> </v>
      </c>
      <c r="NF22" s="169" t="str">
        <f>IF(NB22=0," ",VLOOKUP(NB22,PROTOKOL!$A:$E,5,FALSE))</f>
        <v xml:space="preserve"> </v>
      </c>
      <c r="NG22" s="205" t="str">
        <f t="shared" si="135"/>
        <v xml:space="preserve"> </v>
      </c>
      <c r="NH22" s="169">
        <f t="shared" si="106"/>
        <v>0</v>
      </c>
      <c r="NI22" s="170" t="str">
        <f t="shared" si="107"/>
        <v xml:space="preserve"> </v>
      </c>
      <c r="NK22" s="166">
        <v>31</v>
      </c>
      <c r="NL22" s="229"/>
      <c r="NM22" s="167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",(VLOOKUP(NO22,PROTOKOL!$A$1:$E$26,2,FALSE))*NP22)</f>
        <v xml:space="preserve"> </v>
      </c>
      <c r="NR22" s="168" t="str">
        <f t="shared" si="34"/>
        <v xml:space="preserve"> </v>
      </c>
      <c r="NS22" s="205" t="str">
        <f>IF(NO22=0," ",VLOOKUP(NO22,PROTOKOL!$A:$E,5,FALSE))</f>
        <v xml:space="preserve"> </v>
      </c>
      <c r="NT22" s="169"/>
      <c r="NU22" s="170" t="str">
        <f t="shared" si="108"/>
        <v xml:space="preserve"> </v>
      </c>
      <c r="NV22" s="210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",(VLOOKUP(NX22,PROTOKOL!$A$1:$E$26,2,FALSE))*NY22)</f>
        <v xml:space="preserve"> </v>
      </c>
      <c r="OA22" s="168" t="str">
        <f t="shared" si="35"/>
        <v xml:space="preserve"> </v>
      </c>
      <c r="OB22" s="169" t="str">
        <f>IF(NX22=0," ",VLOOKUP(NX22,PROTOKOL!$A:$E,5,FALSE))</f>
        <v xml:space="preserve"> </v>
      </c>
      <c r="OC22" s="205" t="str">
        <f t="shared" si="136"/>
        <v xml:space="preserve"> </v>
      </c>
      <c r="OD22" s="169">
        <f t="shared" si="110"/>
        <v>0</v>
      </c>
      <c r="OE22" s="170" t="str">
        <f t="shared" si="111"/>
        <v xml:space="preserve"> </v>
      </c>
      <c r="OG22" s="166">
        <v>31</v>
      </c>
      <c r="OH22" s="229"/>
      <c r="OI22" s="167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",(VLOOKUP(OK22,PROTOKOL!$A$1:$E$26,2,FALSE))*OL22)</f>
        <v xml:space="preserve"> </v>
      </c>
      <c r="ON22" s="168" t="str">
        <f t="shared" si="36"/>
        <v xml:space="preserve"> </v>
      </c>
      <c r="OO22" s="205" t="str">
        <f>IF(OK22=0," ",VLOOKUP(OK22,PROTOKOL!$A:$E,5,FALSE))</f>
        <v xml:space="preserve"> </v>
      </c>
      <c r="OP22" s="169"/>
      <c r="OQ22" s="170" t="str">
        <f t="shared" si="112"/>
        <v xml:space="preserve"> </v>
      </c>
      <c r="OR22" s="210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",(VLOOKUP(OT22,PROTOKOL!$A$1:$E$26,2,FALSE))*OU22)</f>
        <v xml:space="preserve"> </v>
      </c>
      <c r="OW22" s="168" t="str">
        <f t="shared" si="37"/>
        <v xml:space="preserve"> </v>
      </c>
      <c r="OX22" s="169" t="str">
        <f>IF(OT22=0," ",VLOOKUP(OT22,PROTOKOL!$A:$E,5,FALSE))</f>
        <v xml:space="preserve"> </v>
      </c>
      <c r="OY22" s="205" t="str">
        <f t="shared" si="137"/>
        <v xml:space="preserve"> </v>
      </c>
      <c r="OZ22" s="169">
        <f t="shared" si="114"/>
        <v>0</v>
      </c>
      <c r="PA22" s="170" t="str">
        <f t="shared" si="115"/>
        <v xml:space="preserve"> </v>
      </c>
      <c r="PC22" s="166">
        <v>31</v>
      </c>
      <c r="PD22" s="229"/>
      <c r="PE22" s="167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",(VLOOKUP(PG22,PROTOKOL!$A$1:$E$26,2,FALSE))*PH22)</f>
        <v xml:space="preserve"> </v>
      </c>
      <c r="PJ22" s="168" t="str">
        <f t="shared" si="38"/>
        <v xml:space="preserve"> </v>
      </c>
      <c r="PK22" s="205" t="str">
        <f>IF(PG22=0," ",VLOOKUP(PG22,PROTOKOL!$A:$E,5,FALSE))</f>
        <v xml:space="preserve"> </v>
      </c>
      <c r="PL22" s="169"/>
      <c r="PM22" s="170" t="str">
        <f t="shared" si="116"/>
        <v xml:space="preserve"> </v>
      </c>
      <c r="PN22" s="210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",(VLOOKUP(PP22,PROTOKOL!$A$1:$E$26,2,FALSE))*PQ22)</f>
        <v xml:space="preserve"> </v>
      </c>
      <c r="PS22" s="168" t="str">
        <f t="shared" si="39"/>
        <v xml:space="preserve"> </v>
      </c>
      <c r="PT22" s="169" t="str">
        <f>IF(PP22=0," ",VLOOKUP(PP22,PROTOKOL!$A:$E,5,FALSE))</f>
        <v xml:space="preserve"> </v>
      </c>
      <c r="PU22" s="205" t="str">
        <f t="shared" si="138"/>
        <v xml:space="preserve"> </v>
      </c>
      <c r="PV22" s="169">
        <f t="shared" si="118"/>
        <v>0</v>
      </c>
      <c r="PW22" s="170" t="str">
        <f t="shared" si="119"/>
        <v xml:space="preserve"> </v>
      </c>
    </row>
    <row r="23" spans="1:439" ht="13.8">
      <c r="A23" s="166">
        <v>1</v>
      </c>
      <c r="B23" s="227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",(VLOOKUP(E23,PROTOKOL!$A$1:$E$26,2,FALSE))*F23)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4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",(VLOOKUP(N23,PROTOKOL!$A$1:$E$26,2,FALSE))*O23)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41"/>
        <v xml:space="preserve"> </v>
      </c>
      <c r="T23" s="169">
        <f t="shared" si="42"/>
        <v>0</v>
      </c>
      <c r="U23" s="170" t="str">
        <f t="shared" si="43"/>
        <v xml:space="preserve"> </v>
      </c>
      <c r="W23" s="166">
        <v>1</v>
      </c>
      <c r="X23" s="227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",(VLOOKUP(AA23,PROTOKOL!$A$1:$E$26,2,FALSE))*AB23)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4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",(VLOOKUP(AJ23,PROTOKOL!$A$1:$E$26,2,FALSE))*AK23)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120"/>
        <v xml:space="preserve"> </v>
      </c>
      <c r="AP23" s="169">
        <f t="shared" si="46"/>
        <v>0</v>
      </c>
      <c r="AQ23" s="170" t="str">
        <f t="shared" si="47"/>
        <v xml:space="preserve"> </v>
      </c>
      <c r="AS23" s="166">
        <v>1</v>
      </c>
      <c r="AT23" s="227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",(VLOOKUP(AW23,PROTOKOL!$A$1:$E$26,2,FALSE))*AX23)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4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",(VLOOKUP(BF23,PROTOKOL!$A$1:$E$26,2,FALSE))*BG23)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121"/>
        <v xml:space="preserve"> </v>
      </c>
      <c r="BL23" s="169">
        <f t="shared" si="50"/>
        <v>0</v>
      </c>
      <c r="BM23" s="170" t="str">
        <f t="shared" si="51"/>
        <v xml:space="preserve"> </v>
      </c>
      <c r="BO23" s="166">
        <v>1</v>
      </c>
      <c r="BP23" s="227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",(VLOOKUP(BS23,PROTOKOL!$A$1:$E$26,2,FALSE))*BT23)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5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",(VLOOKUP(CB23,PROTOKOL!$A$1:$E$26,2,FALSE))*CC23)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122"/>
        <v xml:space="preserve"> </v>
      </c>
      <c r="CH23" s="169">
        <f t="shared" si="54"/>
        <v>0</v>
      </c>
      <c r="CI23" s="170" t="str">
        <f t="shared" si="55"/>
        <v xml:space="preserve"> </v>
      </c>
      <c r="CK23" s="166">
        <v>1</v>
      </c>
      <c r="CL23" s="227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",(VLOOKUP(CO23,PROTOKOL!$A$1:$E$26,2,FALSE))*CP23)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5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",(VLOOKUP(CX23,PROTOKOL!$A$1:$E$26,2,FALSE))*CY23)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123"/>
        <v xml:space="preserve"> </v>
      </c>
      <c r="DD23" s="169">
        <f t="shared" si="58"/>
        <v>0</v>
      </c>
      <c r="DE23" s="170" t="str">
        <f t="shared" si="59"/>
        <v xml:space="preserve"> </v>
      </c>
      <c r="DG23" s="166">
        <v>1</v>
      </c>
      <c r="DH23" s="227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",(VLOOKUP(DK23,PROTOKOL!$A$1:$E$26,2,FALSE))*DL23)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6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",(VLOOKUP(DT23,PROTOKOL!$A$1:$E$26,2,FALSE))*DU23)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124"/>
        <v xml:space="preserve"> </v>
      </c>
      <c r="DZ23" s="169">
        <f t="shared" si="62"/>
        <v>0</v>
      </c>
      <c r="EA23" s="170" t="str">
        <f t="shared" si="63"/>
        <v xml:space="preserve"> </v>
      </c>
      <c r="EC23" s="166">
        <v>1</v>
      </c>
      <c r="ED23" s="227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",(VLOOKUP(EG23,PROTOKOL!$A$1:$E$26,2,FALSE))*EH23)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6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",(VLOOKUP(EP23,PROTOKOL!$A$1:$E$26,2,FALSE))*EQ23)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125"/>
        <v xml:space="preserve"> </v>
      </c>
      <c r="EV23" s="169">
        <f t="shared" si="66"/>
        <v>0</v>
      </c>
      <c r="EW23" s="170" t="str">
        <f t="shared" si="67"/>
        <v xml:space="preserve"> </v>
      </c>
      <c r="EY23" s="166">
        <v>1</v>
      </c>
      <c r="EZ23" s="227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",(VLOOKUP(FC23,PROTOKOL!$A$1:$E$26,2,FALSE))*FD23)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6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",(VLOOKUP(FL23,PROTOKOL!$A$1:$E$26,2,FALSE))*FM23)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126"/>
        <v xml:space="preserve"> </v>
      </c>
      <c r="FR23" s="169">
        <f t="shared" si="70"/>
        <v>0</v>
      </c>
      <c r="FS23" s="170" t="str">
        <f t="shared" si="71"/>
        <v xml:space="preserve"> </v>
      </c>
      <c r="FU23" s="166">
        <v>1</v>
      </c>
      <c r="FV23" s="227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",(VLOOKUP(FY23,PROTOKOL!$A$1:$E$26,2,FALSE))*FZ23)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7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",(VLOOKUP(GH23,PROTOKOL!$A$1:$E$26,2,FALSE))*GI23)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127"/>
        <v xml:space="preserve"> </v>
      </c>
      <c r="GN23" s="169">
        <f t="shared" si="74"/>
        <v>0</v>
      </c>
      <c r="GO23" s="170" t="str">
        <f t="shared" si="75"/>
        <v xml:space="preserve"> </v>
      </c>
      <c r="GQ23" s="166">
        <v>1</v>
      </c>
      <c r="GR23" s="227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",(VLOOKUP(GU23,PROTOKOL!$A$1:$E$26,2,FALSE))*GV23)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7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",(VLOOKUP(HD23,PROTOKOL!$A$1:$E$26,2,FALSE))*HE23)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128"/>
        <v xml:space="preserve"> </v>
      </c>
      <c r="HJ23" s="169">
        <f t="shared" si="78"/>
        <v>0</v>
      </c>
      <c r="HK23" s="170" t="str">
        <f t="shared" si="79"/>
        <v xml:space="preserve"> </v>
      </c>
      <c r="HM23" s="166">
        <v>1</v>
      </c>
      <c r="HN23" s="227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",(VLOOKUP(HQ23,PROTOKOL!$A$1:$E$26,2,FALSE))*HR23)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8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",(VLOOKUP(HZ23,PROTOKOL!$A$1:$E$26,2,FALSE))*IA23)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129"/>
        <v xml:space="preserve"> </v>
      </c>
      <c r="IF23" s="169">
        <f t="shared" si="82"/>
        <v>0</v>
      </c>
      <c r="IG23" s="170" t="str">
        <f t="shared" si="83"/>
        <v xml:space="preserve"> </v>
      </c>
      <c r="II23" s="166">
        <v>1</v>
      </c>
      <c r="IJ23" s="227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",(VLOOKUP(IM23,PROTOKOL!$A$1:$E$26,2,FALSE))*IN23)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8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",(VLOOKUP(IV23,PROTOKOL!$A$1:$E$26,2,FALSE))*IW23)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30"/>
        <v xml:space="preserve"> </v>
      </c>
      <c r="JB23" s="169">
        <f t="shared" si="86"/>
        <v>0</v>
      </c>
      <c r="JC23" s="170" t="str">
        <f t="shared" si="87"/>
        <v xml:space="preserve"> </v>
      </c>
      <c r="JE23" s="166">
        <v>1</v>
      </c>
      <c r="JF23" s="227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",(VLOOKUP(JI23,PROTOKOL!$A$1:$E$26,2,FALSE))*JJ23)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8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",(VLOOKUP(JR23,PROTOKOL!$A$1:$E$26,2,FALSE))*JS23)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31"/>
        <v xml:space="preserve"> </v>
      </c>
      <c r="JX23" s="169">
        <f t="shared" si="90"/>
        <v>0</v>
      </c>
      <c r="JY23" s="170" t="str">
        <f t="shared" si="91"/>
        <v xml:space="preserve"> </v>
      </c>
      <c r="KA23" s="166">
        <v>1</v>
      </c>
      <c r="KB23" s="227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",(VLOOKUP(KE23,PROTOKOL!$A$1:$E$26,2,FALSE))*KF23)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9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",(VLOOKUP(KN23,PROTOKOL!$A$1:$E$26,2,FALSE))*KO23)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32"/>
        <v xml:space="preserve"> </v>
      </c>
      <c r="KT23" s="169">
        <f t="shared" si="94"/>
        <v>0</v>
      </c>
      <c r="KU23" s="170" t="str">
        <f t="shared" si="95"/>
        <v xml:space="preserve"> </v>
      </c>
      <c r="KW23" s="166">
        <v>1</v>
      </c>
      <c r="KX23" s="227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",(VLOOKUP(LA23,PROTOKOL!$A$1:$E$26,2,FALSE))*LB23)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9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",(VLOOKUP(LJ23,PROTOKOL!$A$1:$E$26,2,FALSE))*LK23)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33"/>
        <v xml:space="preserve"> </v>
      </c>
      <c r="LP23" s="169">
        <f t="shared" si="98"/>
        <v>0</v>
      </c>
      <c r="LQ23" s="170" t="str">
        <f t="shared" si="99"/>
        <v xml:space="preserve"> </v>
      </c>
      <c r="LS23" s="166">
        <v>1</v>
      </c>
      <c r="LT23" s="227">
        <v>1</v>
      </c>
      <c r="LU23" s="167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",(VLOOKUP(LW23,PROTOKOL!$A$1:$E$26,2,FALSE))*LX23)</f>
        <v xml:space="preserve"> </v>
      </c>
      <c r="LZ23" s="168" t="str">
        <f t="shared" si="30"/>
        <v xml:space="preserve"> </v>
      </c>
      <c r="MA23" s="205" t="str">
        <f>IF(LW23=0," ",VLOOKUP(LW23,PROTOKOL!$A:$E,5,FALSE))</f>
        <v xml:space="preserve"> </v>
      </c>
      <c r="MB23" s="169"/>
      <c r="MC23" s="170" t="str">
        <f t="shared" si="100"/>
        <v xml:space="preserve"> </v>
      </c>
      <c r="MD23" s="210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",(VLOOKUP(MF23,PROTOKOL!$A$1:$E$26,2,FALSE))*MG23)</f>
        <v xml:space="preserve"> </v>
      </c>
      <c r="MI23" s="168" t="str">
        <f t="shared" si="31"/>
        <v xml:space="preserve"> </v>
      </c>
      <c r="MJ23" s="169" t="str">
        <f>IF(MF23=0," ",VLOOKUP(MF23,PROTOKOL!$A:$E,5,FALSE))</f>
        <v xml:space="preserve"> </v>
      </c>
      <c r="MK23" s="205" t="str">
        <f t="shared" si="134"/>
        <v xml:space="preserve"> </v>
      </c>
      <c r="ML23" s="169">
        <f t="shared" si="102"/>
        <v>0</v>
      </c>
      <c r="MM23" s="170" t="str">
        <f t="shared" si="103"/>
        <v xml:space="preserve"> </v>
      </c>
      <c r="MO23" s="166">
        <v>1</v>
      </c>
      <c r="MP23" s="227">
        <v>1</v>
      </c>
      <c r="MQ23" s="167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",(VLOOKUP(MS23,PROTOKOL!$A$1:$E$26,2,FALSE))*MT23)</f>
        <v xml:space="preserve"> </v>
      </c>
      <c r="MV23" s="168" t="str">
        <f t="shared" si="32"/>
        <v xml:space="preserve"> </v>
      </c>
      <c r="MW23" s="205" t="str">
        <f>IF(MS23=0," ",VLOOKUP(MS23,PROTOKOL!$A:$E,5,FALSE))</f>
        <v xml:space="preserve"> </v>
      </c>
      <c r="MX23" s="169"/>
      <c r="MY23" s="170" t="str">
        <f t="shared" si="104"/>
        <v xml:space="preserve"> </v>
      </c>
      <c r="MZ23" s="210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",(VLOOKUP(NB23,PROTOKOL!$A$1:$E$26,2,FALSE))*NC23)</f>
        <v xml:space="preserve"> </v>
      </c>
      <c r="NE23" s="168" t="str">
        <f t="shared" si="33"/>
        <v xml:space="preserve"> </v>
      </c>
      <c r="NF23" s="169" t="str">
        <f>IF(NB23=0," ",VLOOKUP(NB23,PROTOKOL!$A:$E,5,FALSE))</f>
        <v xml:space="preserve"> </v>
      </c>
      <c r="NG23" s="205" t="str">
        <f t="shared" si="135"/>
        <v xml:space="preserve"> </v>
      </c>
      <c r="NH23" s="169">
        <f t="shared" si="106"/>
        <v>0</v>
      </c>
      <c r="NI23" s="170" t="str">
        <f t="shared" si="107"/>
        <v xml:space="preserve"> </v>
      </c>
      <c r="NK23" s="166">
        <v>1</v>
      </c>
      <c r="NL23" s="227">
        <v>1</v>
      </c>
      <c r="NM23" s="167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",(VLOOKUP(NO23,PROTOKOL!$A$1:$E$26,2,FALSE))*NP23)</f>
        <v xml:space="preserve"> </v>
      </c>
      <c r="NR23" s="168" t="str">
        <f t="shared" si="34"/>
        <v xml:space="preserve"> </v>
      </c>
      <c r="NS23" s="205" t="str">
        <f>IF(NO23=0," ",VLOOKUP(NO23,PROTOKOL!$A:$E,5,FALSE))</f>
        <v xml:space="preserve"> </v>
      </c>
      <c r="NT23" s="169"/>
      <c r="NU23" s="170" t="str">
        <f t="shared" si="108"/>
        <v xml:space="preserve"> </v>
      </c>
      <c r="NV23" s="210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",(VLOOKUP(NX23,PROTOKOL!$A$1:$E$26,2,FALSE))*NY23)</f>
        <v xml:space="preserve"> </v>
      </c>
      <c r="OA23" s="168" t="str">
        <f t="shared" si="35"/>
        <v xml:space="preserve"> </v>
      </c>
      <c r="OB23" s="169" t="str">
        <f>IF(NX23=0," ",VLOOKUP(NX23,PROTOKOL!$A:$E,5,FALSE))</f>
        <v xml:space="preserve"> </v>
      </c>
      <c r="OC23" s="205" t="str">
        <f t="shared" si="136"/>
        <v xml:space="preserve"> </v>
      </c>
      <c r="OD23" s="169">
        <f t="shared" si="110"/>
        <v>0</v>
      </c>
      <c r="OE23" s="170" t="str">
        <f t="shared" si="111"/>
        <v xml:space="preserve"> </v>
      </c>
      <c r="OG23" s="166">
        <v>1</v>
      </c>
      <c r="OH23" s="227">
        <v>1</v>
      </c>
      <c r="OI23" s="167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",(VLOOKUP(OK23,PROTOKOL!$A$1:$E$26,2,FALSE))*OL23)</f>
        <v xml:space="preserve"> </v>
      </c>
      <c r="ON23" s="168" t="str">
        <f t="shared" si="36"/>
        <v xml:space="preserve"> </v>
      </c>
      <c r="OO23" s="205" t="str">
        <f>IF(OK23=0," ",VLOOKUP(OK23,PROTOKOL!$A:$E,5,FALSE))</f>
        <v xml:space="preserve"> </v>
      </c>
      <c r="OP23" s="169"/>
      <c r="OQ23" s="170" t="str">
        <f t="shared" si="112"/>
        <v xml:space="preserve"> </v>
      </c>
      <c r="OR23" s="210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",(VLOOKUP(OT23,PROTOKOL!$A$1:$E$26,2,FALSE))*OU23)</f>
        <v xml:space="preserve"> </v>
      </c>
      <c r="OW23" s="168" t="str">
        <f t="shared" si="37"/>
        <v xml:space="preserve"> </v>
      </c>
      <c r="OX23" s="169" t="str">
        <f>IF(OT23=0," ",VLOOKUP(OT23,PROTOKOL!$A:$E,5,FALSE))</f>
        <v xml:space="preserve"> </v>
      </c>
      <c r="OY23" s="205" t="str">
        <f t="shared" si="137"/>
        <v xml:space="preserve"> </v>
      </c>
      <c r="OZ23" s="169">
        <f t="shared" si="114"/>
        <v>0</v>
      </c>
      <c r="PA23" s="170" t="str">
        <f t="shared" si="115"/>
        <v xml:space="preserve"> </v>
      </c>
      <c r="PC23" s="166">
        <v>1</v>
      </c>
      <c r="PD23" s="227">
        <v>1</v>
      </c>
      <c r="PE23" s="167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",(VLOOKUP(PG23,PROTOKOL!$A$1:$E$26,2,FALSE))*PH23)</f>
        <v xml:space="preserve"> </v>
      </c>
      <c r="PJ23" s="168" t="str">
        <f t="shared" si="38"/>
        <v xml:space="preserve"> </v>
      </c>
      <c r="PK23" s="205" t="str">
        <f>IF(PG23=0," ",VLOOKUP(PG23,PROTOKOL!$A:$E,5,FALSE))</f>
        <v xml:space="preserve"> </v>
      </c>
      <c r="PL23" s="169"/>
      <c r="PM23" s="170" t="str">
        <f t="shared" si="116"/>
        <v xml:space="preserve"> </v>
      </c>
      <c r="PN23" s="210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",(VLOOKUP(PP23,PROTOKOL!$A$1:$E$26,2,FALSE))*PQ23)</f>
        <v xml:space="preserve"> </v>
      </c>
      <c r="PS23" s="168" t="str">
        <f t="shared" si="39"/>
        <v xml:space="preserve"> </v>
      </c>
      <c r="PT23" s="169" t="str">
        <f>IF(PP23=0," ",VLOOKUP(PP23,PROTOKOL!$A:$E,5,FALSE))</f>
        <v xml:space="preserve"> </v>
      </c>
      <c r="PU23" s="205" t="str">
        <f t="shared" si="138"/>
        <v xml:space="preserve"> </v>
      </c>
      <c r="PV23" s="169">
        <f t="shared" si="118"/>
        <v>0</v>
      </c>
      <c r="PW23" s="170" t="str">
        <f t="shared" si="119"/>
        <v xml:space="preserve"> </v>
      </c>
    </row>
    <row r="24" spans="1:439" ht="13.8">
      <c r="A24" s="166">
        <v>1</v>
      </c>
      <c r="B24" s="228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",(VLOOKUP(E24,PROTOKOL!$A$1:$E$26,2,FALSE))*F24)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4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",(VLOOKUP(N24,PROTOKOL!$A$1:$E$26,2,FALSE))*O24)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41"/>
        <v xml:space="preserve"> </v>
      </c>
      <c r="T24" s="169">
        <f t="shared" si="42"/>
        <v>0</v>
      </c>
      <c r="U24" s="170" t="str">
        <f t="shared" si="43"/>
        <v xml:space="preserve"> </v>
      </c>
      <c r="W24" s="166">
        <v>1</v>
      </c>
      <c r="X24" s="228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",(VLOOKUP(AA24,PROTOKOL!$A$1:$E$26,2,FALSE))*AB24)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4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",(VLOOKUP(AJ24,PROTOKOL!$A$1:$E$26,2,FALSE))*AK24)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120"/>
        <v xml:space="preserve"> </v>
      </c>
      <c r="AP24" s="169">
        <f t="shared" si="46"/>
        <v>0</v>
      </c>
      <c r="AQ24" s="170" t="str">
        <f t="shared" si="47"/>
        <v xml:space="preserve"> </v>
      </c>
      <c r="AS24" s="166">
        <v>1</v>
      </c>
      <c r="AT24" s="228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",(VLOOKUP(AW24,PROTOKOL!$A$1:$E$26,2,FALSE))*AX24)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4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",(VLOOKUP(BF24,PROTOKOL!$A$1:$E$26,2,FALSE))*BG24)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121"/>
        <v xml:space="preserve"> </v>
      </c>
      <c r="BL24" s="169">
        <f t="shared" si="50"/>
        <v>0</v>
      </c>
      <c r="BM24" s="170" t="str">
        <f t="shared" si="51"/>
        <v xml:space="preserve"> </v>
      </c>
      <c r="BO24" s="166">
        <v>1</v>
      </c>
      <c r="BP24" s="228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",(VLOOKUP(BS24,PROTOKOL!$A$1:$E$26,2,FALSE))*BT24)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5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",(VLOOKUP(CB24,PROTOKOL!$A$1:$E$26,2,FALSE))*CC24)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122"/>
        <v xml:space="preserve"> </v>
      </c>
      <c r="CH24" s="169">
        <f t="shared" si="54"/>
        <v>0</v>
      </c>
      <c r="CI24" s="170" t="str">
        <f t="shared" si="55"/>
        <v xml:space="preserve"> </v>
      </c>
      <c r="CK24" s="166">
        <v>1</v>
      </c>
      <c r="CL24" s="228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",(VLOOKUP(CO24,PROTOKOL!$A$1:$E$26,2,FALSE))*CP24)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5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",(VLOOKUP(CX24,PROTOKOL!$A$1:$E$26,2,FALSE))*CY24)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123"/>
        <v xml:space="preserve"> </v>
      </c>
      <c r="DD24" s="169">
        <f t="shared" si="58"/>
        <v>0</v>
      </c>
      <c r="DE24" s="170" t="str">
        <f t="shared" si="59"/>
        <v xml:space="preserve"> </v>
      </c>
      <c r="DG24" s="166">
        <v>1</v>
      </c>
      <c r="DH24" s="228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",(VLOOKUP(DK24,PROTOKOL!$A$1:$E$26,2,FALSE))*DL24)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6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",(VLOOKUP(DT24,PROTOKOL!$A$1:$E$26,2,FALSE))*DU24)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124"/>
        <v xml:space="preserve"> </v>
      </c>
      <c r="DZ24" s="169">
        <f t="shared" si="62"/>
        <v>0</v>
      </c>
      <c r="EA24" s="170" t="str">
        <f t="shared" si="63"/>
        <v xml:space="preserve"> </v>
      </c>
      <c r="EC24" s="166">
        <v>1</v>
      </c>
      <c r="ED24" s="228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",(VLOOKUP(EG24,PROTOKOL!$A$1:$E$26,2,FALSE))*EH24)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6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",(VLOOKUP(EP24,PROTOKOL!$A$1:$E$26,2,FALSE))*EQ24)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125"/>
        <v xml:space="preserve"> </v>
      </c>
      <c r="EV24" s="169">
        <f t="shared" si="66"/>
        <v>0</v>
      </c>
      <c r="EW24" s="170" t="str">
        <f t="shared" si="67"/>
        <v xml:space="preserve"> </v>
      </c>
      <c r="EY24" s="166">
        <v>1</v>
      </c>
      <c r="EZ24" s="228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",(VLOOKUP(FC24,PROTOKOL!$A$1:$E$26,2,FALSE))*FD24)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6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",(VLOOKUP(FL24,PROTOKOL!$A$1:$E$26,2,FALSE))*FM24)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126"/>
        <v xml:space="preserve"> </v>
      </c>
      <c r="FR24" s="169">
        <f t="shared" si="70"/>
        <v>0</v>
      </c>
      <c r="FS24" s="170" t="str">
        <f t="shared" si="71"/>
        <v xml:space="preserve"> </v>
      </c>
      <c r="FU24" s="166">
        <v>1</v>
      </c>
      <c r="FV24" s="228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",(VLOOKUP(FY24,PROTOKOL!$A$1:$E$26,2,FALSE))*FZ24)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7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",(VLOOKUP(GH24,PROTOKOL!$A$1:$E$26,2,FALSE))*GI24)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127"/>
        <v xml:space="preserve"> </v>
      </c>
      <c r="GN24" s="169">
        <f t="shared" si="74"/>
        <v>0</v>
      </c>
      <c r="GO24" s="170" t="str">
        <f t="shared" si="75"/>
        <v xml:space="preserve"> </v>
      </c>
      <c r="GQ24" s="166">
        <v>1</v>
      </c>
      <c r="GR24" s="228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",(VLOOKUP(GU24,PROTOKOL!$A$1:$E$26,2,FALSE))*GV24)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7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",(VLOOKUP(HD24,PROTOKOL!$A$1:$E$26,2,FALSE))*HE24)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128"/>
        <v xml:space="preserve"> </v>
      </c>
      <c r="HJ24" s="169">
        <f t="shared" si="78"/>
        <v>0</v>
      </c>
      <c r="HK24" s="170" t="str">
        <f t="shared" si="79"/>
        <v xml:space="preserve"> </v>
      </c>
      <c r="HM24" s="166">
        <v>1</v>
      </c>
      <c r="HN24" s="228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",(VLOOKUP(HQ24,PROTOKOL!$A$1:$E$26,2,FALSE))*HR24)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8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",(VLOOKUP(HZ24,PROTOKOL!$A$1:$E$26,2,FALSE))*IA24)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129"/>
        <v xml:space="preserve"> </v>
      </c>
      <c r="IF24" s="169">
        <f t="shared" si="82"/>
        <v>0</v>
      </c>
      <c r="IG24" s="170" t="str">
        <f t="shared" si="83"/>
        <v xml:space="preserve"> </v>
      </c>
      <c r="II24" s="166">
        <v>1</v>
      </c>
      <c r="IJ24" s="228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",(VLOOKUP(IM24,PROTOKOL!$A$1:$E$26,2,FALSE))*IN24)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8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",(VLOOKUP(IV24,PROTOKOL!$A$1:$E$26,2,FALSE))*IW24)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30"/>
        <v xml:space="preserve"> </v>
      </c>
      <c r="JB24" s="169">
        <f t="shared" si="86"/>
        <v>0</v>
      </c>
      <c r="JC24" s="170" t="str">
        <f t="shared" si="87"/>
        <v xml:space="preserve"> </v>
      </c>
      <c r="JE24" s="166">
        <v>1</v>
      </c>
      <c r="JF24" s="228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",(VLOOKUP(JI24,PROTOKOL!$A$1:$E$26,2,FALSE))*JJ24)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8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",(VLOOKUP(JR24,PROTOKOL!$A$1:$E$26,2,FALSE))*JS24)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31"/>
        <v xml:space="preserve"> </v>
      </c>
      <c r="JX24" s="169">
        <f t="shared" si="90"/>
        <v>0</v>
      </c>
      <c r="JY24" s="170" t="str">
        <f t="shared" si="91"/>
        <v xml:space="preserve"> </v>
      </c>
      <c r="KA24" s="166">
        <v>1</v>
      </c>
      <c r="KB24" s="228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",(VLOOKUP(KE24,PROTOKOL!$A$1:$E$26,2,FALSE))*KF24)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9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",(VLOOKUP(KN24,PROTOKOL!$A$1:$E$26,2,FALSE))*KO24)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32"/>
        <v xml:space="preserve"> </v>
      </c>
      <c r="KT24" s="169">
        <f t="shared" si="94"/>
        <v>0</v>
      </c>
      <c r="KU24" s="170" t="str">
        <f t="shared" si="95"/>
        <v xml:space="preserve"> </v>
      </c>
      <c r="KW24" s="166">
        <v>1</v>
      </c>
      <c r="KX24" s="228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",(VLOOKUP(LA24,PROTOKOL!$A$1:$E$26,2,FALSE))*LB24)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9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",(VLOOKUP(LJ24,PROTOKOL!$A$1:$E$26,2,FALSE))*LK24)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33"/>
        <v xml:space="preserve"> </v>
      </c>
      <c r="LP24" s="169">
        <f t="shared" si="98"/>
        <v>0</v>
      </c>
      <c r="LQ24" s="170" t="str">
        <f t="shared" si="99"/>
        <v xml:space="preserve"> </v>
      </c>
      <c r="LS24" s="166">
        <v>1</v>
      </c>
      <c r="LT24" s="228"/>
      <c r="LU24" s="167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",(VLOOKUP(LW24,PROTOKOL!$A$1:$E$26,2,FALSE))*LX24)</f>
        <v xml:space="preserve"> </v>
      </c>
      <c r="LZ24" s="168" t="str">
        <f t="shared" si="30"/>
        <v xml:space="preserve"> </v>
      </c>
      <c r="MA24" s="205" t="str">
        <f>IF(LW24=0," ",VLOOKUP(LW24,PROTOKOL!$A:$E,5,FALSE))</f>
        <v xml:space="preserve"> </v>
      </c>
      <c r="MB24" s="169"/>
      <c r="MC24" s="170" t="str">
        <f t="shared" si="100"/>
        <v xml:space="preserve"> </v>
      </c>
      <c r="MD24" s="210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",(VLOOKUP(MF24,PROTOKOL!$A$1:$E$26,2,FALSE))*MG24)</f>
        <v xml:space="preserve"> </v>
      </c>
      <c r="MI24" s="168" t="str">
        <f t="shared" si="31"/>
        <v xml:space="preserve"> </v>
      </c>
      <c r="MJ24" s="169" t="str">
        <f>IF(MF24=0," ",VLOOKUP(MF24,PROTOKOL!$A:$E,5,FALSE))</f>
        <v xml:space="preserve"> </v>
      </c>
      <c r="MK24" s="205" t="str">
        <f t="shared" si="134"/>
        <v xml:space="preserve"> </v>
      </c>
      <c r="ML24" s="169">
        <f t="shared" si="102"/>
        <v>0</v>
      </c>
      <c r="MM24" s="170" t="str">
        <f t="shared" si="103"/>
        <v xml:space="preserve"> </v>
      </c>
      <c r="MO24" s="166">
        <v>1</v>
      </c>
      <c r="MP24" s="228"/>
      <c r="MQ24" s="167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",(VLOOKUP(MS24,PROTOKOL!$A$1:$E$26,2,FALSE))*MT24)</f>
        <v xml:space="preserve"> </v>
      </c>
      <c r="MV24" s="168" t="str">
        <f t="shared" si="32"/>
        <v xml:space="preserve"> </v>
      </c>
      <c r="MW24" s="205" t="str">
        <f>IF(MS24=0," ",VLOOKUP(MS24,PROTOKOL!$A:$E,5,FALSE))</f>
        <v xml:space="preserve"> </v>
      </c>
      <c r="MX24" s="169"/>
      <c r="MY24" s="170" t="str">
        <f t="shared" si="104"/>
        <v xml:space="preserve"> </v>
      </c>
      <c r="MZ24" s="210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",(VLOOKUP(NB24,PROTOKOL!$A$1:$E$26,2,FALSE))*NC24)</f>
        <v xml:space="preserve"> </v>
      </c>
      <c r="NE24" s="168" t="str">
        <f t="shared" si="33"/>
        <v xml:space="preserve"> </v>
      </c>
      <c r="NF24" s="169" t="str">
        <f>IF(NB24=0," ",VLOOKUP(NB24,PROTOKOL!$A:$E,5,FALSE))</f>
        <v xml:space="preserve"> </v>
      </c>
      <c r="NG24" s="205" t="str">
        <f t="shared" si="135"/>
        <v xml:space="preserve"> </v>
      </c>
      <c r="NH24" s="169">
        <f t="shared" si="106"/>
        <v>0</v>
      </c>
      <c r="NI24" s="170" t="str">
        <f t="shared" si="107"/>
        <v xml:space="preserve"> </v>
      </c>
      <c r="NK24" s="166">
        <v>1</v>
      </c>
      <c r="NL24" s="228"/>
      <c r="NM24" s="167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",(VLOOKUP(NO24,PROTOKOL!$A$1:$E$26,2,FALSE))*NP24)</f>
        <v xml:space="preserve"> </v>
      </c>
      <c r="NR24" s="168" t="str">
        <f t="shared" si="34"/>
        <v xml:space="preserve"> </v>
      </c>
      <c r="NS24" s="205" t="str">
        <f>IF(NO24=0," ",VLOOKUP(NO24,PROTOKOL!$A:$E,5,FALSE))</f>
        <v xml:space="preserve"> </v>
      </c>
      <c r="NT24" s="169"/>
      <c r="NU24" s="170" t="str">
        <f t="shared" si="108"/>
        <v xml:space="preserve"> </v>
      </c>
      <c r="NV24" s="210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",(VLOOKUP(NX24,PROTOKOL!$A$1:$E$26,2,FALSE))*NY24)</f>
        <v xml:space="preserve"> </v>
      </c>
      <c r="OA24" s="168" t="str">
        <f t="shared" si="35"/>
        <v xml:space="preserve"> </v>
      </c>
      <c r="OB24" s="169" t="str">
        <f>IF(NX24=0," ",VLOOKUP(NX24,PROTOKOL!$A:$E,5,FALSE))</f>
        <v xml:space="preserve"> </v>
      </c>
      <c r="OC24" s="205" t="str">
        <f t="shared" si="136"/>
        <v xml:space="preserve"> </v>
      </c>
      <c r="OD24" s="169">
        <f t="shared" si="110"/>
        <v>0</v>
      </c>
      <c r="OE24" s="170" t="str">
        <f t="shared" si="111"/>
        <v xml:space="preserve"> </v>
      </c>
      <c r="OG24" s="166">
        <v>1</v>
      </c>
      <c r="OH24" s="228"/>
      <c r="OI24" s="167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",(VLOOKUP(OK24,PROTOKOL!$A$1:$E$26,2,FALSE))*OL24)</f>
        <v xml:space="preserve"> </v>
      </c>
      <c r="ON24" s="168" t="str">
        <f t="shared" si="36"/>
        <v xml:space="preserve"> </v>
      </c>
      <c r="OO24" s="205" t="str">
        <f>IF(OK24=0," ",VLOOKUP(OK24,PROTOKOL!$A:$E,5,FALSE))</f>
        <v xml:space="preserve"> </v>
      </c>
      <c r="OP24" s="169"/>
      <c r="OQ24" s="170" t="str">
        <f t="shared" si="112"/>
        <v xml:space="preserve"> </v>
      </c>
      <c r="OR24" s="210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",(VLOOKUP(OT24,PROTOKOL!$A$1:$E$26,2,FALSE))*OU24)</f>
        <v xml:space="preserve"> </v>
      </c>
      <c r="OW24" s="168" t="str">
        <f t="shared" si="37"/>
        <v xml:space="preserve"> </v>
      </c>
      <c r="OX24" s="169" t="str">
        <f>IF(OT24=0," ",VLOOKUP(OT24,PROTOKOL!$A:$E,5,FALSE))</f>
        <v xml:space="preserve"> </v>
      </c>
      <c r="OY24" s="205" t="str">
        <f t="shared" si="137"/>
        <v xml:space="preserve"> </v>
      </c>
      <c r="OZ24" s="169">
        <f t="shared" si="114"/>
        <v>0</v>
      </c>
      <c r="PA24" s="170" t="str">
        <f t="shared" si="115"/>
        <v xml:space="preserve"> </v>
      </c>
      <c r="PC24" s="166">
        <v>1</v>
      </c>
      <c r="PD24" s="228"/>
      <c r="PE24" s="167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",(VLOOKUP(PG24,PROTOKOL!$A$1:$E$26,2,FALSE))*PH24)</f>
        <v xml:space="preserve"> </v>
      </c>
      <c r="PJ24" s="168" t="str">
        <f t="shared" si="38"/>
        <v xml:space="preserve"> </v>
      </c>
      <c r="PK24" s="205" t="str">
        <f>IF(PG24=0," ",VLOOKUP(PG24,PROTOKOL!$A:$E,5,FALSE))</f>
        <v xml:space="preserve"> </v>
      </c>
      <c r="PL24" s="169"/>
      <c r="PM24" s="170" t="str">
        <f t="shared" si="116"/>
        <v xml:space="preserve"> </v>
      </c>
      <c r="PN24" s="210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",(VLOOKUP(PP24,PROTOKOL!$A$1:$E$26,2,FALSE))*PQ24)</f>
        <v xml:space="preserve"> </v>
      </c>
      <c r="PS24" s="168" t="str">
        <f t="shared" si="39"/>
        <v xml:space="preserve"> </v>
      </c>
      <c r="PT24" s="169" t="str">
        <f>IF(PP24=0," ",VLOOKUP(PP24,PROTOKOL!$A:$E,5,FALSE))</f>
        <v xml:space="preserve"> </v>
      </c>
      <c r="PU24" s="205" t="str">
        <f t="shared" si="138"/>
        <v xml:space="preserve"> </v>
      </c>
      <c r="PV24" s="169">
        <f t="shared" si="118"/>
        <v>0</v>
      </c>
      <c r="PW24" s="170" t="str">
        <f t="shared" si="119"/>
        <v xml:space="preserve"> </v>
      </c>
    </row>
    <row r="25" spans="1:439" ht="13.8">
      <c r="A25" s="166">
        <v>1</v>
      </c>
      <c r="B25" s="229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",(VLOOKUP(E25,PROTOKOL!$A$1:$E$26,2,FALSE))*F25)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4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",(VLOOKUP(N25,PROTOKOL!$A$1:$E$26,2,FALSE))*O25)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41"/>
        <v xml:space="preserve"> </v>
      </c>
      <c r="T25" s="169">
        <f t="shared" si="42"/>
        <v>0</v>
      </c>
      <c r="U25" s="170" t="str">
        <f t="shared" si="43"/>
        <v xml:space="preserve"> </v>
      </c>
      <c r="W25" s="166">
        <v>1</v>
      </c>
      <c r="X25" s="229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",(VLOOKUP(AA25,PROTOKOL!$A$1:$E$26,2,FALSE))*AB25)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4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",(VLOOKUP(AJ25,PROTOKOL!$A$1:$E$26,2,FALSE))*AK25)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120"/>
        <v xml:space="preserve"> </v>
      </c>
      <c r="AP25" s="169">
        <f t="shared" si="46"/>
        <v>0</v>
      </c>
      <c r="AQ25" s="170" t="str">
        <f t="shared" si="47"/>
        <v xml:space="preserve"> </v>
      </c>
      <c r="AS25" s="166">
        <v>1</v>
      </c>
      <c r="AT25" s="229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",(VLOOKUP(AW25,PROTOKOL!$A$1:$E$26,2,FALSE))*AX25)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4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",(VLOOKUP(BF25,PROTOKOL!$A$1:$E$26,2,FALSE))*BG25)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121"/>
        <v xml:space="preserve"> </v>
      </c>
      <c r="BL25" s="169">
        <f t="shared" si="50"/>
        <v>0</v>
      </c>
      <c r="BM25" s="170" t="str">
        <f t="shared" si="51"/>
        <v xml:space="preserve"> </v>
      </c>
      <c r="BO25" s="166">
        <v>1</v>
      </c>
      <c r="BP25" s="229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",(VLOOKUP(BS25,PROTOKOL!$A$1:$E$26,2,FALSE))*BT25)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5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",(VLOOKUP(CB25,PROTOKOL!$A$1:$E$26,2,FALSE))*CC25)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122"/>
        <v xml:space="preserve"> </v>
      </c>
      <c r="CH25" s="169">
        <f t="shared" si="54"/>
        <v>0</v>
      </c>
      <c r="CI25" s="170" t="str">
        <f t="shared" si="55"/>
        <v xml:space="preserve"> </v>
      </c>
      <c r="CK25" s="166">
        <v>1</v>
      </c>
      <c r="CL25" s="229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",(VLOOKUP(CO25,PROTOKOL!$A$1:$E$26,2,FALSE))*CP25)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5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",(VLOOKUP(CX25,PROTOKOL!$A$1:$E$26,2,FALSE))*CY25)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123"/>
        <v xml:space="preserve"> </v>
      </c>
      <c r="DD25" s="169">
        <f t="shared" si="58"/>
        <v>0</v>
      </c>
      <c r="DE25" s="170" t="str">
        <f t="shared" si="59"/>
        <v xml:space="preserve"> </v>
      </c>
      <c r="DG25" s="166">
        <v>1</v>
      </c>
      <c r="DH25" s="229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",(VLOOKUP(DK25,PROTOKOL!$A$1:$E$26,2,FALSE))*DL25)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6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",(VLOOKUP(DT25,PROTOKOL!$A$1:$E$26,2,FALSE))*DU25)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124"/>
        <v xml:space="preserve"> </v>
      </c>
      <c r="DZ25" s="169">
        <f t="shared" si="62"/>
        <v>0</v>
      </c>
      <c r="EA25" s="170" t="str">
        <f t="shared" si="63"/>
        <v xml:space="preserve"> </v>
      </c>
      <c r="EC25" s="166">
        <v>1</v>
      </c>
      <c r="ED25" s="229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",(VLOOKUP(EG25,PROTOKOL!$A$1:$E$26,2,FALSE))*EH25)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6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",(VLOOKUP(EP25,PROTOKOL!$A$1:$E$26,2,FALSE))*EQ25)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125"/>
        <v xml:space="preserve"> </v>
      </c>
      <c r="EV25" s="169">
        <f t="shared" si="66"/>
        <v>0</v>
      </c>
      <c r="EW25" s="170" t="str">
        <f t="shared" si="67"/>
        <v xml:space="preserve"> </v>
      </c>
      <c r="EY25" s="166">
        <v>1</v>
      </c>
      <c r="EZ25" s="229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",(VLOOKUP(FC25,PROTOKOL!$A$1:$E$26,2,FALSE))*FD25)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6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",(VLOOKUP(FL25,PROTOKOL!$A$1:$E$26,2,FALSE))*FM25)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126"/>
        <v xml:space="preserve"> </v>
      </c>
      <c r="FR25" s="169">
        <f t="shared" si="70"/>
        <v>0</v>
      </c>
      <c r="FS25" s="170" t="str">
        <f t="shared" si="71"/>
        <v xml:space="preserve"> </v>
      </c>
      <c r="FU25" s="166">
        <v>1</v>
      </c>
      <c r="FV25" s="229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",(VLOOKUP(FY25,PROTOKOL!$A$1:$E$26,2,FALSE))*FZ25)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7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",(VLOOKUP(GH25,PROTOKOL!$A$1:$E$26,2,FALSE))*GI25)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127"/>
        <v xml:space="preserve"> </v>
      </c>
      <c r="GN25" s="169">
        <f t="shared" si="74"/>
        <v>0</v>
      </c>
      <c r="GO25" s="170" t="str">
        <f t="shared" si="75"/>
        <v xml:space="preserve"> </v>
      </c>
      <c r="GQ25" s="166">
        <v>1</v>
      </c>
      <c r="GR25" s="229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",(VLOOKUP(GU25,PROTOKOL!$A$1:$E$26,2,FALSE))*GV25)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7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",(VLOOKUP(HD25,PROTOKOL!$A$1:$E$26,2,FALSE))*HE25)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128"/>
        <v xml:space="preserve"> </v>
      </c>
      <c r="HJ25" s="169">
        <f t="shared" si="78"/>
        <v>0</v>
      </c>
      <c r="HK25" s="170" t="str">
        <f t="shared" si="79"/>
        <v xml:space="preserve"> </v>
      </c>
      <c r="HM25" s="166">
        <v>1</v>
      </c>
      <c r="HN25" s="229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",(VLOOKUP(HQ25,PROTOKOL!$A$1:$E$26,2,FALSE))*HR25)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8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",(VLOOKUP(HZ25,PROTOKOL!$A$1:$E$26,2,FALSE))*IA25)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129"/>
        <v xml:space="preserve"> </v>
      </c>
      <c r="IF25" s="169">
        <f t="shared" si="82"/>
        <v>0</v>
      </c>
      <c r="IG25" s="170" t="str">
        <f t="shared" si="83"/>
        <v xml:space="preserve"> </v>
      </c>
      <c r="II25" s="166">
        <v>1</v>
      </c>
      <c r="IJ25" s="229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",(VLOOKUP(IM25,PROTOKOL!$A$1:$E$26,2,FALSE))*IN25)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8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",(VLOOKUP(IV25,PROTOKOL!$A$1:$E$26,2,FALSE))*IW25)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30"/>
        <v xml:space="preserve"> </v>
      </c>
      <c r="JB25" s="169">
        <f t="shared" si="86"/>
        <v>0</v>
      </c>
      <c r="JC25" s="170" t="str">
        <f t="shared" si="87"/>
        <v xml:space="preserve"> </v>
      </c>
      <c r="JE25" s="166">
        <v>1</v>
      </c>
      <c r="JF25" s="229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",(VLOOKUP(JI25,PROTOKOL!$A$1:$E$26,2,FALSE))*JJ25)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8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",(VLOOKUP(JR25,PROTOKOL!$A$1:$E$26,2,FALSE))*JS25)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31"/>
        <v xml:space="preserve"> </v>
      </c>
      <c r="JX25" s="169">
        <f t="shared" si="90"/>
        <v>0</v>
      </c>
      <c r="JY25" s="170" t="str">
        <f t="shared" si="91"/>
        <v xml:space="preserve"> </v>
      </c>
      <c r="KA25" s="166">
        <v>1</v>
      </c>
      <c r="KB25" s="229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",(VLOOKUP(KE25,PROTOKOL!$A$1:$E$26,2,FALSE))*KF25)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9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",(VLOOKUP(KN25,PROTOKOL!$A$1:$E$26,2,FALSE))*KO25)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32"/>
        <v xml:space="preserve"> </v>
      </c>
      <c r="KT25" s="169">
        <f t="shared" si="94"/>
        <v>0</v>
      </c>
      <c r="KU25" s="170" t="str">
        <f t="shared" si="95"/>
        <v xml:space="preserve"> </v>
      </c>
      <c r="KW25" s="166">
        <v>1</v>
      </c>
      <c r="KX25" s="229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",(VLOOKUP(LA25,PROTOKOL!$A$1:$E$26,2,FALSE))*LB25)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9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",(VLOOKUP(LJ25,PROTOKOL!$A$1:$E$26,2,FALSE))*LK25)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33"/>
        <v xml:space="preserve"> </v>
      </c>
      <c r="LP25" s="169">
        <f t="shared" si="98"/>
        <v>0</v>
      </c>
      <c r="LQ25" s="170" t="str">
        <f t="shared" si="99"/>
        <v xml:space="preserve"> </v>
      </c>
      <c r="LS25" s="166">
        <v>1</v>
      </c>
      <c r="LT25" s="229"/>
      <c r="LU25" s="167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",(VLOOKUP(LW25,PROTOKOL!$A$1:$E$26,2,FALSE))*LX25)</f>
        <v xml:space="preserve"> </v>
      </c>
      <c r="LZ25" s="168" t="str">
        <f t="shared" si="30"/>
        <v xml:space="preserve"> </v>
      </c>
      <c r="MA25" s="205" t="str">
        <f>IF(LW25=0," ",VLOOKUP(LW25,PROTOKOL!$A:$E,5,FALSE))</f>
        <v xml:space="preserve"> </v>
      </c>
      <c r="MB25" s="169"/>
      <c r="MC25" s="170" t="str">
        <f t="shared" si="100"/>
        <v xml:space="preserve"> </v>
      </c>
      <c r="MD25" s="210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",(VLOOKUP(MF25,PROTOKOL!$A$1:$E$26,2,FALSE))*MG25)</f>
        <v xml:space="preserve"> </v>
      </c>
      <c r="MI25" s="168" t="str">
        <f t="shared" si="31"/>
        <v xml:space="preserve"> </v>
      </c>
      <c r="MJ25" s="169" t="str">
        <f>IF(MF25=0," ",VLOOKUP(MF25,PROTOKOL!$A:$E,5,FALSE))</f>
        <v xml:space="preserve"> </v>
      </c>
      <c r="MK25" s="205" t="str">
        <f t="shared" si="134"/>
        <v xml:space="preserve"> </v>
      </c>
      <c r="ML25" s="169">
        <f t="shared" si="102"/>
        <v>0</v>
      </c>
      <c r="MM25" s="170" t="str">
        <f t="shared" si="103"/>
        <v xml:space="preserve"> </v>
      </c>
      <c r="MO25" s="166">
        <v>1</v>
      </c>
      <c r="MP25" s="229"/>
      <c r="MQ25" s="167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",(VLOOKUP(MS25,PROTOKOL!$A$1:$E$26,2,FALSE))*MT25)</f>
        <v xml:space="preserve"> </v>
      </c>
      <c r="MV25" s="168" t="str">
        <f t="shared" si="32"/>
        <v xml:space="preserve"> </v>
      </c>
      <c r="MW25" s="205" t="str">
        <f>IF(MS25=0," ",VLOOKUP(MS25,PROTOKOL!$A:$E,5,FALSE))</f>
        <v xml:space="preserve"> </v>
      </c>
      <c r="MX25" s="169"/>
      <c r="MY25" s="170" t="str">
        <f t="shared" si="104"/>
        <v xml:space="preserve"> </v>
      </c>
      <c r="MZ25" s="210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",(VLOOKUP(NB25,PROTOKOL!$A$1:$E$26,2,FALSE))*NC25)</f>
        <v xml:space="preserve"> </v>
      </c>
      <c r="NE25" s="168" t="str">
        <f t="shared" si="33"/>
        <v xml:space="preserve"> </v>
      </c>
      <c r="NF25" s="169" t="str">
        <f>IF(NB25=0," ",VLOOKUP(NB25,PROTOKOL!$A:$E,5,FALSE))</f>
        <v xml:space="preserve"> </v>
      </c>
      <c r="NG25" s="205" t="str">
        <f t="shared" si="135"/>
        <v xml:space="preserve"> </v>
      </c>
      <c r="NH25" s="169">
        <f t="shared" si="106"/>
        <v>0</v>
      </c>
      <c r="NI25" s="170" t="str">
        <f t="shared" si="107"/>
        <v xml:space="preserve"> </v>
      </c>
      <c r="NK25" s="166">
        <v>1</v>
      </c>
      <c r="NL25" s="229"/>
      <c r="NM25" s="167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",(VLOOKUP(NO25,PROTOKOL!$A$1:$E$26,2,FALSE))*NP25)</f>
        <v xml:space="preserve"> </v>
      </c>
      <c r="NR25" s="168" t="str">
        <f t="shared" si="34"/>
        <v xml:space="preserve"> </v>
      </c>
      <c r="NS25" s="205" t="str">
        <f>IF(NO25=0," ",VLOOKUP(NO25,PROTOKOL!$A:$E,5,FALSE))</f>
        <v xml:space="preserve"> </v>
      </c>
      <c r="NT25" s="169"/>
      <c r="NU25" s="170" t="str">
        <f t="shared" si="108"/>
        <v xml:space="preserve"> </v>
      </c>
      <c r="NV25" s="210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",(VLOOKUP(NX25,PROTOKOL!$A$1:$E$26,2,FALSE))*NY25)</f>
        <v xml:space="preserve"> </v>
      </c>
      <c r="OA25" s="168" t="str">
        <f t="shared" si="35"/>
        <v xml:space="preserve"> </v>
      </c>
      <c r="OB25" s="169" t="str">
        <f>IF(NX25=0," ",VLOOKUP(NX25,PROTOKOL!$A:$E,5,FALSE))</f>
        <v xml:space="preserve"> </v>
      </c>
      <c r="OC25" s="205" t="str">
        <f t="shared" si="136"/>
        <v xml:space="preserve"> </v>
      </c>
      <c r="OD25" s="169">
        <f t="shared" si="110"/>
        <v>0</v>
      </c>
      <c r="OE25" s="170" t="str">
        <f t="shared" si="111"/>
        <v xml:space="preserve"> </v>
      </c>
      <c r="OG25" s="166">
        <v>1</v>
      </c>
      <c r="OH25" s="229"/>
      <c r="OI25" s="167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",(VLOOKUP(OK25,PROTOKOL!$A$1:$E$26,2,FALSE))*OL25)</f>
        <v xml:space="preserve"> </v>
      </c>
      <c r="ON25" s="168" t="str">
        <f t="shared" si="36"/>
        <v xml:space="preserve"> </v>
      </c>
      <c r="OO25" s="205" t="str">
        <f>IF(OK25=0," ",VLOOKUP(OK25,PROTOKOL!$A:$E,5,FALSE))</f>
        <v xml:space="preserve"> </v>
      </c>
      <c r="OP25" s="169"/>
      <c r="OQ25" s="170" t="str">
        <f t="shared" si="112"/>
        <v xml:space="preserve"> </v>
      </c>
      <c r="OR25" s="210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",(VLOOKUP(OT25,PROTOKOL!$A$1:$E$26,2,FALSE))*OU25)</f>
        <v xml:space="preserve"> </v>
      </c>
      <c r="OW25" s="168" t="str">
        <f t="shared" si="37"/>
        <v xml:space="preserve"> </v>
      </c>
      <c r="OX25" s="169" t="str">
        <f>IF(OT25=0," ",VLOOKUP(OT25,PROTOKOL!$A:$E,5,FALSE))</f>
        <v xml:space="preserve"> </v>
      </c>
      <c r="OY25" s="205" t="str">
        <f t="shared" si="137"/>
        <v xml:space="preserve"> </v>
      </c>
      <c r="OZ25" s="169">
        <f t="shared" si="114"/>
        <v>0</v>
      </c>
      <c r="PA25" s="170" t="str">
        <f t="shared" si="115"/>
        <v xml:space="preserve"> </v>
      </c>
      <c r="PC25" s="166">
        <v>1</v>
      </c>
      <c r="PD25" s="229"/>
      <c r="PE25" s="167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",(VLOOKUP(PG25,PROTOKOL!$A$1:$E$26,2,FALSE))*PH25)</f>
        <v xml:space="preserve"> </v>
      </c>
      <c r="PJ25" s="168" t="str">
        <f t="shared" si="38"/>
        <v xml:space="preserve"> </v>
      </c>
      <c r="PK25" s="205" t="str">
        <f>IF(PG25=0," ",VLOOKUP(PG25,PROTOKOL!$A:$E,5,FALSE))</f>
        <v xml:space="preserve"> </v>
      </c>
      <c r="PL25" s="169"/>
      <c r="PM25" s="170" t="str">
        <f t="shared" si="116"/>
        <v xml:space="preserve"> </v>
      </c>
      <c r="PN25" s="210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",(VLOOKUP(PP25,PROTOKOL!$A$1:$E$26,2,FALSE))*PQ25)</f>
        <v xml:space="preserve"> </v>
      </c>
      <c r="PS25" s="168" t="str">
        <f t="shared" si="39"/>
        <v xml:space="preserve"> </v>
      </c>
      <c r="PT25" s="169" t="str">
        <f>IF(PP25=0," ",VLOOKUP(PP25,PROTOKOL!$A:$E,5,FALSE))</f>
        <v xml:space="preserve"> </v>
      </c>
      <c r="PU25" s="205" t="str">
        <f t="shared" si="138"/>
        <v xml:space="preserve"> </v>
      </c>
      <c r="PV25" s="169">
        <f t="shared" si="118"/>
        <v>0</v>
      </c>
      <c r="PW25" s="170" t="str">
        <f t="shared" si="119"/>
        <v xml:space="preserve"> </v>
      </c>
    </row>
    <row r="26" spans="1:439" ht="13.8">
      <c r="A26" s="166">
        <v>2</v>
      </c>
      <c r="B26" s="227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",(VLOOKUP(E26,PROTOKOL!$A$1:$E$26,2,FALSE))*F26)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4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",(VLOOKUP(N26,PROTOKOL!$A$1:$E$26,2,FALSE))*O26)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41"/>
        <v xml:space="preserve"> </v>
      </c>
      <c r="T26" s="169">
        <f t="shared" si="42"/>
        <v>0</v>
      </c>
      <c r="U26" s="170" t="str">
        <f t="shared" si="43"/>
        <v xml:space="preserve"> </v>
      </c>
      <c r="W26" s="166">
        <v>2</v>
      </c>
      <c r="X26" s="227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",(VLOOKUP(AA26,PROTOKOL!$A$1:$E$26,2,FALSE))*AB26)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4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",(VLOOKUP(AJ26,PROTOKOL!$A$1:$E$26,2,FALSE))*AK26)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120"/>
        <v xml:space="preserve"> </v>
      </c>
      <c r="AP26" s="169">
        <f t="shared" si="46"/>
        <v>0</v>
      </c>
      <c r="AQ26" s="170" t="str">
        <f t="shared" si="47"/>
        <v xml:space="preserve"> </v>
      </c>
      <c r="AS26" s="166">
        <v>2</v>
      </c>
      <c r="AT26" s="227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",(VLOOKUP(AW26,PROTOKOL!$A$1:$E$26,2,FALSE))*AX26)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4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",(VLOOKUP(BF26,PROTOKOL!$A$1:$E$26,2,FALSE))*BG26)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121"/>
        <v xml:space="preserve"> </v>
      </c>
      <c r="BL26" s="169">
        <f t="shared" si="50"/>
        <v>0</v>
      </c>
      <c r="BM26" s="170" t="str">
        <f t="shared" si="51"/>
        <v xml:space="preserve"> </v>
      </c>
      <c r="BO26" s="166">
        <v>2</v>
      </c>
      <c r="BP26" s="227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",(VLOOKUP(BS26,PROTOKOL!$A$1:$E$26,2,FALSE))*BT26)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5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",(VLOOKUP(CB26,PROTOKOL!$A$1:$E$26,2,FALSE))*CC26)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122"/>
        <v xml:space="preserve"> </v>
      </c>
      <c r="CH26" s="169">
        <f t="shared" si="54"/>
        <v>0</v>
      </c>
      <c r="CI26" s="170" t="str">
        <f t="shared" si="55"/>
        <v xml:space="preserve"> </v>
      </c>
      <c r="CK26" s="166">
        <v>2</v>
      </c>
      <c r="CL26" s="227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",(VLOOKUP(CO26,PROTOKOL!$A$1:$E$26,2,FALSE))*CP26)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5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",(VLOOKUP(CX26,PROTOKOL!$A$1:$E$26,2,FALSE))*CY26)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123"/>
        <v xml:space="preserve"> </v>
      </c>
      <c r="DD26" s="169">
        <f t="shared" si="58"/>
        <v>0</v>
      </c>
      <c r="DE26" s="170" t="str">
        <f t="shared" si="59"/>
        <v xml:space="preserve"> </v>
      </c>
      <c r="DG26" s="166">
        <v>2</v>
      </c>
      <c r="DH26" s="227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",(VLOOKUP(DK26,PROTOKOL!$A$1:$E$26,2,FALSE))*DL26)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6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",(VLOOKUP(DT26,PROTOKOL!$A$1:$E$26,2,FALSE))*DU26)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124"/>
        <v xml:space="preserve"> </v>
      </c>
      <c r="DZ26" s="169">
        <f t="shared" si="62"/>
        <v>0</v>
      </c>
      <c r="EA26" s="170" t="str">
        <f t="shared" si="63"/>
        <v xml:space="preserve"> </v>
      </c>
      <c r="EC26" s="166">
        <v>2</v>
      </c>
      <c r="ED26" s="227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",(VLOOKUP(EG26,PROTOKOL!$A$1:$E$26,2,FALSE))*EH26)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6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",(VLOOKUP(EP26,PROTOKOL!$A$1:$E$26,2,FALSE))*EQ26)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125"/>
        <v xml:space="preserve"> </v>
      </c>
      <c r="EV26" s="169">
        <f t="shared" si="66"/>
        <v>0</v>
      </c>
      <c r="EW26" s="170" t="str">
        <f t="shared" si="67"/>
        <v xml:space="preserve"> </v>
      </c>
      <c r="EY26" s="166">
        <v>2</v>
      </c>
      <c r="EZ26" s="227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",(VLOOKUP(FC26,PROTOKOL!$A$1:$E$26,2,FALSE))*FD26)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6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",(VLOOKUP(FL26,PROTOKOL!$A$1:$E$26,2,FALSE))*FM26)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126"/>
        <v xml:space="preserve"> </v>
      </c>
      <c r="FR26" s="169">
        <f t="shared" si="70"/>
        <v>0</v>
      </c>
      <c r="FS26" s="170" t="str">
        <f t="shared" si="71"/>
        <v xml:space="preserve"> </v>
      </c>
      <c r="FU26" s="166">
        <v>2</v>
      </c>
      <c r="FV26" s="227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",(VLOOKUP(FY26,PROTOKOL!$A$1:$E$26,2,FALSE))*FZ26)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7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",(VLOOKUP(GH26,PROTOKOL!$A$1:$E$26,2,FALSE))*GI26)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127"/>
        <v xml:space="preserve"> </v>
      </c>
      <c r="GN26" s="169">
        <f t="shared" si="74"/>
        <v>0</v>
      </c>
      <c r="GO26" s="170" t="str">
        <f t="shared" si="75"/>
        <v xml:space="preserve"> </v>
      </c>
      <c r="GQ26" s="166">
        <v>2</v>
      </c>
      <c r="GR26" s="227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",(VLOOKUP(GU26,PROTOKOL!$A$1:$E$26,2,FALSE))*GV26)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7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",(VLOOKUP(HD26,PROTOKOL!$A$1:$E$26,2,FALSE))*HE26)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128"/>
        <v xml:space="preserve"> </v>
      </c>
      <c r="HJ26" s="169">
        <f t="shared" si="78"/>
        <v>0</v>
      </c>
      <c r="HK26" s="170" t="str">
        <f t="shared" si="79"/>
        <v xml:space="preserve"> </v>
      </c>
      <c r="HM26" s="166">
        <v>2</v>
      </c>
      <c r="HN26" s="227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",(VLOOKUP(HQ26,PROTOKOL!$A$1:$E$26,2,FALSE))*HR26)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8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",(VLOOKUP(HZ26,PROTOKOL!$A$1:$E$26,2,FALSE))*IA26)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129"/>
        <v xml:space="preserve"> </v>
      </c>
      <c r="IF26" s="169">
        <f t="shared" si="82"/>
        <v>0</v>
      </c>
      <c r="IG26" s="170" t="str">
        <f t="shared" si="83"/>
        <v xml:space="preserve"> </v>
      </c>
      <c r="II26" s="166">
        <v>2</v>
      </c>
      <c r="IJ26" s="227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",(VLOOKUP(IM26,PROTOKOL!$A$1:$E$26,2,FALSE))*IN26)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8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",(VLOOKUP(IV26,PROTOKOL!$A$1:$E$26,2,FALSE))*IW26)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30"/>
        <v xml:space="preserve"> </v>
      </c>
      <c r="JB26" s="169">
        <f t="shared" si="86"/>
        <v>0</v>
      </c>
      <c r="JC26" s="170" t="str">
        <f t="shared" si="87"/>
        <v xml:space="preserve"> </v>
      </c>
      <c r="JE26" s="166">
        <v>2</v>
      </c>
      <c r="JF26" s="227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",(VLOOKUP(JI26,PROTOKOL!$A$1:$E$26,2,FALSE))*JJ26)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8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",(VLOOKUP(JR26,PROTOKOL!$A$1:$E$26,2,FALSE))*JS26)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31"/>
        <v xml:space="preserve"> </v>
      </c>
      <c r="JX26" s="169">
        <f t="shared" si="90"/>
        <v>0</v>
      </c>
      <c r="JY26" s="170" t="str">
        <f t="shared" si="91"/>
        <v xml:space="preserve"> </v>
      </c>
      <c r="KA26" s="166">
        <v>2</v>
      </c>
      <c r="KB26" s="227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",(VLOOKUP(KE26,PROTOKOL!$A$1:$E$26,2,FALSE))*KF26)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9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",(VLOOKUP(KN26,PROTOKOL!$A$1:$E$26,2,FALSE))*KO26)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32"/>
        <v xml:space="preserve"> </v>
      </c>
      <c r="KT26" s="169">
        <f t="shared" si="94"/>
        <v>0</v>
      </c>
      <c r="KU26" s="170" t="str">
        <f t="shared" si="95"/>
        <v xml:space="preserve"> </v>
      </c>
      <c r="KW26" s="166">
        <v>2</v>
      </c>
      <c r="KX26" s="227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",(VLOOKUP(LA26,PROTOKOL!$A$1:$E$26,2,FALSE))*LB26)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9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",(VLOOKUP(LJ26,PROTOKOL!$A$1:$E$26,2,FALSE))*LK26)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33"/>
        <v xml:space="preserve"> </v>
      </c>
      <c r="LP26" s="169">
        <f t="shared" si="98"/>
        <v>0</v>
      </c>
      <c r="LQ26" s="170" t="str">
        <f t="shared" si="99"/>
        <v xml:space="preserve"> </v>
      </c>
      <c r="LS26" s="166">
        <v>2</v>
      </c>
      <c r="LT26" s="227">
        <v>2</v>
      </c>
      <c r="LU26" s="167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",(VLOOKUP(LW26,PROTOKOL!$A$1:$E$26,2,FALSE))*LX26)</f>
        <v xml:space="preserve"> </v>
      </c>
      <c r="LZ26" s="168" t="str">
        <f t="shared" si="30"/>
        <v xml:space="preserve"> </v>
      </c>
      <c r="MA26" s="205" t="str">
        <f>IF(LW26=0," ",VLOOKUP(LW26,PROTOKOL!$A:$E,5,FALSE))</f>
        <v xml:space="preserve"> </v>
      </c>
      <c r="MB26" s="169"/>
      <c r="MC26" s="170" t="str">
        <f t="shared" si="100"/>
        <v xml:space="preserve"> </v>
      </c>
      <c r="MD26" s="210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",(VLOOKUP(MF26,PROTOKOL!$A$1:$E$26,2,FALSE))*MG26)</f>
        <v xml:space="preserve"> </v>
      </c>
      <c r="MI26" s="168" t="str">
        <f t="shared" si="31"/>
        <v xml:space="preserve"> </v>
      </c>
      <c r="MJ26" s="169" t="str">
        <f>IF(MF26=0," ",VLOOKUP(MF26,PROTOKOL!$A:$E,5,FALSE))</f>
        <v xml:space="preserve"> </v>
      </c>
      <c r="MK26" s="205" t="str">
        <f t="shared" si="134"/>
        <v xml:space="preserve"> </v>
      </c>
      <c r="ML26" s="169">
        <f t="shared" si="102"/>
        <v>0</v>
      </c>
      <c r="MM26" s="170" t="str">
        <f t="shared" si="103"/>
        <v xml:space="preserve"> </v>
      </c>
      <c r="MO26" s="166">
        <v>2</v>
      </c>
      <c r="MP26" s="227">
        <v>2</v>
      </c>
      <c r="MQ26" s="167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",(VLOOKUP(MS26,PROTOKOL!$A$1:$E$26,2,FALSE))*MT26)</f>
        <v xml:space="preserve"> </v>
      </c>
      <c r="MV26" s="168" t="str">
        <f t="shared" si="32"/>
        <v xml:space="preserve"> </v>
      </c>
      <c r="MW26" s="205" t="str">
        <f>IF(MS26=0," ",VLOOKUP(MS26,PROTOKOL!$A:$E,5,FALSE))</f>
        <v xml:space="preserve"> </v>
      </c>
      <c r="MX26" s="169"/>
      <c r="MY26" s="170" t="str">
        <f t="shared" si="104"/>
        <v xml:space="preserve"> </v>
      </c>
      <c r="MZ26" s="210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",(VLOOKUP(NB26,PROTOKOL!$A$1:$E$26,2,FALSE))*NC26)</f>
        <v xml:space="preserve"> </v>
      </c>
      <c r="NE26" s="168" t="str">
        <f t="shared" si="33"/>
        <v xml:space="preserve"> </v>
      </c>
      <c r="NF26" s="169" t="str">
        <f>IF(NB26=0," ",VLOOKUP(NB26,PROTOKOL!$A:$E,5,FALSE))</f>
        <v xml:space="preserve"> </v>
      </c>
      <c r="NG26" s="205" t="str">
        <f t="shared" si="135"/>
        <v xml:space="preserve"> </v>
      </c>
      <c r="NH26" s="169">
        <f t="shared" si="106"/>
        <v>0</v>
      </c>
      <c r="NI26" s="170" t="str">
        <f t="shared" si="107"/>
        <v xml:space="preserve"> </v>
      </c>
      <c r="NK26" s="166">
        <v>2</v>
      </c>
      <c r="NL26" s="227">
        <v>2</v>
      </c>
      <c r="NM26" s="167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",(VLOOKUP(NO26,PROTOKOL!$A$1:$E$26,2,FALSE))*NP26)</f>
        <v xml:space="preserve"> </v>
      </c>
      <c r="NR26" s="168" t="str">
        <f t="shared" si="34"/>
        <v xml:space="preserve"> </v>
      </c>
      <c r="NS26" s="205" t="str">
        <f>IF(NO26=0," ",VLOOKUP(NO26,PROTOKOL!$A:$E,5,FALSE))</f>
        <v xml:space="preserve"> </v>
      </c>
      <c r="NT26" s="169"/>
      <c r="NU26" s="170" t="str">
        <f t="shared" si="108"/>
        <v xml:space="preserve"> </v>
      </c>
      <c r="NV26" s="210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",(VLOOKUP(NX26,PROTOKOL!$A$1:$E$26,2,FALSE))*NY26)</f>
        <v xml:space="preserve"> </v>
      </c>
      <c r="OA26" s="168" t="str">
        <f t="shared" si="35"/>
        <v xml:space="preserve"> </v>
      </c>
      <c r="OB26" s="169" t="str">
        <f>IF(NX26=0," ",VLOOKUP(NX26,PROTOKOL!$A:$E,5,FALSE))</f>
        <v xml:space="preserve"> </v>
      </c>
      <c r="OC26" s="205" t="str">
        <f t="shared" si="136"/>
        <v xml:space="preserve"> </v>
      </c>
      <c r="OD26" s="169">
        <f t="shared" si="110"/>
        <v>0</v>
      </c>
      <c r="OE26" s="170" t="str">
        <f t="shared" si="111"/>
        <v xml:space="preserve"> </v>
      </c>
      <c r="OG26" s="166">
        <v>2</v>
      </c>
      <c r="OH26" s="227">
        <v>2</v>
      </c>
      <c r="OI26" s="167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",(VLOOKUP(OK26,PROTOKOL!$A$1:$E$26,2,FALSE))*OL26)</f>
        <v xml:space="preserve"> </v>
      </c>
      <c r="ON26" s="168" t="str">
        <f t="shared" si="36"/>
        <v xml:space="preserve"> </v>
      </c>
      <c r="OO26" s="205" t="str">
        <f>IF(OK26=0," ",VLOOKUP(OK26,PROTOKOL!$A:$E,5,FALSE))</f>
        <v xml:space="preserve"> </v>
      </c>
      <c r="OP26" s="169"/>
      <c r="OQ26" s="170" t="str">
        <f t="shared" si="112"/>
        <v xml:space="preserve"> </v>
      </c>
      <c r="OR26" s="210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",(VLOOKUP(OT26,PROTOKOL!$A$1:$E$26,2,FALSE))*OU26)</f>
        <v xml:space="preserve"> </v>
      </c>
      <c r="OW26" s="168" t="str">
        <f t="shared" si="37"/>
        <v xml:space="preserve"> </v>
      </c>
      <c r="OX26" s="169" t="str">
        <f>IF(OT26=0," ",VLOOKUP(OT26,PROTOKOL!$A:$E,5,FALSE))</f>
        <v xml:space="preserve"> </v>
      </c>
      <c r="OY26" s="205" t="str">
        <f t="shared" si="137"/>
        <v xml:space="preserve"> </v>
      </c>
      <c r="OZ26" s="169">
        <f t="shared" si="114"/>
        <v>0</v>
      </c>
      <c r="PA26" s="170" t="str">
        <f t="shared" si="115"/>
        <v xml:space="preserve"> </v>
      </c>
      <c r="PC26" s="166">
        <v>2</v>
      </c>
      <c r="PD26" s="227">
        <v>2</v>
      </c>
      <c r="PE26" s="167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",(VLOOKUP(PG26,PROTOKOL!$A$1:$E$26,2,FALSE))*PH26)</f>
        <v xml:space="preserve"> </v>
      </c>
      <c r="PJ26" s="168" t="str">
        <f t="shared" si="38"/>
        <v xml:space="preserve"> </v>
      </c>
      <c r="PK26" s="205" t="str">
        <f>IF(PG26=0," ",VLOOKUP(PG26,PROTOKOL!$A:$E,5,FALSE))</f>
        <v xml:space="preserve"> </v>
      </c>
      <c r="PL26" s="169"/>
      <c r="PM26" s="170" t="str">
        <f t="shared" si="116"/>
        <v xml:space="preserve"> </v>
      </c>
      <c r="PN26" s="210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",(VLOOKUP(PP26,PROTOKOL!$A$1:$E$26,2,FALSE))*PQ26)</f>
        <v xml:space="preserve"> </v>
      </c>
      <c r="PS26" s="168" t="str">
        <f t="shared" si="39"/>
        <v xml:space="preserve"> </v>
      </c>
      <c r="PT26" s="169" t="str">
        <f>IF(PP26=0," ",VLOOKUP(PP26,PROTOKOL!$A:$E,5,FALSE))</f>
        <v xml:space="preserve"> </v>
      </c>
      <c r="PU26" s="205" t="str">
        <f t="shared" si="138"/>
        <v xml:space="preserve"> </v>
      </c>
      <c r="PV26" s="169">
        <f t="shared" si="118"/>
        <v>0</v>
      </c>
      <c r="PW26" s="170" t="str">
        <f t="shared" si="119"/>
        <v xml:space="preserve"> </v>
      </c>
    </row>
    <row r="27" spans="1:439" ht="13.8">
      <c r="A27" s="166">
        <v>2</v>
      </c>
      <c r="B27" s="228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",(VLOOKUP(E27,PROTOKOL!$A$1:$E$26,2,FALSE))*F27)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4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",(VLOOKUP(N27,PROTOKOL!$A$1:$E$26,2,FALSE))*O27)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41"/>
        <v xml:space="preserve"> </v>
      </c>
      <c r="T27" s="169">
        <f t="shared" si="42"/>
        <v>0</v>
      </c>
      <c r="U27" s="170" t="str">
        <f t="shared" si="43"/>
        <v xml:space="preserve"> </v>
      </c>
      <c r="W27" s="166">
        <v>2</v>
      </c>
      <c r="X27" s="228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",(VLOOKUP(AA27,PROTOKOL!$A$1:$E$26,2,FALSE))*AB27)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4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",(VLOOKUP(AJ27,PROTOKOL!$A$1:$E$26,2,FALSE))*AK27)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120"/>
        <v xml:space="preserve"> </v>
      </c>
      <c r="AP27" s="169">
        <f t="shared" si="46"/>
        <v>0</v>
      </c>
      <c r="AQ27" s="170" t="str">
        <f t="shared" si="47"/>
        <v xml:space="preserve"> </v>
      </c>
      <c r="AS27" s="166">
        <v>2</v>
      </c>
      <c r="AT27" s="228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",(VLOOKUP(AW27,PROTOKOL!$A$1:$E$26,2,FALSE))*AX27)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4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",(VLOOKUP(BF27,PROTOKOL!$A$1:$E$26,2,FALSE))*BG27)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121"/>
        <v xml:space="preserve"> </v>
      </c>
      <c r="BL27" s="169">
        <f t="shared" si="50"/>
        <v>0</v>
      </c>
      <c r="BM27" s="170" t="str">
        <f t="shared" si="51"/>
        <v xml:space="preserve"> </v>
      </c>
      <c r="BO27" s="166">
        <v>2</v>
      </c>
      <c r="BP27" s="228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",(VLOOKUP(BS27,PROTOKOL!$A$1:$E$26,2,FALSE))*BT27)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5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",(VLOOKUP(CB27,PROTOKOL!$A$1:$E$26,2,FALSE))*CC27)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122"/>
        <v xml:space="preserve"> </v>
      </c>
      <c r="CH27" s="169">
        <f t="shared" si="54"/>
        <v>0</v>
      </c>
      <c r="CI27" s="170" t="str">
        <f t="shared" si="55"/>
        <v xml:space="preserve"> </v>
      </c>
      <c r="CK27" s="166">
        <v>2</v>
      </c>
      <c r="CL27" s="228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",(VLOOKUP(CO27,PROTOKOL!$A$1:$E$26,2,FALSE))*CP27)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5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",(VLOOKUP(CX27,PROTOKOL!$A$1:$E$26,2,FALSE))*CY27)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123"/>
        <v xml:space="preserve"> </v>
      </c>
      <c r="DD27" s="169">
        <f t="shared" si="58"/>
        <v>0</v>
      </c>
      <c r="DE27" s="170" t="str">
        <f t="shared" si="59"/>
        <v xml:space="preserve"> </v>
      </c>
      <c r="DG27" s="166">
        <v>2</v>
      </c>
      <c r="DH27" s="228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",(VLOOKUP(DK27,PROTOKOL!$A$1:$E$26,2,FALSE))*DL27)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6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",(VLOOKUP(DT27,PROTOKOL!$A$1:$E$26,2,FALSE))*DU27)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124"/>
        <v xml:space="preserve"> </v>
      </c>
      <c r="DZ27" s="169">
        <f t="shared" si="62"/>
        <v>0</v>
      </c>
      <c r="EA27" s="170" t="str">
        <f t="shared" si="63"/>
        <v xml:space="preserve"> </v>
      </c>
      <c r="EC27" s="166">
        <v>2</v>
      </c>
      <c r="ED27" s="228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",(VLOOKUP(EG27,PROTOKOL!$A$1:$E$26,2,FALSE))*EH27)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6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",(VLOOKUP(EP27,PROTOKOL!$A$1:$E$26,2,FALSE))*EQ27)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125"/>
        <v xml:space="preserve"> </v>
      </c>
      <c r="EV27" s="169">
        <f t="shared" si="66"/>
        <v>0</v>
      </c>
      <c r="EW27" s="170" t="str">
        <f t="shared" si="67"/>
        <v xml:space="preserve"> </v>
      </c>
      <c r="EY27" s="166">
        <v>2</v>
      </c>
      <c r="EZ27" s="228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",(VLOOKUP(FC27,PROTOKOL!$A$1:$E$26,2,FALSE))*FD27)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6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",(VLOOKUP(FL27,PROTOKOL!$A$1:$E$26,2,FALSE))*FM27)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126"/>
        <v xml:space="preserve"> </v>
      </c>
      <c r="FR27" s="169">
        <f t="shared" si="70"/>
        <v>0</v>
      </c>
      <c r="FS27" s="170" t="str">
        <f t="shared" si="71"/>
        <v xml:space="preserve"> </v>
      </c>
      <c r="FU27" s="166">
        <v>2</v>
      </c>
      <c r="FV27" s="228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",(VLOOKUP(FY27,PROTOKOL!$A$1:$E$26,2,FALSE))*FZ27)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7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",(VLOOKUP(GH27,PROTOKOL!$A$1:$E$26,2,FALSE))*GI27)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127"/>
        <v xml:space="preserve"> </v>
      </c>
      <c r="GN27" s="169">
        <f t="shared" si="74"/>
        <v>0</v>
      </c>
      <c r="GO27" s="170" t="str">
        <f t="shared" si="75"/>
        <v xml:space="preserve"> </v>
      </c>
      <c r="GQ27" s="166">
        <v>2</v>
      </c>
      <c r="GR27" s="228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",(VLOOKUP(GU27,PROTOKOL!$A$1:$E$26,2,FALSE))*GV27)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7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",(VLOOKUP(HD27,PROTOKOL!$A$1:$E$26,2,FALSE))*HE27)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128"/>
        <v xml:space="preserve"> </v>
      </c>
      <c r="HJ27" s="169">
        <f t="shared" si="78"/>
        <v>0</v>
      </c>
      <c r="HK27" s="170" t="str">
        <f t="shared" si="79"/>
        <v xml:space="preserve"> </v>
      </c>
      <c r="HM27" s="166">
        <v>2</v>
      </c>
      <c r="HN27" s="228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",(VLOOKUP(HQ27,PROTOKOL!$A$1:$E$26,2,FALSE))*HR27)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8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",(VLOOKUP(HZ27,PROTOKOL!$A$1:$E$26,2,FALSE))*IA27)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129"/>
        <v xml:space="preserve"> </v>
      </c>
      <c r="IF27" s="169">
        <f t="shared" si="82"/>
        <v>0</v>
      </c>
      <c r="IG27" s="170" t="str">
        <f t="shared" si="83"/>
        <v xml:space="preserve"> </v>
      </c>
      <c r="II27" s="166">
        <v>2</v>
      </c>
      <c r="IJ27" s="228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",(VLOOKUP(IM27,PROTOKOL!$A$1:$E$26,2,FALSE))*IN27)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8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",(VLOOKUP(IV27,PROTOKOL!$A$1:$E$26,2,FALSE))*IW27)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30"/>
        <v xml:space="preserve"> </v>
      </c>
      <c r="JB27" s="169">
        <f t="shared" si="86"/>
        <v>0</v>
      </c>
      <c r="JC27" s="170" t="str">
        <f t="shared" si="87"/>
        <v xml:space="preserve"> </v>
      </c>
      <c r="JE27" s="166">
        <v>2</v>
      </c>
      <c r="JF27" s="228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",(VLOOKUP(JI27,PROTOKOL!$A$1:$E$26,2,FALSE))*JJ27)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8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",(VLOOKUP(JR27,PROTOKOL!$A$1:$E$26,2,FALSE))*JS27)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31"/>
        <v xml:space="preserve"> </v>
      </c>
      <c r="JX27" s="169">
        <f t="shared" si="90"/>
        <v>0</v>
      </c>
      <c r="JY27" s="170" t="str">
        <f t="shared" si="91"/>
        <v xml:space="preserve"> </v>
      </c>
      <c r="KA27" s="166">
        <v>2</v>
      </c>
      <c r="KB27" s="228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",(VLOOKUP(KE27,PROTOKOL!$A$1:$E$26,2,FALSE))*KF27)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9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",(VLOOKUP(KN27,PROTOKOL!$A$1:$E$26,2,FALSE))*KO27)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32"/>
        <v xml:space="preserve"> </v>
      </c>
      <c r="KT27" s="169">
        <f t="shared" si="94"/>
        <v>0</v>
      </c>
      <c r="KU27" s="170" t="str">
        <f t="shared" si="95"/>
        <v xml:space="preserve"> </v>
      </c>
      <c r="KW27" s="166">
        <v>2</v>
      </c>
      <c r="KX27" s="228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",(VLOOKUP(LA27,PROTOKOL!$A$1:$E$26,2,FALSE))*LB27)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9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",(VLOOKUP(LJ27,PROTOKOL!$A$1:$E$26,2,FALSE))*LK27)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33"/>
        <v xml:space="preserve"> </v>
      </c>
      <c r="LP27" s="169">
        <f t="shared" si="98"/>
        <v>0</v>
      </c>
      <c r="LQ27" s="170" t="str">
        <f t="shared" si="99"/>
        <v xml:space="preserve"> </v>
      </c>
      <c r="LS27" s="166">
        <v>2</v>
      </c>
      <c r="LT27" s="228"/>
      <c r="LU27" s="167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",(VLOOKUP(LW27,PROTOKOL!$A$1:$E$26,2,FALSE))*LX27)</f>
        <v xml:space="preserve"> </v>
      </c>
      <c r="LZ27" s="168" t="str">
        <f t="shared" si="30"/>
        <v xml:space="preserve"> </v>
      </c>
      <c r="MA27" s="205" t="str">
        <f>IF(LW27=0," ",VLOOKUP(LW27,PROTOKOL!$A:$E,5,FALSE))</f>
        <v xml:space="preserve"> </v>
      </c>
      <c r="MB27" s="169"/>
      <c r="MC27" s="170" t="str">
        <f t="shared" si="100"/>
        <v xml:space="preserve"> </v>
      </c>
      <c r="MD27" s="210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",(VLOOKUP(MF27,PROTOKOL!$A$1:$E$26,2,FALSE))*MG27)</f>
        <v xml:space="preserve"> </v>
      </c>
      <c r="MI27" s="168" t="str">
        <f t="shared" si="31"/>
        <v xml:space="preserve"> </v>
      </c>
      <c r="MJ27" s="169" t="str">
        <f>IF(MF27=0," ",VLOOKUP(MF27,PROTOKOL!$A:$E,5,FALSE))</f>
        <v xml:space="preserve"> </v>
      </c>
      <c r="MK27" s="205" t="str">
        <f t="shared" si="134"/>
        <v xml:space="preserve"> </v>
      </c>
      <c r="ML27" s="169">
        <f t="shared" si="102"/>
        <v>0</v>
      </c>
      <c r="MM27" s="170" t="str">
        <f t="shared" si="103"/>
        <v xml:space="preserve"> </v>
      </c>
      <c r="MO27" s="166">
        <v>2</v>
      </c>
      <c r="MP27" s="228"/>
      <c r="MQ27" s="167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",(VLOOKUP(MS27,PROTOKOL!$A$1:$E$26,2,FALSE))*MT27)</f>
        <v xml:space="preserve"> </v>
      </c>
      <c r="MV27" s="168" t="str">
        <f t="shared" si="32"/>
        <v xml:space="preserve"> </v>
      </c>
      <c r="MW27" s="205" t="str">
        <f>IF(MS27=0," ",VLOOKUP(MS27,PROTOKOL!$A:$E,5,FALSE))</f>
        <v xml:space="preserve"> </v>
      </c>
      <c r="MX27" s="169"/>
      <c r="MY27" s="170" t="str">
        <f t="shared" si="104"/>
        <v xml:space="preserve"> </v>
      </c>
      <c r="MZ27" s="210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",(VLOOKUP(NB27,PROTOKOL!$A$1:$E$26,2,FALSE))*NC27)</f>
        <v xml:space="preserve"> </v>
      </c>
      <c r="NE27" s="168" t="str">
        <f t="shared" si="33"/>
        <v xml:space="preserve"> </v>
      </c>
      <c r="NF27" s="169" t="str">
        <f>IF(NB27=0," ",VLOOKUP(NB27,PROTOKOL!$A:$E,5,FALSE))</f>
        <v xml:space="preserve"> </v>
      </c>
      <c r="NG27" s="205" t="str">
        <f t="shared" si="135"/>
        <v xml:space="preserve"> </v>
      </c>
      <c r="NH27" s="169">
        <f t="shared" si="106"/>
        <v>0</v>
      </c>
      <c r="NI27" s="170" t="str">
        <f t="shared" si="107"/>
        <v xml:space="preserve"> </v>
      </c>
      <c r="NK27" s="166">
        <v>2</v>
      </c>
      <c r="NL27" s="228"/>
      <c r="NM27" s="167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",(VLOOKUP(NO27,PROTOKOL!$A$1:$E$26,2,FALSE))*NP27)</f>
        <v xml:space="preserve"> </v>
      </c>
      <c r="NR27" s="168" t="str">
        <f t="shared" si="34"/>
        <v xml:space="preserve"> </v>
      </c>
      <c r="NS27" s="205" t="str">
        <f>IF(NO27=0," ",VLOOKUP(NO27,PROTOKOL!$A:$E,5,FALSE))</f>
        <v xml:space="preserve"> </v>
      </c>
      <c r="NT27" s="169"/>
      <c r="NU27" s="170" t="str">
        <f t="shared" si="108"/>
        <v xml:space="preserve"> </v>
      </c>
      <c r="NV27" s="210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",(VLOOKUP(NX27,PROTOKOL!$A$1:$E$26,2,FALSE))*NY27)</f>
        <v xml:space="preserve"> </v>
      </c>
      <c r="OA27" s="168" t="str">
        <f t="shared" si="35"/>
        <v xml:space="preserve"> </v>
      </c>
      <c r="OB27" s="169" t="str">
        <f>IF(NX27=0," ",VLOOKUP(NX27,PROTOKOL!$A:$E,5,FALSE))</f>
        <v xml:space="preserve"> </v>
      </c>
      <c r="OC27" s="205" t="str">
        <f t="shared" si="136"/>
        <v xml:space="preserve"> </v>
      </c>
      <c r="OD27" s="169">
        <f t="shared" si="110"/>
        <v>0</v>
      </c>
      <c r="OE27" s="170" t="str">
        <f t="shared" si="111"/>
        <v xml:space="preserve"> </v>
      </c>
      <c r="OG27" s="166">
        <v>2</v>
      </c>
      <c r="OH27" s="228"/>
      <c r="OI27" s="167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",(VLOOKUP(OK27,PROTOKOL!$A$1:$E$26,2,FALSE))*OL27)</f>
        <v xml:space="preserve"> </v>
      </c>
      <c r="ON27" s="168" t="str">
        <f t="shared" si="36"/>
        <v xml:space="preserve"> </v>
      </c>
      <c r="OO27" s="205" t="str">
        <f>IF(OK27=0," ",VLOOKUP(OK27,PROTOKOL!$A:$E,5,FALSE))</f>
        <v xml:space="preserve"> </v>
      </c>
      <c r="OP27" s="169"/>
      <c r="OQ27" s="170" t="str">
        <f t="shared" si="112"/>
        <v xml:space="preserve"> </v>
      </c>
      <c r="OR27" s="210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",(VLOOKUP(OT27,PROTOKOL!$A$1:$E$26,2,FALSE))*OU27)</f>
        <v xml:space="preserve"> </v>
      </c>
      <c r="OW27" s="168" t="str">
        <f t="shared" si="37"/>
        <v xml:space="preserve"> </v>
      </c>
      <c r="OX27" s="169" t="str">
        <f>IF(OT27=0," ",VLOOKUP(OT27,PROTOKOL!$A:$E,5,FALSE))</f>
        <v xml:space="preserve"> </v>
      </c>
      <c r="OY27" s="205" t="str">
        <f t="shared" si="137"/>
        <v xml:space="preserve"> </v>
      </c>
      <c r="OZ27" s="169">
        <f t="shared" si="114"/>
        <v>0</v>
      </c>
      <c r="PA27" s="170" t="str">
        <f t="shared" si="115"/>
        <v xml:space="preserve"> </v>
      </c>
      <c r="PC27" s="166">
        <v>2</v>
      </c>
      <c r="PD27" s="228"/>
      <c r="PE27" s="167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",(VLOOKUP(PG27,PROTOKOL!$A$1:$E$26,2,FALSE))*PH27)</f>
        <v xml:space="preserve"> </v>
      </c>
      <c r="PJ27" s="168" t="str">
        <f t="shared" si="38"/>
        <v xml:space="preserve"> </v>
      </c>
      <c r="PK27" s="205" t="str">
        <f>IF(PG27=0," ",VLOOKUP(PG27,PROTOKOL!$A:$E,5,FALSE))</f>
        <v xml:space="preserve"> </v>
      </c>
      <c r="PL27" s="169"/>
      <c r="PM27" s="170" t="str">
        <f t="shared" si="116"/>
        <v xml:space="preserve"> </v>
      </c>
      <c r="PN27" s="210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",(VLOOKUP(PP27,PROTOKOL!$A$1:$E$26,2,FALSE))*PQ27)</f>
        <v xml:space="preserve"> </v>
      </c>
      <c r="PS27" s="168" t="str">
        <f t="shared" si="39"/>
        <v xml:space="preserve"> </v>
      </c>
      <c r="PT27" s="169" t="str">
        <f>IF(PP27=0," ",VLOOKUP(PP27,PROTOKOL!$A:$E,5,FALSE))</f>
        <v xml:space="preserve"> </v>
      </c>
      <c r="PU27" s="205" t="str">
        <f t="shared" si="138"/>
        <v xml:space="preserve"> </v>
      </c>
      <c r="PV27" s="169">
        <f t="shared" si="118"/>
        <v>0</v>
      </c>
      <c r="PW27" s="170" t="str">
        <f t="shared" si="119"/>
        <v xml:space="preserve"> </v>
      </c>
    </row>
    <row r="28" spans="1:439" ht="13.8">
      <c r="A28" s="166">
        <v>2</v>
      </c>
      <c r="B28" s="229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",(VLOOKUP(E28,PROTOKOL!$A$1:$E$26,2,FALSE))*F28)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4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",(VLOOKUP(N28,PROTOKOL!$A$1:$E$26,2,FALSE))*O28)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41"/>
        <v xml:space="preserve"> </v>
      </c>
      <c r="T28" s="169">
        <f t="shared" si="42"/>
        <v>0</v>
      </c>
      <c r="U28" s="170" t="str">
        <f t="shared" si="43"/>
        <v xml:space="preserve"> </v>
      </c>
      <c r="W28" s="166">
        <v>2</v>
      </c>
      <c r="X28" s="229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",(VLOOKUP(AA28,PROTOKOL!$A$1:$E$26,2,FALSE))*AB28)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4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",(VLOOKUP(AJ28,PROTOKOL!$A$1:$E$26,2,FALSE))*AK28)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120"/>
        <v xml:space="preserve"> </v>
      </c>
      <c r="AP28" s="169">
        <f t="shared" si="46"/>
        <v>0</v>
      </c>
      <c r="AQ28" s="170" t="str">
        <f t="shared" si="47"/>
        <v xml:space="preserve"> </v>
      </c>
      <c r="AS28" s="166">
        <v>2</v>
      </c>
      <c r="AT28" s="229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",(VLOOKUP(AW28,PROTOKOL!$A$1:$E$26,2,FALSE))*AX28)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4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",(VLOOKUP(BF28,PROTOKOL!$A$1:$E$26,2,FALSE))*BG28)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121"/>
        <v xml:space="preserve"> </v>
      </c>
      <c r="BL28" s="169">
        <f t="shared" si="50"/>
        <v>0</v>
      </c>
      <c r="BM28" s="170" t="str">
        <f t="shared" si="51"/>
        <v xml:space="preserve"> </v>
      </c>
      <c r="BO28" s="166">
        <v>2</v>
      </c>
      <c r="BP28" s="229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",(VLOOKUP(BS28,PROTOKOL!$A$1:$E$26,2,FALSE))*BT28)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5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",(VLOOKUP(CB28,PROTOKOL!$A$1:$E$26,2,FALSE))*CC28)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122"/>
        <v xml:space="preserve"> </v>
      </c>
      <c r="CH28" s="169">
        <f t="shared" si="54"/>
        <v>0</v>
      </c>
      <c r="CI28" s="170" t="str">
        <f t="shared" si="55"/>
        <v xml:space="preserve"> </v>
      </c>
      <c r="CK28" s="166">
        <v>2</v>
      </c>
      <c r="CL28" s="229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",(VLOOKUP(CO28,PROTOKOL!$A$1:$E$26,2,FALSE))*CP28)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5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",(VLOOKUP(CX28,PROTOKOL!$A$1:$E$26,2,FALSE))*CY28)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123"/>
        <v xml:space="preserve"> </v>
      </c>
      <c r="DD28" s="169">
        <f t="shared" si="58"/>
        <v>0</v>
      </c>
      <c r="DE28" s="170" t="str">
        <f t="shared" si="59"/>
        <v xml:space="preserve"> </v>
      </c>
      <c r="DG28" s="166">
        <v>2</v>
      </c>
      <c r="DH28" s="229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",(VLOOKUP(DK28,PROTOKOL!$A$1:$E$26,2,FALSE))*DL28)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6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",(VLOOKUP(DT28,PROTOKOL!$A$1:$E$26,2,FALSE))*DU28)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124"/>
        <v xml:space="preserve"> </v>
      </c>
      <c r="DZ28" s="169">
        <f t="shared" si="62"/>
        <v>0</v>
      </c>
      <c r="EA28" s="170" t="str">
        <f t="shared" si="63"/>
        <v xml:space="preserve"> </v>
      </c>
      <c r="EC28" s="166">
        <v>2</v>
      </c>
      <c r="ED28" s="229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",(VLOOKUP(EG28,PROTOKOL!$A$1:$E$26,2,FALSE))*EH28)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6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",(VLOOKUP(EP28,PROTOKOL!$A$1:$E$26,2,FALSE))*EQ28)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125"/>
        <v xml:space="preserve"> </v>
      </c>
      <c r="EV28" s="169">
        <f t="shared" si="66"/>
        <v>0</v>
      </c>
      <c r="EW28" s="170" t="str">
        <f t="shared" si="67"/>
        <v xml:space="preserve"> </v>
      </c>
      <c r="EY28" s="166">
        <v>2</v>
      </c>
      <c r="EZ28" s="229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",(VLOOKUP(FC28,PROTOKOL!$A$1:$E$26,2,FALSE))*FD28)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6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",(VLOOKUP(FL28,PROTOKOL!$A$1:$E$26,2,FALSE))*FM28)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126"/>
        <v xml:space="preserve"> </v>
      </c>
      <c r="FR28" s="169">
        <f t="shared" si="70"/>
        <v>0</v>
      </c>
      <c r="FS28" s="170" t="str">
        <f t="shared" si="71"/>
        <v xml:space="preserve"> </v>
      </c>
      <c r="FU28" s="166">
        <v>2</v>
      </c>
      <c r="FV28" s="229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",(VLOOKUP(FY28,PROTOKOL!$A$1:$E$26,2,FALSE))*FZ28)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7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",(VLOOKUP(GH28,PROTOKOL!$A$1:$E$26,2,FALSE))*GI28)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127"/>
        <v xml:space="preserve"> </v>
      </c>
      <c r="GN28" s="169">
        <f t="shared" si="74"/>
        <v>0</v>
      </c>
      <c r="GO28" s="170" t="str">
        <f t="shared" si="75"/>
        <v xml:space="preserve"> </v>
      </c>
      <c r="GQ28" s="166">
        <v>2</v>
      </c>
      <c r="GR28" s="229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",(VLOOKUP(GU28,PROTOKOL!$A$1:$E$26,2,FALSE))*GV28)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7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",(VLOOKUP(HD28,PROTOKOL!$A$1:$E$26,2,FALSE))*HE28)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128"/>
        <v xml:space="preserve"> </v>
      </c>
      <c r="HJ28" s="169">
        <f t="shared" si="78"/>
        <v>0</v>
      </c>
      <c r="HK28" s="170" t="str">
        <f t="shared" si="79"/>
        <v xml:space="preserve"> </v>
      </c>
      <c r="HM28" s="166">
        <v>2</v>
      </c>
      <c r="HN28" s="229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",(VLOOKUP(HQ28,PROTOKOL!$A$1:$E$26,2,FALSE))*HR28)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8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",(VLOOKUP(HZ28,PROTOKOL!$A$1:$E$26,2,FALSE))*IA28)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129"/>
        <v xml:space="preserve"> </v>
      </c>
      <c r="IF28" s="169">
        <f t="shared" si="82"/>
        <v>0</v>
      </c>
      <c r="IG28" s="170" t="str">
        <f t="shared" si="83"/>
        <v xml:space="preserve"> </v>
      </c>
      <c r="II28" s="166">
        <v>2</v>
      </c>
      <c r="IJ28" s="229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",(VLOOKUP(IM28,PROTOKOL!$A$1:$E$26,2,FALSE))*IN28)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8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",(VLOOKUP(IV28,PROTOKOL!$A$1:$E$26,2,FALSE))*IW28)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30"/>
        <v xml:space="preserve"> </v>
      </c>
      <c r="JB28" s="169">
        <f t="shared" si="86"/>
        <v>0</v>
      </c>
      <c r="JC28" s="170" t="str">
        <f t="shared" si="87"/>
        <v xml:space="preserve"> </v>
      </c>
      <c r="JE28" s="166">
        <v>2</v>
      </c>
      <c r="JF28" s="229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",(VLOOKUP(JI28,PROTOKOL!$A$1:$E$26,2,FALSE))*JJ28)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8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",(VLOOKUP(JR28,PROTOKOL!$A$1:$E$26,2,FALSE))*JS28)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31"/>
        <v xml:space="preserve"> </v>
      </c>
      <c r="JX28" s="169">
        <f t="shared" si="90"/>
        <v>0</v>
      </c>
      <c r="JY28" s="170" t="str">
        <f t="shared" si="91"/>
        <v xml:space="preserve"> </v>
      </c>
      <c r="KA28" s="166">
        <v>2</v>
      </c>
      <c r="KB28" s="229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",(VLOOKUP(KE28,PROTOKOL!$A$1:$E$26,2,FALSE))*KF28)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9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",(VLOOKUP(KN28,PROTOKOL!$A$1:$E$26,2,FALSE))*KO28)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32"/>
        <v xml:space="preserve"> </v>
      </c>
      <c r="KT28" s="169">
        <f t="shared" si="94"/>
        <v>0</v>
      </c>
      <c r="KU28" s="170" t="str">
        <f t="shared" si="95"/>
        <v xml:space="preserve"> </v>
      </c>
      <c r="KW28" s="166">
        <v>2</v>
      </c>
      <c r="KX28" s="229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",(VLOOKUP(LA28,PROTOKOL!$A$1:$E$26,2,FALSE))*LB28)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9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",(VLOOKUP(LJ28,PROTOKOL!$A$1:$E$26,2,FALSE))*LK28)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33"/>
        <v xml:space="preserve"> </v>
      </c>
      <c r="LP28" s="169">
        <f t="shared" si="98"/>
        <v>0</v>
      </c>
      <c r="LQ28" s="170" t="str">
        <f t="shared" si="99"/>
        <v xml:space="preserve"> </v>
      </c>
      <c r="LS28" s="166">
        <v>2</v>
      </c>
      <c r="LT28" s="229"/>
      <c r="LU28" s="167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",(VLOOKUP(LW28,PROTOKOL!$A$1:$E$26,2,FALSE))*LX28)</f>
        <v xml:space="preserve"> </v>
      </c>
      <c r="LZ28" s="168" t="str">
        <f t="shared" si="30"/>
        <v xml:space="preserve"> </v>
      </c>
      <c r="MA28" s="205" t="str">
        <f>IF(LW28=0," ",VLOOKUP(LW28,PROTOKOL!$A:$E,5,FALSE))</f>
        <v xml:space="preserve"> </v>
      </c>
      <c r="MB28" s="169"/>
      <c r="MC28" s="170" t="str">
        <f t="shared" si="100"/>
        <v xml:space="preserve"> </v>
      </c>
      <c r="MD28" s="210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",(VLOOKUP(MF28,PROTOKOL!$A$1:$E$26,2,FALSE))*MG28)</f>
        <v xml:space="preserve"> </v>
      </c>
      <c r="MI28" s="168" t="str">
        <f t="shared" si="31"/>
        <v xml:space="preserve"> </v>
      </c>
      <c r="MJ28" s="169" t="str">
        <f>IF(MF28=0," ",VLOOKUP(MF28,PROTOKOL!$A:$E,5,FALSE))</f>
        <v xml:space="preserve"> </v>
      </c>
      <c r="MK28" s="205" t="str">
        <f t="shared" si="134"/>
        <v xml:space="preserve"> </v>
      </c>
      <c r="ML28" s="169">
        <f t="shared" si="102"/>
        <v>0</v>
      </c>
      <c r="MM28" s="170" t="str">
        <f t="shared" si="103"/>
        <v xml:space="preserve"> </v>
      </c>
      <c r="MO28" s="166">
        <v>2</v>
      </c>
      <c r="MP28" s="229"/>
      <c r="MQ28" s="167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",(VLOOKUP(MS28,PROTOKOL!$A$1:$E$26,2,FALSE))*MT28)</f>
        <v xml:space="preserve"> </v>
      </c>
      <c r="MV28" s="168" t="str">
        <f t="shared" si="32"/>
        <v xml:space="preserve"> </v>
      </c>
      <c r="MW28" s="205" t="str">
        <f>IF(MS28=0," ",VLOOKUP(MS28,PROTOKOL!$A:$E,5,FALSE))</f>
        <v xml:space="preserve"> </v>
      </c>
      <c r="MX28" s="169"/>
      <c r="MY28" s="170" t="str">
        <f t="shared" si="104"/>
        <v xml:space="preserve"> </v>
      </c>
      <c r="MZ28" s="210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",(VLOOKUP(NB28,PROTOKOL!$A$1:$E$26,2,FALSE))*NC28)</f>
        <v xml:space="preserve"> </v>
      </c>
      <c r="NE28" s="168" t="str">
        <f t="shared" si="33"/>
        <v xml:space="preserve"> </v>
      </c>
      <c r="NF28" s="169" t="str">
        <f>IF(NB28=0," ",VLOOKUP(NB28,PROTOKOL!$A:$E,5,FALSE))</f>
        <v xml:space="preserve"> </v>
      </c>
      <c r="NG28" s="205" t="str">
        <f t="shared" si="135"/>
        <v xml:space="preserve"> </v>
      </c>
      <c r="NH28" s="169">
        <f t="shared" si="106"/>
        <v>0</v>
      </c>
      <c r="NI28" s="170" t="str">
        <f t="shared" si="107"/>
        <v xml:space="preserve"> </v>
      </c>
      <c r="NK28" s="166">
        <v>2</v>
      </c>
      <c r="NL28" s="229"/>
      <c r="NM28" s="167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",(VLOOKUP(NO28,PROTOKOL!$A$1:$E$26,2,FALSE))*NP28)</f>
        <v xml:space="preserve"> </v>
      </c>
      <c r="NR28" s="168" t="str">
        <f t="shared" si="34"/>
        <v xml:space="preserve"> </v>
      </c>
      <c r="NS28" s="205" t="str">
        <f>IF(NO28=0," ",VLOOKUP(NO28,PROTOKOL!$A:$E,5,FALSE))</f>
        <v xml:space="preserve"> </v>
      </c>
      <c r="NT28" s="169"/>
      <c r="NU28" s="170" t="str">
        <f t="shared" si="108"/>
        <v xml:space="preserve"> </v>
      </c>
      <c r="NV28" s="210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",(VLOOKUP(NX28,PROTOKOL!$A$1:$E$26,2,FALSE))*NY28)</f>
        <v xml:space="preserve"> </v>
      </c>
      <c r="OA28" s="168" t="str">
        <f t="shared" si="35"/>
        <v xml:space="preserve"> </v>
      </c>
      <c r="OB28" s="169" t="str">
        <f>IF(NX28=0," ",VLOOKUP(NX28,PROTOKOL!$A:$E,5,FALSE))</f>
        <v xml:space="preserve"> </v>
      </c>
      <c r="OC28" s="205" t="str">
        <f t="shared" si="136"/>
        <v xml:space="preserve"> </v>
      </c>
      <c r="OD28" s="169">
        <f t="shared" si="110"/>
        <v>0</v>
      </c>
      <c r="OE28" s="170" t="str">
        <f t="shared" si="111"/>
        <v xml:space="preserve"> </v>
      </c>
      <c r="OG28" s="166">
        <v>2</v>
      </c>
      <c r="OH28" s="229"/>
      <c r="OI28" s="167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",(VLOOKUP(OK28,PROTOKOL!$A$1:$E$26,2,FALSE))*OL28)</f>
        <v xml:space="preserve"> </v>
      </c>
      <c r="ON28" s="168" t="str">
        <f t="shared" si="36"/>
        <v xml:space="preserve"> </v>
      </c>
      <c r="OO28" s="205" t="str">
        <f>IF(OK28=0," ",VLOOKUP(OK28,PROTOKOL!$A:$E,5,FALSE))</f>
        <v xml:space="preserve"> </v>
      </c>
      <c r="OP28" s="169"/>
      <c r="OQ28" s="170" t="str">
        <f t="shared" si="112"/>
        <v xml:space="preserve"> </v>
      </c>
      <c r="OR28" s="210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",(VLOOKUP(OT28,PROTOKOL!$A$1:$E$26,2,FALSE))*OU28)</f>
        <v xml:space="preserve"> </v>
      </c>
      <c r="OW28" s="168" t="str">
        <f t="shared" si="37"/>
        <v xml:space="preserve"> </v>
      </c>
      <c r="OX28" s="169" t="str">
        <f>IF(OT28=0," ",VLOOKUP(OT28,PROTOKOL!$A:$E,5,FALSE))</f>
        <v xml:space="preserve"> </v>
      </c>
      <c r="OY28" s="205" t="str">
        <f t="shared" si="137"/>
        <v xml:space="preserve"> </v>
      </c>
      <c r="OZ28" s="169">
        <f t="shared" si="114"/>
        <v>0</v>
      </c>
      <c r="PA28" s="170" t="str">
        <f t="shared" si="115"/>
        <v xml:space="preserve"> </v>
      </c>
      <c r="PC28" s="166">
        <v>2</v>
      </c>
      <c r="PD28" s="229"/>
      <c r="PE28" s="167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",(VLOOKUP(PG28,PROTOKOL!$A$1:$E$26,2,FALSE))*PH28)</f>
        <v xml:space="preserve"> </v>
      </c>
      <c r="PJ28" s="168" t="str">
        <f t="shared" si="38"/>
        <v xml:space="preserve"> </v>
      </c>
      <c r="PK28" s="205" t="str">
        <f>IF(PG28=0," ",VLOOKUP(PG28,PROTOKOL!$A:$E,5,FALSE))</f>
        <v xml:space="preserve"> </v>
      </c>
      <c r="PL28" s="169"/>
      <c r="PM28" s="170" t="str">
        <f t="shared" si="116"/>
        <v xml:space="preserve"> </v>
      </c>
      <c r="PN28" s="210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",(VLOOKUP(PP28,PROTOKOL!$A$1:$E$26,2,FALSE))*PQ28)</f>
        <v xml:space="preserve"> </v>
      </c>
      <c r="PS28" s="168" t="str">
        <f t="shared" si="39"/>
        <v xml:space="preserve"> </v>
      </c>
      <c r="PT28" s="169" t="str">
        <f>IF(PP28=0," ",VLOOKUP(PP28,PROTOKOL!$A:$E,5,FALSE))</f>
        <v xml:space="preserve"> </v>
      </c>
      <c r="PU28" s="205" t="str">
        <f t="shared" si="138"/>
        <v xml:space="preserve"> </v>
      </c>
      <c r="PV28" s="169">
        <f t="shared" si="118"/>
        <v>0</v>
      </c>
      <c r="PW28" s="170" t="str">
        <f t="shared" si="119"/>
        <v xml:space="preserve"> </v>
      </c>
    </row>
    <row r="29" spans="1:439" ht="13.8">
      <c r="A29" s="166">
        <v>3</v>
      </c>
      <c r="B29" s="227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",(VLOOKUP(E29,PROTOKOL!$A$1:$E$26,2,FALSE))*F29)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4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",(VLOOKUP(N29,PROTOKOL!$A$1:$E$26,2,FALSE))*O29)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41"/>
        <v xml:space="preserve"> </v>
      </c>
      <c r="T29" s="169">
        <f t="shared" si="42"/>
        <v>0</v>
      </c>
      <c r="U29" s="170" t="str">
        <f t="shared" si="43"/>
        <v xml:space="preserve"> </v>
      </c>
      <c r="W29" s="166">
        <v>3</v>
      </c>
      <c r="X29" s="227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",(VLOOKUP(AA29,PROTOKOL!$A$1:$E$26,2,FALSE))*AB29)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4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",(VLOOKUP(AJ29,PROTOKOL!$A$1:$E$26,2,FALSE))*AK29)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120"/>
        <v xml:space="preserve"> </v>
      </c>
      <c r="AP29" s="169">
        <f t="shared" si="46"/>
        <v>0</v>
      </c>
      <c r="AQ29" s="170" t="str">
        <f t="shared" si="47"/>
        <v xml:space="preserve"> </v>
      </c>
      <c r="AS29" s="166">
        <v>3</v>
      </c>
      <c r="AT29" s="227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",(VLOOKUP(AW29,PROTOKOL!$A$1:$E$26,2,FALSE))*AX29)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4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",(VLOOKUP(BF29,PROTOKOL!$A$1:$E$26,2,FALSE))*BG29)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121"/>
        <v xml:space="preserve"> </v>
      </c>
      <c r="BL29" s="169">
        <f t="shared" si="50"/>
        <v>0</v>
      </c>
      <c r="BM29" s="170" t="str">
        <f t="shared" si="51"/>
        <v xml:space="preserve"> </v>
      </c>
      <c r="BO29" s="166">
        <v>3</v>
      </c>
      <c r="BP29" s="227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",(VLOOKUP(BS29,PROTOKOL!$A$1:$E$26,2,FALSE))*BT29)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5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",(VLOOKUP(CB29,PROTOKOL!$A$1:$E$26,2,FALSE))*CC29)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122"/>
        <v xml:space="preserve"> </v>
      </c>
      <c r="CH29" s="169">
        <f t="shared" si="54"/>
        <v>0</v>
      </c>
      <c r="CI29" s="170" t="str">
        <f t="shared" si="55"/>
        <v xml:space="preserve"> </v>
      </c>
      <c r="CK29" s="166">
        <v>3</v>
      </c>
      <c r="CL29" s="227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",(VLOOKUP(CO29,PROTOKOL!$A$1:$E$26,2,FALSE))*CP29)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5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",(VLOOKUP(CX29,PROTOKOL!$A$1:$E$26,2,FALSE))*CY29)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123"/>
        <v xml:space="preserve"> </v>
      </c>
      <c r="DD29" s="169">
        <f t="shared" si="58"/>
        <v>0</v>
      </c>
      <c r="DE29" s="170" t="str">
        <f t="shared" si="59"/>
        <v xml:space="preserve"> </v>
      </c>
      <c r="DG29" s="166">
        <v>3</v>
      </c>
      <c r="DH29" s="227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",(VLOOKUP(DK29,PROTOKOL!$A$1:$E$26,2,FALSE))*DL29)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6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",(VLOOKUP(DT29,PROTOKOL!$A$1:$E$26,2,FALSE))*DU29)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124"/>
        <v xml:space="preserve"> </v>
      </c>
      <c r="DZ29" s="169">
        <f t="shared" si="62"/>
        <v>0</v>
      </c>
      <c r="EA29" s="170" t="str">
        <f t="shared" si="63"/>
        <v xml:space="preserve"> </v>
      </c>
      <c r="EC29" s="166">
        <v>3</v>
      </c>
      <c r="ED29" s="227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",(VLOOKUP(EG29,PROTOKOL!$A$1:$E$26,2,FALSE))*EH29)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6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",(VLOOKUP(EP29,PROTOKOL!$A$1:$E$26,2,FALSE))*EQ29)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125"/>
        <v xml:space="preserve"> </v>
      </c>
      <c r="EV29" s="169">
        <f t="shared" si="66"/>
        <v>0</v>
      </c>
      <c r="EW29" s="170" t="str">
        <f t="shared" si="67"/>
        <v xml:space="preserve"> </v>
      </c>
      <c r="EY29" s="166">
        <v>3</v>
      </c>
      <c r="EZ29" s="227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",(VLOOKUP(FC29,PROTOKOL!$A$1:$E$26,2,FALSE))*FD29)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6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",(VLOOKUP(FL29,PROTOKOL!$A$1:$E$26,2,FALSE))*FM29)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126"/>
        <v xml:space="preserve"> </v>
      </c>
      <c r="FR29" s="169">
        <f t="shared" si="70"/>
        <v>0</v>
      </c>
      <c r="FS29" s="170" t="str">
        <f t="shared" si="71"/>
        <v xml:space="preserve"> </v>
      </c>
      <c r="FU29" s="166">
        <v>3</v>
      </c>
      <c r="FV29" s="227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",(VLOOKUP(FY29,PROTOKOL!$A$1:$E$26,2,FALSE))*FZ29)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7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",(VLOOKUP(GH29,PROTOKOL!$A$1:$E$26,2,FALSE))*GI29)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127"/>
        <v xml:space="preserve"> </v>
      </c>
      <c r="GN29" s="169">
        <f t="shared" si="74"/>
        <v>0</v>
      </c>
      <c r="GO29" s="170" t="str">
        <f t="shared" si="75"/>
        <v xml:space="preserve"> </v>
      </c>
      <c r="GQ29" s="166">
        <v>3</v>
      </c>
      <c r="GR29" s="227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",(VLOOKUP(GU29,PROTOKOL!$A$1:$E$26,2,FALSE))*GV29)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7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",(VLOOKUP(HD29,PROTOKOL!$A$1:$E$26,2,FALSE))*HE29)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128"/>
        <v xml:space="preserve"> </v>
      </c>
      <c r="HJ29" s="169">
        <f t="shared" si="78"/>
        <v>0</v>
      </c>
      <c r="HK29" s="170" t="str">
        <f t="shared" si="79"/>
        <v xml:space="preserve"> </v>
      </c>
      <c r="HM29" s="166">
        <v>3</v>
      </c>
      <c r="HN29" s="227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",(VLOOKUP(HQ29,PROTOKOL!$A$1:$E$26,2,FALSE))*HR29)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8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",(VLOOKUP(HZ29,PROTOKOL!$A$1:$E$26,2,FALSE))*IA29)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129"/>
        <v xml:space="preserve"> </v>
      </c>
      <c r="IF29" s="169">
        <f t="shared" si="82"/>
        <v>0</v>
      </c>
      <c r="IG29" s="170" t="str">
        <f t="shared" si="83"/>
        <v xml:space="preserve"> </v>
      </c>
      <c r="II29" s="166">
        <v>3</v>
      </c>
      <c r="IJ29" s="227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",(VLOOKUP(IM29,PROTOKOL!$A$1:$E$26,2,FALSE))*IN29)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8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",(VLOOKUP(IV29,PROTOKOL!$A$1:$E$26,2,FALSE))*IW29)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30"/>
        <v xml:space="preserve"> </v>
      </c>
      <c r="JB29" s="169">
        <f t="shared" si="86"/>
        <v>0</v>
      </c>
      <c r="JC29" s="170" t="str">
        <f t="shared" si="87"/>
        <v xml:space="preserve"> </v>
      </c>
      <c r="JE29" s="166">
        <v>3</v>
      </c>
      <c r="JF29" s="227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",(VLOOKUP(JI29,PROTOKOL!$A$1:$E$26,2,FALSE))*JJ29)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8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",(VLOOKUP(JR29,PROTOKOL!$A$1:$E$26,2,FALSE))*JS29)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31"/>
        <v xml:space="preserve"> </v>
      </c>
      <c r="JX29" s="169">
        <f t="shared" si="90"/>
        <v>0</v>
      </c>
      <c r="JY29" s="170" t="str">
        <f t="shared" si="91"/>
        <v xml:space="preserve"> </v>
      </c>
      <c r="KA29" s="166">
        <v>3</v>
      </c>
      <c r="KB29" s="227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",(VLOOKUP(KE29,PROTOKOL!$A$1:$E$26,2,FALSE))*KF29)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9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",(VLOOKUP(KN29,PROTOKOL!$A$1:$E$26,2,FALSE))*KO29)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32"/>
        <v xml:space="preserve"> </v>
      </c>
      <c r="KT29" s="169">
        <f t="shared" si="94"/>
        <v>0</v>
      </c>
      <c r="KU29" s="170" t="str">
        <f t="shared" si="95"/>
        <v xml:space="preserve"> </v>
      </c>
      <c r="KW29" s="166">
        <v>3</v>
      </c>
      <c r="KX29" s="227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",(VLOOKUP(LA29,PROTOKOL!$A$1:$E$26,2,FALSE))*LB29)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9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",(VLOOKUP(LJ29,PROTOKOL!$A$1:$E$26,2,FALSE))*LK29)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33"/>
        <v xml:space="preserve"> </v>
      </c>
      <c r="LP29" s="169">
        <f t="shared" si="98"/>
        <v>0</v>
      </c>
      <c r="LQ29" s="170" t="str">
        <f t="shared" si="99"/>
        <v xml:space="preserve"> </v>
      </c>
      <c r="LS29" s="166">
        <v>3</v>
      </c>
      <c r="LT29" s="227">
        <v>3</v>
      </c>
      <c r="LU29" s="167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",(VLOOKUP(LW29,PROTOKOL!$A$1:$E$26,2,FALSE))*LX29)</f>
        <v xml:space="preserve"> </v>
      </c>
      <c r="LZ29" s="168" t="str">
        <f t="shared" si="30"/>
        <v xml:space="preserve"> </v>
      </c>
      <c r="MA29" s="205" t="str">
        <f>IF(LW29=0," ",VLOOKUP(LW29,PROTOKOL!$A:$E,5,FALSE))</f>
        <v xml:space="preserve"> </v>
      </c>
      <c r="MB29" s="169"/>
      <c r="MC29" s="170" t="str">
        <f t="shared" si="100"/>
        <v xml:space="preserve"> </v>
      </c>
      <c r="MD29" s="210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",(VLOOKUP(MF29,PROTOKOL!$A$1:$E$26,2,FALSE))*MG29)</f>
        <v xml:space="preserve"> </v>
      </c>
      <c r="MI29" s="168" t="str">
        <f t="shared" si="31"/>
        <v xml:space="preserve"> </v>
      </c>
      <c r="MJ29" s="169" t="str">
        <f>IF(MF29=0," ",VLOOKUP(MF29,PROTOKOL!$A:$E,5,FALSE))</f>
        <v xml:space="preserve"> </v>
      </c>
      <c r="MK29" s="205" t="str">
        <f t="shared" si="134"/>
        <v xml:space="preserve"> </v>
      </c>
      <c r="ML29" s="169">
        <f t="shared" si="102"/>
        <v>0</v>
      </c>
      <c r="MM29" s="170" t="str">
        <f t="shared" si="103"/>
        <v xml:space="preserve"> </v>
      </c>
      <c r="MO29" s="166">
        <v>3</v>
      </c>
      <c r="MP29" s="227">
        <v>3</v>
      </c>
      <c r="MQ29" s="167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",(VLOOKUP(MS29,PROTOKOL!$A$1:$E$26,2,FALSE))*MT29)</f>
        <v xml:space="preserve"> </v>
      </c>
      <c r="MV29" s="168" t="str">
        <f t="shared" si="32"/>
        <v xml:space="preserve"> </v>
      </c>
      <c r="MW29" s="205" t="str">
        <f>IF(MS29=0," ",VLOOKUP(MS29,PROTOKOL!$A:$E,5,FALSE))</f>
        <v xml:space="preserve"> </v>
      </c>
      <c r="MX29" s="169"/>
      <c r="MY29" s="170" t="str">
        <f t="shared" si="104"/>
        <v xml:space="preserve"> </v>
      </c>
      <c r="MZ29" s="210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",(VLOOKUP(NB29,PROTOKOL!$A$1:$E$26,2,FALSE))*NC29)</f>
        <v xml:space="preserve"> </v>
      </c>
      <c r="NE29" s="168" t="str">
        <f t="shared" si="33"/>
        <v xml:space="preserve"> </v>
      </c>
      <c r="NF29" s="169" t="str">
        <f>IF(NB29=0," ",VLOOKUP(NB29,PROTOKOL!$A:$E,5,FALSE))</f>
        <v xml:space="preserve"> </v>
      </c>
      <c r="NG29" s="205" t="str">
        <f t="shared" si="135"/>
        <v xml:space="preserve"> </v>
      </c>
      <c r="NH29" s="169">
        <f t="shared" si="106"/>
        <v>0</v>
      </c>
      <c r="NI29" s="170" t="str">
        <f t="shared" si="107"/>
        <v xml:space="preserve"> </v>
      </c>
      <c r="NK29" s="166">
        <v>3</v>
      </c>
      <c r="NL29" s="227">
        <v>3</v>
      </c>
      <c r="NM29" s="167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",(VLOOKUP(NO29,PROTOKOL!$A$1:$E$26,2,FALSE))*NP29)</f>
        <v xml:space="preserve"> </v>
      </c>
      <c r="NR29" s="168" t="str">
        <f t="shared" si="34"/>
        <v xml:space="preserve"> </v>
      </c>
      <c r="NS29" s="205" t="str">
        <f>IF(NO29=0," ",VLOOKUP(NO29,PROTOKOL!$A:$E,5,FALSE))</f>
        <v xml:space="preserve"> </v>
      </c>
      <c r="NT29" s="169"/>
      <c r="NU29" s="170" t="str">
        <f t="shared" si="108"/>
        <v xml:space="preserve"> </v>
      </c>
      <c r="NV29" s="210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",(VLOOKUP(NX29,PROTOKOL!$A$1:$E$26,2,FALSE))*NY29)</f>
        <v xml:space="preserve"> </v>
      </c>
      <c r="OA29" s="168" t="str">
        <f t="shared" si="35"/>
        <v xml:space="preserve"> </v>
      </c>
      <c r="OB29" s="169" t="str">
        <f>IF(NX29=0," ",VLOOKUP(NX29,PROTOKOL!$A:$E,5,FALSE))</f>
        <v xml:space="preserve"> </v>
      </c>
      <c r="OC29" s="205" t="str">
        <f t="shared" si="136"/>
        <v xml:space="preserve"> </v>
      </c>
      <c r="OD29" s="169">
        <f t="shared" si="110"/>
        <v>0</v>
      </c>
      <c r="OE29" s="170" t="str">
        <f t="shared" si="111"/>
        <v xml:space="preserve"> </v>
      </c>
      <c r="OG29" s="166">
        <v>3</v>
      </c>
      <c r="OH29" s="227">
        <v>3</v>
      </c>
      <c r="OI29" s="167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",(VLOOKUP(OK29,PROTOKOL!$A$1:$E$26,2,FALSE))*OL29)</f>
        <v xml:space="preserve"> </v>
      </c>
      <c r="ON29" s="168" t="str">
        <f t="shared" si="36"/>
        <v xml:space="preserve"> </v>
      </c>
      <c r="OO29" s="205" t="str">
        <f>IF(OK29=0," ",VLOOKUP(OK29,PROTOKOL!$A:$E,5,FALSE))</f>
        <v xml:space="preserve"> </v>
      </c>
      <c r="OP29" s="169"/>
      <c r="OQ29" s="170" t="str">
        <f t="shared" si="112"/>
        <v xml:space="preserve"> </v>
      </c>
      <c r="OR29" s="210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",(VLOOKUP(OT29,PROTOKOL!$A$1:$E$26,2,FALSE))*OU29)</f>
        <v xml:space="preserve"> </v>
      </c>
      <c r="OW29" s="168" t="str">
        <f t="shared" si="37"/>
        <v xml:space="preserve"> </v>
      </c>
      <c r="OX29" s="169" t="str">
        <f>IF(OT29=0," ",VLOOKUP(OT29,PROTOKOL!$A:$E,5,FALSE))</f>
        <v xml:space="preserve"> </v>
      </c>
      <c r="OY29" s="205" t="str">
        <f t="shared" si="137"/>
        <v xml:space="preserve"> </v>
      </c>
      <c r="OZ29" s="169">
        <f t="shared" si="114"/>
        <v>0</v>
      </c>
      <c r="PA29" s="170" t="str">
        <f t="shared" si="115"/>
        <v xml:space="preserve"> </v>
      </c>
      <c r="PC29" s="166">
        <v>3</v>
      </c>
      <c r="PD29" s="227">
        <v>3</v>
      </c>
      <c r="PE29" s="167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",(VLOOKUP(PG29,PROTOKOL!$A$1:$E$26,2,FALSE))*PH29)</f>
        <v xml:space="preserve"> </v>
      </c>
      <c r="PJ29" s="168" t="str">
        <f t="shared" si="38"/>
        <v xml:space="preserve"> </v>
      </c>
      <c r="PK29" s="205" t="str">
        <f>IF(PG29=0," ",VLOOKUP(PG29,PROTOKOL!$A:$E,5,FALSE))</f>
        <v xml:space="preserve"> </v>
      </c>
      <c r="PL29" s="169"/>
      <c r="PM29" s="170" t="str">
        <f t="shared" si="116"/>
        <v xml:space="preserve"> </v>
      </c>
      <c r="PN29" s="210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",(VLOOKUP(PP29,PROTOKOL!$A$1:$E$26,2,FALSE))*PQ29)</f>
        <v xml:space="preserve"> </v>
      </c>
      <c r="PS29" s="168" t="str">
        <f t="shared" si="39"/>
        <v xml:space="preserve"> </v>
      </c>
      <c r="PT29" s="169" t="str">
        <f>IF(PP29=0," ",VLOOKUP(PP29,PROTOKOL!$A:$E,5,FALSE))</f>
        <v xml:space="preserve"> </v>
      </c>
      <c r="PU29" s="205" t="str">
        <f t="shared" si="138"/>
        <v xml:space="preserve"> </v>
      </c>
      <c r="PV29" s="169">
        <f t="shared" si="118"/>
        <v>0</v>
      </c>
      <c r="PW29" s="170" t="str">
        <f t="shared" si="119"/>
        <v xml:space="preserve"> </v>
      </c>
    </row>
    <row r="30" spans="1:439" ht="13.8">
      <c r="A30" s="166">
        <v>3</v>
      </c>
      <c r="B30" s="228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",(VLOOKUP(E30,PROTOKOL!$A$1:$E$26,2,FALSE))*F30)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4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",(VLOOKUP(N30,PROTOKOL!$A$1:$E$26,2,FALSE))*O30)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41"/>
        <v xml:space="preserve"> </v>
      </c>
      <c r="T30" s="169">
        <f t="shared" si="42"/>
        <v>0</v>
      </c>
      <c r="U30" s="170" t="str">
        <f t="shared" si="43"/>
        <v xml:space="preserve"> </v>
      </c>
      <c r="W30" s="166">
        <v>3</v>
      </c>
      <c r="X30" s="228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",(VLOOKUP(AA30,PROTOKOL!$A$1:$E$26,2,FALSE))*AB30)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4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",(VLOOKUP(AJ30,PROTOKOL!$A$1:$E$26,2,FALSE))*AK30)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120"/>
        <v xml:space="preserve"> </v>
      </c>
      <c r="AP30" s="169">
        <f t="shared" si="46"/>
        <v>0</v>
      </c>
      <c r="AQ30" s="170" t="str">
        <f t="shared" si="47"/>
        <v xml:space="preserve"> </v>
      </c>
      <c r="AS30" s="166">
        <v>3</v>
      </c>
      <c r="AT30" s="228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",(VLOOKUP(AW30,PROTOKOL!$A$1:$E$26,2,FALSE))*AX30)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4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",(VLOOKUP(BF30,PROTOKOL!$A$1:$E$26,2,FALSE))*BG30)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121"/>
        <v xml:space="preserve"> </v>
      </c>
      <c r="BL30" s="169">
        <f t="shared" si="50"/>
        <v>0</v>
      </c>
      <c r="BM30" s="170" t="str">
        <f t="shared" si="51"/>
        <v xml:space="preserve"> </v>
      </c>
      <c r="BO30" s="166">
        <v>3</v>
      </c>
      <c r="BP30" s="228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",(VLOOKUP(BS30,PROTOKOL!$A$1:$E$26,2,FALSE))*BT30)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5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",(VLOOKUP(CB30,PROTOKOL!$A$1:$E$26,2,FALSE))*CC30)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122"/>
        <v xml:space="preserve"> </v>
      </c>
      <c r="CH30" s="169">
        <f t="shared" si="54"/>
        <v>0</v>
      </c>
      <c r="CI30" s="170" t="str">
        <f t="shared" si="55"/>
        <v xml:space="preserve"> </v>
      </c>
      <c r="CK30" s="166">
        <v>3</v>
      </c>
      <c r="CL30" s="228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",(VLOOKUP(CO30,PROTOKOL!$A$1:$E$26,2,FALSE))*CP30)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5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",(VLOOKUP(CX30,PROTOKOL!$A$1:$E$26,2,FALSE))*CY30)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123"/>
        <v xml:space="preserve"> </v>
      </c>
      <c r="DD30" s="169">
        <f t="shared" si="58"/>
        <v>0</v>
      </c>
      <c r="DE30" s="170" t="str">
        <f t="shared" si="59"/>
        <v xml:space="preserve"> </v>
      </c>
      <c r="DG30" s="166">
        <v>3</v>
      </c>
      <c r="DH30" s="228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",(VLOOKUP(DK30,PROTOKOL!$A$1:$E$26,2,FALSE))*DL30)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6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",(VLOOKUP(DT30,PROTOKOL!$A$1:$E$26,2,FALSE))*DU30)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124"/>
        <v xml:space="preserve"> </v>
      </c>
      <c r="DZ30" s="169">
        <f t="shared" si="62"/>
        <v>0</v>
      </c>
      <c r="EA30" s="170" t="str">
        <f t="shared" si="63"/>
        <v xml:space="preserve"> </v>
      </c>
      <c r="EC30" s="166">
        <v>3</v>
      </c>
      <c r="ED30" s="228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",(VLOOKUP(EG30,PROTOKOL!$A$1:$E$26,2,FALSE))*EH30)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6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",(VLOOKUP(EP30,PROTOKOL!$A$1:$E$26,2,FALSE))*EQ30)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125"/>
        <v xml:space="preserve"> </v>
      </c>
      <c r="EV30" s="169">
        <f t="shared" si="66"/>
        <v>0</v>
      </c>
      <c r="EW30" s="170" t="str">
        <f t="shared" si="67"/>
        <v xml:space="preserve"> </v>
      </c>
      <c r="EY30" s="166">
        <v>3</v>
      </c>
      <c r="EZ30" s="228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",(VLOOKUP(FC30,PROTOKOL!$A$1:$E$26,2,FALSE))*FD30)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6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",(VLOOKUP(FL30,PROTOKOL!$A$1:$E$26,2,FALSE))*FM30)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126"/>
        <v xml:space="preserve"> </v>
      </c>
      <c r="FR30" s="169">
        <f t="shared" si="70"/>
        <v>0</v>
      </c>
      <c r="FS30" s="170" t="str">
        <f t="shared" si="71"/>
        <v xml:space="preserve"> </v>
      </c>
      <c r="FU30" s="166">
        <v>3</v>
      </c>
      <c r="FV30" s="228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",(VLOOKUP(FY30,PROTOKOL!$A$1:$E$26,2,FALSE))*FZ30)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7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",(VLOOKUP(GH30,PROTOKOL!$A$1:$E$26,2,FALSE))*GI30)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127"/>
        <v xml:space="preserve"> </v>
      </c>
      <c r="GN30" s="169">
        <f t="shared" si="74"/>
        <v>0</v>
      </c>
      <c r="GO30" s="170" t="str">
        <f t="shared" si="75"/>
        <v xml:space="preserve"> </v>
      </c>
      <c r="GQ30" s="166">
        <v>3</v>
      </c>
      <c r="GR30" s="228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",(VLOOKUP(GU30,PROTOKOL!$A$1:$E$26,2,FALSE))*GV30)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7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",(VLOOKUP(HD30,PROTOKOL!$A$1:$E$26,2,FALSE))*HE30)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128"/>
        <v xml:space="preserve"> </v>
      </c>
      <c r="HJ30" s="169">
        <f t="shared" si="78"/>
        <v>0</v>
      </c>
      <c r="HK30" s="170" t="str">
        <f t="shared" si="79"/>
        <v xml:space="preserve"> </v>
      </c>
      <c r="HM30" s="166">
        <v>3</v>
      </c>
      <c r="HN30" s="228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",(VLOOKUP(HQ30,PROTOKOL!$A$1:$E$26,2,FALSE))*HR30)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8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",(VLOOKUP(HZ30,PROTOKOL!$A$1:$E$26,2,FALSE))*IA30)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129"/>
        <v xml:space="preserve"> </v>
      </c>
      <c r="IF30" s="169">
        <f t="shared" si="82"/>
        <v>0</v>
      </c>
      <c r="IG30" s="170" t="str">
        <f t="shared" si="83"/>
        <v xml:space="preserve"> </v>
      </c>
      <c r="II30" s="166">
        <v>3</v>
      </c>
      <c r="IJ30" s="228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",(VLOOKUP(IM30,PROTOKOL!$A$1:$E$26,2,FALSE))*IN30)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8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",(VLOOKUP(IV30,PROTOKOL!$A$1:$E$26,2,FALSE))*IW30)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30"/>
        <v xml:space="preserve"> </v>
      </c>
      <c r="JB30" s="169">
        <f t="shared" si="86"/>
        <v>0</v>
      </c>
      <c r="JC30" s="170" t="str">
        <f t="shared" si="87"/>
        <v xml:space="preserve"> </v>
      </c>
      <c r="JE30" s="166">
        <v>3</v>
      </c>
      <c r="JF30" s="228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",(VLOOKUP(JI30,PROTOKOL!$A$1:$E$26,2,FALSE))*JJ30)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8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",(VLOOKUP(JR30,PROTOKOL!$A$1:$E$26,2,FALSE))*JS30)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31"/>
        <v xml:space="preserve"> </v>
      </c>
      <c r="JX30" s="169">
        <f t="shared" si="90"/>
        <v>0</v>
      </c>
      <c r="JY30" s="170" t="str">
        <f t="shared" si="91"/>
        <v xml:space="preserve"> </v>
      </c>
      <c r="KA30" s="166">
        <v>3</v>
      </c>
      <c r="KB30" s="228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",(VLOOKUP(KE30,PROTOKOL!$A$1:$E$26,2,FALSE))*KF30)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9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",(VLOOKUP(KN30,PROTOKOL!$A$1:$E$26,2,FALSE))*KO30)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32"/>
        <v xml:space="preserve"> </v>
      </c>
      <c r="KT30" s="169">
        <f t="shared" si="94"/>
        <v>0</v>
      </c>
      <c r="KU30" s="170" t="str">
        <f t="shared" si="95"/>
        <v xml:space="preserve"> </v>
      </c>
      <c r="KW30" s="166">
        <v>3</v>
      </c>
      <c r="KX30" s="228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",(VLOOKUP(LA30,PROTOKOL!$A$1:$E$26,2,FALSE))*LB30)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9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",(VLOOKUP(LJ30,PROTOKOL!$A$1:$E$26,2,FALSE))*LK30)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33"/>
        <v xml:space="preserve"> </v>
      </c>
      <c r="LP30" s="169">
        <f t="shared" si="98"/>
        <v>0</v>
      </c>
      <c r="LQ30" s="170" t="str">
        <f t="shared" si="99"/>
        <v xml:space="preserve"> </v>
      </c>
      <c r="LS30" s="166">
        <v>3</v>
      </c>
      <c r="LT30" s="228"/>
      <c r="LU30" s="167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",(VLOOKUP(LW30,PROTOKOL!$A$1:$E$26,2,FALSE))*LX30)</f>
        <v xml:space="preserve"> </v>
      </c>
      <c r="LZ30" s="168" t="str">
        <f t="shared" si="30"/>
        <v xml:space="preserve"> </v>
      </c>
      <c r="MA30" s="205" t="str">
        <f>IF(LW30=0," ",VLOOKUP(LW30,PROTOKOL!$A:$E,5,FALSE))</f>
        <v xml:space="preserve"> </v>
      </c>
      <c r="MB30" s="169"/>
      <c r="MC30" s="170" t="str">
        <f t="shared" si="100"/>
        <v xml:space="preserve"> </v>
      </c>
      <c r="MD30" s="210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",(VLOOKUP(MF30,PROTOKOL!$A$1:$E$26,2,FALSE))*MG30)</f>
        <v xml:space="preserve"> </v>
      </c>
      <c r="MI30" s="168" t="str">
        <f t="shared" si="31"/>
        <v xml:space="preserve"> </v>
      </c>
      <c r="MJ30" s="169" t="str">
        <f>IF(MF30=0," ",VLOOKUP(MF30,PROTOKOL!$A:$E,5,FALSE))</f>
        <v xml:space="preserve"> </v>
      </c>
      <c r="MK30" s="205" t="str">
        <f t="shared" si="134"/>
        <v xml:space="preserve"> </v>
      </c>
      <c r="ML30" s="169">
        <f t="shared" si="102"/>
        <v>0</v>
      </c>
      <c r="MM30" s="170" t="str">
        <f t="shared" si="103"/>
        <v xml:space="preserve"> </v>
      </c>
      <c r="MO30" s="166">
        <v>3</v>
      </c>
      <c r="MP30" s="228"/>
      <c r="MQ30" s="167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",(VLOOKUP(MS30,PROTOKOL!$A$1:$E$26,2,FALSE))*MT30)</f>
        <v xml:space="preserve"> </v>
      </c>
      <c r="MV30" s="168" t="str">
        <f t="shared" si="32"/>
        <v xml:space="preserve"> </v>
      </c>
      <c r="MW30" s="205" t="str">
        <f>IF(MS30=0," ",VLOOKUP(MS30,PROTOKOL!$A:$E,5,FALSE))</f>
        <v xml:space="preserve"> </v>
      </c>
      <c r="MX30" s="169"/>
      <c r="MY30" s="170" t="str">
        <f t="shared" si="104"/>
        <v xml:space="preserve"> </v>
      </c>
      <c r="MZ30" s="210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",(VLOOKUP(NB30,PROTOKOL!$A$1:$E$26,2,FALSE))*NC30)</f>
        <v xml:space="preserve"> </v>
      </c>
      <c r="NE30" s="168" t="str">
        <f t="shared" si="33"/>
        <v xml:space="preserve"> </v>
      </c>
      <c r="NF30" s="169" t="str">
        <f>IF(NB30=0," ",VLOOKUP(NB30,PROTOKOL!$A:$E,5,FALSE))</f>
        <v xml:space="preserve"> </v>
      </c>
      <c r="NG30" s="205" t="str">
        <f t="shared" si="135"/>
        <v xml:space="preserve"> </v>
      </c>
      <c r="NH30" s="169">
        <f t="shared" si="106"/>
        <v>0</v>
      </c>
      <c r="NI30" s="170" t="str">
        <f t="shared" si="107"/>
        <v xml:space="preserve"> </v>
      </c>
      <c r="NK30" s="166">
        <v>3</v>
      </c>
      <c r="NL30" s="228"/>
      <c r="NM30" s="167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",(VLOOKUP(NO30,PROTOKOL!$A$1:$E$26,2,FALSE))*NP30)</f>
        <v xml:space="preserve"> </v>
      </c>
      <c r="NR30" s="168" t="str">
        <f t="shared" si="34"/>
        <v xml:space="preserve"> </v>
      </c>
      <c r="NS30" s="205" t="str">
        <f>IF(NO30=0," ",VLOOKUP(NO30,PROTOKOL!$A:$E,5,FALSE))</f>
        <v xml:space="preserve"> </v>
      </c>
      <c r="NT30" s="169"/>
      <c r="NU30" s="170" t="str">
        <f t="shared" si="108"/>
        <v xml:space="preserve"> </v>
      </c>
      <c r="NV30" s="210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",(VLOOKUP(NX30,PROTOKOL!$A$1:$E$26,2,FALSE))*NY30)</f>
        <v xml:space="preserve"> </v>
      </c>
      <c r="OA30" s="168" t="str">
        <f t="shared" si="35"/>
        <v xml:space="preserve"> </v>
      </c>
      <c r="OB30" s="169" t="str">
        <f>IF(NX30=0," ",VLOOKUP(NX30,PROTOKOL!$A:$E,5,FALSE))</f>
        <v xml:space="preserve"> </v>
      </c>
      <c r="OC30" s="205" t="str">
        <f t="shared" si="136"/>
        <v xml:space="preserve"> </v>
      </c>
      <c r="OD30" s="169">
        <f t="shared" si="110"/>
        <v>0</v>
      </c>
      <c r="OE30" s="170" t="str">
        <f t="shared" si="111"/>
        <v xml:space="preserve"> </v>
      </c>
      <c r="OG30" s="166">
        <v>3</v>
      </c>
      <c r="OH30" s="228"/>
      <c r="OI30" s="167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",(VLOOKUP(OK30,PROTOKOL!$A$1:$E$26,2,FALSE))*OL30)</f>
        <v xml:space="preserve"> </v>
      </c>
      <c r="ON30" s="168" t="str">
        <f t="shared" si="36"/>
        <v xml:space="preserve"> </v>
      </c>
      <c r="OO30" s="205" t="str">
        <f>IF(OK30=0," ",VLOOKUP(OK30,PROTOKOL!$A:$E,5,FALSE))</f>
        <v xml:space="preserve"> </v>
      </c>
      <c r="OP30" s="169"/>
      <c r="OQ30" s="170" t="str">
        <f t="shared" si="112"/>
        <v xml:space="preserve"> </v>
      </c>
      <c r="OR30" s="210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",(VLOOKUP(OT30,PROTOKOL!$A$1:$E$26,2,FALSE))*OU30)</f>
        <v xml:space="preserve"> </v>
      </c>
      <c r="OW30" s="168" t="str">
        <f t="shared" si="37"/>
        <v xml:space="preserve"> </v>
      </c>
      <c r="OX30" s="169" t="str">
        <f>IF(OT30=0," ",VLOOKUP(OT30,PROTOKOL!$A:$E,5,FALSE))</f>
        <v xml:space="preserve"> </v>
      </c>
      <c r="OY30" s="205" t="str">
        <f t="shared" si="137"/>
        <v xml:space="preserve"> </v>
      </c>
      <c r="OZ30" s="169">
        <f t="shared" si="114"/>
        <v>0</v>
      </c>
      <c r="PA30" s="170" t="str">
        <f t="shared" si="115"/>
        <v xml:space="preserve"> </v>
      </c>
      <c r="PC30" s="166">
        <v>3</v>
      </c>
      <c r="PD30" s="228"/>
      <c r="PE30" s="167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",(VLOOKUP(PG30,PROTOKOL!$A$1:$E$26,2,FALSE))*PH30)</f>
        <v xml:space="preserve"> </v>
      </c>
      <c r="PJ30" s="168" t="str">
        <f t="shared" si="38"/>
        <v xml:space="preserve"> </v>
      </c>
      <c r="PK30" s="205" t="str">
        <f>IF(PG30=0," ",VLOOKUP(PG30,PROTOKOL!$A:$E,5,FALSE))</f>
        <v xml:space="preserve"> </v>
      </c>
      <c r="PL30" s="169"/>
      <c r="PM30" s="170" t="str">
        <f t="shared" si="116"/>
        <v xml:space="preserve"> </v>
      </c>
      <c r="PN30" s="210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",(VLOOKUP(PP30,PROTOKOL!$A$1:$E$26,2,FALSE))*PQ30)</f>
        <v xml:space="preserve"> </v>
      </c>
      <c r="PS30" s="168" t="str">
        <f t="shared" si="39"/>
        <v xml:space="preserve"> </v>
      </c>
      <c r="PT30" s="169" t="str">
        <f>IF(PP30=0," ",VLOOKUP(PP30,PROTOKOL!$A:$E,5,FALSE))</f>
        <v xml:space="preserve"> </v>
      </c>
      <c r="PU30" s="205" t="str">
        <f t="shared" si="138"/>
        <v xml:space="preserve"> </v>
      </c>
      <c r="PV30" s="169">
        <f t="shared" si="118"/>
        <v>0</v>
      </c>
      <c r="PW30" s="170" t="str">
        <f t="shared" si="119"/>
        <v xml:space="preserve"> </v>
      </c>
    </row>
    <row r="31" spans="1:439" ht="13.8">
      <c r="A31" s="166">
        <v>3</v>
      </c>
      <c r="B31" s="229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",(VLOOKUP(E31,PROTOKOL!$A$1:$E$26,2,FALSE))*F31)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4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",(VLOOKUP(N31,PROTOKOL!$A$1:$E$26,2,FALSE))*O31)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41"/>
        <v xml:space="preserve"> </v>
      </c>
      <c r="T31" s="169">
        <f t="shared" si="42"/>
        <v>0</v>
      </c>
      <c r="U31" s="170" t="str">
        <f t="shared" si="43"/>
        <v xml:space="preserve"> </v>
      </c>
      <c r="W31" s="166">
        <v>3</v>
      </c>
      <c r="X31" s="229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",(VLOOKUP(AA31,PROTOKOL!$A$1:$E$26,2,FALSE))*AB31)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4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",(VLOOKUP(AJ31,PROTOKOL!$A$1:$E$26,2,FALSE))*AK31)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120"/>
        <v xml:space="preserve"> </v>
      </c>
      <c r="AP31" s="169">
        <f t="shared" si="46"/>
        <v>0</v>
      </c>
      <c r="AQ31" s="170" t="str">
        <f t="shared" si="47"/>
        <v xml:space="preserve"> </v>
      </c>
      <c r="AS31" s="166">
        <v>3</v>
      </c>
      <c r="AT31" s="229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",(VLOOKUP(AW31,PROTOKOL!$A$1:$E$26,2,FALSE))*AX31)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4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",(VLOOKUP(BF31,PROTOKOL!$A$1:$E$26,2,FALSE))*BG31)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121"/>
        <v xml:space="preserve"> </v>
      </c>
      <c r="BL31" s="169">
        <f t="shared" si="50"/>
        <v>0</v>
      </c>
      <c r="BM31" s="170" t="str">
        <f t="shared" si="51"/>
        <v xml:space="preserve"> </v>
      </c>
      <c r="BO31" s="166">
        <v>3</v>
      </c>
      <c r="BP31" s="229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",(VLOOKUP(BS31,PROTOKOL!$A$1:$E$26,2,FALSE))*BT31)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5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",(VLOOKUP(CB31,PROTOKOL!$A$1:$E$26,2,FALSE))*CC31)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122"/>
        <v xml:space="preserve"> </v>
      </c>
      <c r="CH31" s="169">
        <f t="shared" si="54"/>
        <v>0</v>
      </c>
      <c r="CI31" s="170" t="str">
        <f t="shared" si="55"/>
        <v xml:space="preserve"> </v>
      </c>
      <c r="CK31" s="166">
        <v>3</v>
      </c>
      <c r="CL31" s="229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",(VLOOKUP(CO31,PROTOKOL!$A$1:$E$26,2,FALSE))*CP31)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5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",(VLOOKUP(CX31,PROTOKOL!$A$1:$E$26,2,FALSE))*CY31)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123"/>
        <v xml:space="preserve"> </v>
      </c>
      <c r="DD31" s="169">
        <f t="shared" si="58"/>
        <v>0</v>
      </c>
      <c r="DE31" s="170" t="str">
        <f t="shared" si="59"/>
        <v xml:space="preserve"> </v>
      </c>
      <c r="DG31" s="166">
        <v>3</v>
      </c>
      <c r="DH31" s="229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",(VLOOKUP(DK31,PROTOKOL!$A$1:$E$26,2,FALSE))*DL31)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6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",(VLOOKUP(DT31,PROTOKOL!$A$1:$E$26,2,FALSE))*DU31)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124"/>
        <v xml:space="preserve"> </v>
      </c>
      <c r="DZ31" s="169">
        <f t="shared" si="62"/>
        <v>0</v>
      </c>
      <c r="EA31" s="170" t="str">
        <f t="shared" si="63"/>
        <v xml:space="preserve"> </v>
      </c>
      <c r="EC31" s="166">
        <v>3</v>
      </c>
      <c r="ED31" s="229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",(VLOOKUP(EG31,PROTOKOL!$A$1:$E$26,2,FALSE))*EH31)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6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",(VLOOKUP(EP31,PROTOKOL!$A$1:$E$26,2,FALSE))*EQ31)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125"/>
        <v xml:space="preserve"> </v>
      </c>
      <c r="EV31" s="169">
        <f t="shared" si="66"/>
        <v>0</v>
      </c>
      <c r="EW31" s="170" t="str">
        <f t="shared" si="67"/>
        <v xml:space="preserve"> </v>
      </c>
      <c r="EY31" s="166">
        <v>3</v>
      </c>
      <c r="EZ31" s="229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",(VLOOKUP(FC31,PROTOKOL!$A$1:$E$26,2,FALSE))*FD31)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6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",(VLOOKUP(FL31,PROTOKOL!$A$1:$E$26,2,FALSE))*FM31)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126"/>
        <v xml:space="preserve"> </v>
      </c>
      <c r="FR31" s="169">
        <f t="shared" si="70"/>
        <v>0</v>
      </c>
      <c r="FS31" s="170" t="str">
        <f t="shared" si="71"/>
        <v xml:space="preserve"> </v>
      </c>
      <c r="FU31" s="166">
        <v>3</v>
      </c>
      <c r="FV31" s="229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",(VLOOKUP(FY31,PROTOKOL!$A$1:$E$26,2,FALSE))*FZ31)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7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",(VLOOKUP(GH31,PROTOKOL!$A$1:$E$26,2,FALSE))*GI31)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127"/>
        <v xml:space="preserve"> </v>
      </c>
      <c r="GN31" s="169">
        <f t="shared" si="74"/>
        <v>0</v>
      </c>
      <c r="GO31" s="170" t="str">
        <f t="shared" si="75"/>
        <v xml:space="preserve"> </v>
      </c>
      <c r="GQ31" s="166">
        <v>3</v>
      </c>
      <c r="GR31" s="229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",(VLOOKUP(GU31,PROTOKOL!$A$1:$E$26,2,FALSE))*GV31)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7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",(VLOOKUP(HD31,PROTOKOL!$A$1:$E$26,2,FALSE))*HE31)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128"/>
        <v xml:space="preserve"> </v>
      </c>
      <c r="HJ31" s="169">
        <f t="shared" si="78"/>
        <v>0</v>
      </c>
      <c r="HK31" s="170" t="str">
        <f t="shared" si="79"/>
        <v xml:space="preserve"> </v>
      </c>
      <c r="HM31" s="166">
        <v>3</v>
      </c>
      <c r="HN31" s="229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",(VLOOKUP(HQ31,PROTOKOL!$A$1:$E$26,2,FALSE))*HR31)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8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",(VLOOKUP(HZ31,PROTOKOL!$A$1:$E$26,2,FALSE))*IA31)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129"/>
        <v xml:space="preserve"> </v>
      </c>
      <c r="IF31" s="169">
        <f t="shared" si="82"/>
        <v>0</v>
      </c>
      <c r="IG31" s="170" t="str">
        <f t="shared" si="83"/>
        <v xml:space="preserve"> </v>
      </c>
      <c r="II31" s="166">
        <v>3</v>
      </c>
      <c r="IJ31" s="229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",(VLOOKUP(IM31,PROTOKOL!$A$1:$E$26,2,FALSE))*IN31)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8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",(VLOOKUP(IV31,PROTOKOL!$A$1:$E$26,2,FALSE))*IW31)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30"/>
        <v xml:space="preserve"> </v>
      </c>
      <c r="JB31" s="169">
        <f t="shared" si="86"/>
        <v>0</v>
      </c>
      <c r="JC31" s="170" t="str">
        <f t="shared" si="87"/>
        <v xml:space="preserve"> </v>
      </c>
      <c r="JE31" s="166">
        <v>3</v>
      </c>
      <c r="JF31" s="229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",(VLOOKUP(JI31,PROTOKOL!$A$1:$E$26,2,FALSE))*JJ31)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8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",(VLOOKUP(JR31,PROTOKOL!$A$1:$E$26,2,FALSE))*JS31)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31"/>
        <v xml:space="preserve"> </v>
      </c>
      <c r="JX31" s="169">
        <f t="shared" si="90"/>
        <v>0</v>
      </c>
      <c r="JY31" s="170" t="str">
        <f t="shared" si="91"/>
        <v xml:space="preserve"> </v>
      </c>
      <c r="KA31" s="166">
        <v>3</v>
      </c>
      <c r="KB31" s="229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",(VLOOKUP(KE31,PROTOKOL!$A$1:$E$26,2,FALSE))*KF31)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9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",(VLOOKUP(KN31,PROTOKOL!$A$1:$E$26,2,FALSE))*KO31)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32"/>
        <v xml:space="preserve"> </v>
      </c>
      <c r="KT31" s="169">
        <f t="shared" si="94"/>
        <v>0</v>
      </c>
      <c r="KU31" s="170" t="str">
        <f t="shared" si="95"/>
        <v xml:space="preserve"> </v>
      </c>
      <c r="KW31" s="166">
        <v>3</v>
      </c>
      <c r="KX31" s="229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",(VLOOKUP(LA31,PROTOKOL!$A$1:$E$26,2,FALSE))*LB31)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9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",(VLOOKUP(LJ31,PROTOKOL!$A$1:$E$26,2,FALSE))*LK31)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33"/>
        <v xml:space="preserve"> </v>
      </c>
      <c r="LP31" s="169">
        <f t="shared" si="98"/>
        <v>0</v>
      </c>
      <c r="LQ31" s="170" t="str">
        <f t="shared" si="99"/>
        <v xml:space="preserve"> </v>
      </c>
      <c r="LS31" s="166">
        <v>3</v>
      </c>
      <c r="LT31" s="229"/>
      <c r="LU31" s="167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",(VLOOKUP(LW31,PROTOKOL!$A$1:$E$26,2,FALSE))*LX31)</f>
        <v xml:space="preserve"> </v>
      </c>
      <c r="LZ31" s="168" t="str">
        <f t="shared" si="30"/>
        <v xml:space="preserve"> </v>
      </c>
      <c r="MA31" s="205" t="str">
        <f>IF(LW31=0," ",VLOOKUP(LW31,PROTOKOL!$A:$E,5,FALSE))</f>
        <v xml:space="preserve"> </v>
      </c>
      <c r="MB31" s="169"/>
      <c r="MC31" s="170" t="str">
        <f t="shared" si="100"/>
        <v xml:space="preserve"> </v>
      </c>
      <c r="MD31" s="210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",(VLOOKUP(MF31,PROTOKOL!$A$1:$E$26,2,FALSE))*MG31)</f>
        <v xml:space="preserve"> </v>
      </c>
      <c r="MI31" s="168" t="str">
        <f t="shared" si="31"/>
        <v xml:space="preserve"> </v>
      </c>
      <c r="MJ31" s="169" t="str">
        <f>IF(MF31=0," ",VLOOKUP(MF31,PROTOKOL!$A:$E,5,FALSE))</f>
        <v xml:space="preserve"> </v>
      </c>
      <c r="MK31" s="205" t="str">
        <f t="shared" si="134"/>
        <v xml:space="preserve"> </v>
      </c>
      <c r="ML31" s="169">
        <f t="shared" si="102"/>
        <v>0</v>
      </c>
      <c r="MM31" s="170" t="str">
        <f t="shared" si="103"/>
        <v xml:space="preserve"> </v>
      </c>
      <c r="MO31" s="166">
        <v>3</v>
      </c>
      <c r="MP31" s="229"/>
      <c r="MQ31" s="167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",(VLOOKUP(MS31,PROTOKOL!$A$1:$E$26,2,FALSE))*MT31)</f>
        <v xml:space="preserve"> </v>
      </c>
      <c r="MV31" s="168" t="str">
        <f t="shared" si="32"/>
        <v xml:space="preserve"> </v>
      </c>
      <c r="MW31" s="205" t="str">
        <f>IF(MS31=0," ",VLOOKUP(MS31,PROTOKOL!$A:$E,5,FALSE))</f>
        <v xml:space="preserve"> </v>
      </c>
      <c r="MX31" s="169"/>
      <c r="MY31" s="170" t="str">
        <f t="shared" si="104"/>
        <v xml:space="preserve"> </v>
      </c>
      <c r="MZ31" s="210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",(VLOOKUP(NB31,PROTOKOL!$A$1:$E$26,2,FALSE))*NC31)</f>
        <v xml:space="preserve"> </v>
      </c>
      <c r="NE31" s="168" t="str">
        <f t="shared" si="33"/>
        <v xml:space="preserve"> </v>
      </c>
      <c r="NF31" s="169" t="str">
        <f>IF(NB31=0," ",VLOOKUP(NB31,PROTOKOL!$A:$E,5,FALSE))</f>
        <v xml:space="preserve"> </v>
      </c>
      <c r="NG31" s="205" t="str">
        <f t="shared" si="135"/>
        <v xml:space="preserve"> </v>
      </c>
      <c r="NH31" s="169">
        <f t="shared" si="106"/>
        <v>0</v>
      </c>
      <c r="NI31" s="170" t="str">
        <f t="shared" si="107"/>
        <v xml:space="preserve"> </v>
      </c>
      <c r="NK31" s="166">
        <v>3</v>
      </c>
      <c r="NL31" s="229"/>
      <c r="NM31" s="167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",(VLOOKUP(NO31,PROTOKOL!$A$1:$E$26,2,FALSE))*NP31)</f>
        <v xml:space="preserve"> </v>
      </c>
      <c r="NR31" s="168" t="str">
        <f t="shared" si="34"/>
        <v xml:space="preserve"> </v>
      </c>
      <c r="NS31" s="205" t="str">
        <f>IF(NO31=0," ",VLOOKUP(NO31,PROTOKOL!$A:$E,5,FALSE))</f>
        <v xml:space="preserve"> </v>
      </c>
      <c r="NT31" s="169"/>
      <c r="NU31" s="170" t="str">
        <f t="shared" si="108"/>
        <v xml:space="preserve"> </v>
      </c>
      <c r="NV31" s="210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",(VLOOKUP(NX31,PROTOKOL!$A$1:$E$26,2,FALSE))*NY31)</f>
        <v xml:space="preserve"> </v>
      </c>
      <c r="OA31" s="168" t="str">
        <f t="shared" si="35"/>
        <v xml:space="preserve"> </v>
      </c>
      <c r="OB31" s="169" t="str">
        <f>IF(NX31=0," ",VLOOKUP(NX31,PROTOKOL!$A:$E,5,FALSE))</f>
        <v xml:space="preserve"> </v>
      </c>
      <c r="OC31" s="205" t="str">
        <f t="shared" si="136"/>
        <v xml:space="preserve"> </v>
      </c>
      <c r="OD31" s="169">
        <f t="shared" si="110"/>
        <v>0</v>
      </c>
      <c r="OE31" s="170" t="str">
        <f t="shared" si="111"/>
        <v xml:space="preserve"> </v>
      </c>
      <c r="OG31" s="166">
        <v>3</v>
      </c>
      <c r="OH31" s="229"/>
      <c r="OI31" s="167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",(VLOOKUP(OK31,PROTOKOL!$A$1:$E$26,2,FALSE))*OL31)</f>
        <v xml:space="preserve"> </v>
      </c>
      <c r="ON31" s="168" t="str">
        <f t="shared" si="36"/>
        <v xml:space="preserve"> </v>
      </c>
      <c r="OO31" s="205" t="str">
        <f>IF(OK31=0," ",VLOOKUP(OK31,PROTOKOL!$A:$E,5,FALSE))</f>
        <v xml:space="preserve"> </v>
      </c>
      <c r="OP31" s="169"/>
      <c r="OQ31" s="170" t="str">
        <f t="shared" si="112"/>
        <v xml:space="preserve"> </v>
      </c>
      <c r="OR31" s="210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",(VLOOKUP(OT31,PROTOKOL!$A$1:$E$26,2,FALSE))*OU31)</f>
        <v xml:space="preserve"> </v>
      </c>
      <c r="OW31" s="168" t="str">
        <f t="shared" si="37"/>
        <v xml:space="preserve"> </v>
      </c>
      <c r="OX31" s="169" t="str">
        <f>IF(OT31=0," ",VLOOKUP(OT31,PROTOKOL!$A:$E,5,FALSE))</f>
        <v xml:space="preserve"> </v>
      </c>
      <c r="OY31" s="205" t="str">
        <f t="shared" si="137"/>
        <v xml:space="preserve"> </v>
      </c>
      <c r="OZ31" s="169">
        <f t="shared" si="114"/>
        <v>0</v>
      </c>
      <c r="PA31" s="170" t="str">
        <f t="shared" si="115"/>
        <v xml:space="preserve"> </v>
      </c>
      <c r="PC31" s="166">
        <v>3</v>
      </c>
      <c r="PD31" s="229"/>
      <c r="PE31" s="167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",(VLOOKUP(PG31,PROTOKOL!$A$1:$E$26,2,FALSE))*PH31)</f>
        <v xml:space="preserve"> </v>
      </c>
      <c r="PJ31" s="168" t="str">
        <f t="shared" si="38"/>
        <v xml:space="preserve"> </v>
      </c>
      <c r="PK31" s="205" t="str">
        <f>IF(PG31=0," ",VLOOKUP(PG31,PROTOKOL!$A:$E,5,FALSE))</f>
        <v xml:space="preserve"> </v>
      </c>
      <c r="PL31" s="169"/>
      <c r="PM31" s="170" t="str">
        <f t="shared" si="116"/>
        <v xml:space="preserve"> </v>
      </c>
      <c r="PN31" s="210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",(VLOOKUP(PP31,PROTOKOL!$A$1:$E$26,2,FALSE))*PQ31)</f>
        <v xml:space="preserve"> </v>
      </c>
      <c r="PS31" s="168" t="str">
        <f t="shared" si="39"/>
        <v xml:space="preserve"> </v>
      </c>
      <c r="PT31" s="169" t="str">
        <f>IF(PP31=0," ",VLOOKUP(PP31,PROTOKOL!$A:$E,5,FALSE))</f>
        <v xml:space="preserve"> </v>
      </c>
      <c r="PU31" s="205" t="str">
        <f t="shared" si="138"/>
        <v xml:space="preserve"> </v>
      </c>
      <c r="PV31" s="169">
        <f t="shared" si="118"/>
        <v>0</v>
      </c>
      <c r="PW31" s="170" t="str">
        <f t="shared" si="119"/>
        <v xml:space="preserve"> </v>
      </c>
    </row>
    <row r="32" spans="1:439" ht="13.8">
      <c r="A32" s="166">
        <v>4</v>
      </c>
      <c r="B32" s="227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",(VLOOKUP(E32,PROTOKOL!$A$1:$E$26,2,FALSE))*F32)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4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",(VLOOKUP(N32,PROTOKOL!$A$1:$E$26,2,FALSE))*O32)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41"/>
        <v xml:space="preserve"> </v>
      </c>
      <c r="T32" s="169">
        <f t="shared" si="42"/>
        <v>0</v>
      </c>
      <c r="U32" s="170" t="str">
        <f t="shared" si="43"/>
        <v xml:space="preserve"> </v>
      </c>
      <c r="W32" s="166">
        <v>4</v>
      </c>
      <c r="X32" s="227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",(VLOOKUP(AA32,PROTOKOL!$A$1:$E$26,2,FALSE))*AB32)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4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",(VLOOKUP(AJ32,PROTOKOL!$A$1:$E$26,2,FALSE))*AK32)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120"/>
        <v xml:space="preserve"> </v>
      </c>
      <c r="AP32" s="169">
        <f t="shared" si="46"/>
        <v>0</v>
      </c>
      <c r="AQ32" s="170" t="str">
        <f t="shared" si="47"/>
        <v xml:space="preserve"> </v>
      </c>
      <c r="AS32" s="166">
        <v>4</v>
      </c>
      <c r="AT32" s="227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",(VLOOKUP(AW32,PROTOKOL!$A$1:$E$26,2,FALSE))*AX32)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4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",(VLOOKUP(BF32,PROTOKOL!$A$1:$E$26,2,FALSE))*BG32)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121"/>
        <v xml:space="preserve"> </v>
      </c>
      <c r="BL32" s="169">
        <f t="shared" si="50"/>
        <v>0</v>
      </c>
      <c r="BM32" s="170" t="str">
        <f t="shared" si="51"/>
        <v xml:space="preserve"> </v>
      </c>
      <c r="BO32" s="166">
        <v>4</v>
      </c>
      <c r="BP32" s="227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",(VLOOKUP(BS32,PROTOKOL!$A$1:$E$26,2,FALSE))*BT32)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5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",(VLOOKUP(CB32,PROTOKOL!$A$1:$E$26,2,FALSE))*CC32)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122"/>
        <v xml:space="preserve"> </v>
      </c>
      <c r="CH32" s="169">
        <f t="shared" si="54"/>
        <v>0</v>
      </c>
      <c r="CI32" s="170" t="str">
        <f t="shared" si="55"/>
        <v xml:space="preserve"> </v>
      </c>
      <c r="CK32" s="166">
        <v>4</v>
      </c>
      <c r="CL32" s="227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",(VLOOKUP(CO32,PROTOKOL!$A$1:$E$26,2,FALSE))*CP32)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5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",(VLOOKUP(CX32,PROTOKOL!$A$1:$E$26,2,FALSE))*CY32)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123"/>
        <v xml:space="preserve"> </v>
      </c>
      <c r="DD32" s="169">
        <f t="shared" si="58"/>
        <v>0</v>
      </c>
      <c r="DE32" s="170" t="str">
        <f t="shared" si="59"/>
        <v xml:space="preserve"> </v>
      </c>
      <c r="DG32" s="166">
        <v>4</v>
      </c>
      <c r="DH32" s="227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",(VLOOKUP(DK32,PROTOKOL!$A$1:$E$26,2,FALSE))*DL32)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6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",(VLOOKUP(DT32,PROTOKOL!$A$1:$E$26,2,FALSE))*DU32)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124"/>
        <v xml:space="preserve"> </v>
      </c>
      <c r="DZ32" s="169">
        <f t="shared" si="62"/>
        <v>0</v>
      </c>
      <c r="EA32" s="170" t="str">
        <f t="shared" si="63"/>
        <v xml:space="preserve"> </v>
      </c>
      <c r="EC32" s="166">
        <v>4</v>
      </c>
      <c r="ED32" s="227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",(VLOOKUP(EG32,PROTOKOL!$A$1:$E$26,2,FALSE))*EH32)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6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",(VLOOKUP(EP32,PROTOKOL!$A$1:$E$26,2,FALSE))*EQ32)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125"/>
        <v xml:space="preserve"> </v>
      </c>
      <c r="EV32" s="169">
        <f t="shared" si="66"/>
        <v>0</v>
      </c>
      <c r="EW32" s="170" t="str">
        <f t="shared" si="67"/>
        <v xml:space="preserve"> </v>
      </c>
      <c r="EY32" s="166">
        <v>4</v>
      </c>
      <c r="EZ32" s="227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",(VLOOKUP(FC32,PROTOKOL!$A$1:$E$26,2,FALSE))*FD32)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6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",(VLOOKUP(FL32,PROTOKOL!$A$1:$E$26,2,FALSE))*FM32)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126"/>
        <v xml:space="preserve"> </v>
      </c>
      <c r="FR32" s="169">
        <f t="shared" si="70"/>
        <v>0</v>
      </c>
      <c r="FS32" s="170" t="str">
        <f t="shared" si="71"/>
        <v xml:space="preserve"> </v>
      </c>
      <c r="FU32" s="166">
        <v>4</v>
      </c>
      <c r="FV32" s="227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",(VLOOKUP(FY32,PROTOKOL!$A$1:$E$26,2,FALSE))*FZ32)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7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",(VLOOKUP(GH32,PROTOKOL!$A$1:$E$26,2,FALSE))*GI32)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127"/>
        <v xml:space="preserve"> </v>
      </c>
      <c r="GN32" s="169">
        <f t="shared" si="74"/>
        <v>0</v>
      </c>
      <c r="GO32" s="170" t="str">
        <f t="shared" si="75"/>
        <v xml:space="preserve"> </v>
      </c>
      <c r="GQ32" s="166">
        <v>4</v>
      </c>
      <c r="GR32" s="227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",(VLOOKUP(GU32,PROTOKOL!$A$1:$E$26,2,FALSE))*GV32)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7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",(VLOOKUP(HD32,PROTOKOL!$A$1:$E$26,2,FALSE))*HE32)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128"/>
        <v xml:space="preserve"> </v>
      </c>
      <c r="HJ32" s="169">
        <f t="shared" si="78"/>
        <v>0</v>
      </c>
      <c r="HK32" s="170" t="str">
        <f t="shared" si="79"/>
        <v xml:space="preserve"> </v>
      </c>
      <c r="HM32" s="166">
        <v>4</v>
      </c>
      <c r="HN32" s="227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",(VLOOKUP(HQ32,PROTOKOL!$A$1:$E$26,2,FALSE))*HR32)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8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",(VLOOKUP(HZ32,PROTOKOL!$A$1:$E$26,2,FALSE))*IA32)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129"/>
        <v xml:space="preserve"> </v>
      </c>
      <c r="IF32" s="169">
        <f t="shared" si="82"/>
        <v>0</v>
      </c>
      <c r="IG32" s="170" t="str">
        <f t="shared" si="83"/>
        <v xml:space="preserve"> </v>
      </c>
      <c r="II32" s="166">
        <v>4</v>
      </c>
      <c r="IJ32" s="227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",(VLOOKUP(IM32,PROTOKOL!$A$1:$E$26,2,FALSE))*IN32)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8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",(VLOOKUP(IV32,PROTOKOL!$A$1:$E$26,2,FALSE))*IW32)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30"/>
        <v xml:space="preserve"> </v>
      </c>
      <c r="JB32" s="169">
        <f t="shared" si="86"/>
        <v>0</v>
      </c>
      <c r="JC32" s="170" t="str">
        <f t="shared" si="87"/>
        <v xml:space="preserve"> </v>
      </c>
      <c r="JE32" s="166">
        <v>4</v>
      </c>
      <c r="JF32" s="227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",(VLOOKUP(JI32,PROTOKOL!$A$1:$E$26,2,FALSE))*JJ32)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8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",(VLOOKUP(JR32,PROTOKOL!$A$1:$E$26,2,FALSE))*JS32)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31"/>
        <v xml:space="preserve"> </v>
      </c>
      <c r="JX32" s="169">
        <f t="shared" si="90"/>
        <v>0</v>
      </c>
      <c r="JY32" s="170" t="str">
        <f t="shared" si="91"/>
        <v xml:space="preserve"> </v>
      </c>
      <c r="KA32" s="166">
        <v>4</v>
      </c>
      <c r="KB32" s="227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",(VLOOKUP(KE32,PROTOKOL!$A$1:$E$26,2,FALSE))*KF32)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9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",(VLOOKUP(KN32,PROTOKOL!$A$1:$E$26,2,FALSE))*KO32)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32"/>
        <v xml:space="preserve"> </v>
      </c>
      <c r="KT32" s="169">
        <f t="shared" si="94"/>
        <v>0</v>
      </c>
      <c r="KU32" s="170" t="str">
        <f t="shared" si="95"/>
        <v xml:space="preserve"> </v>
      </c>
      <c r="KW32" s="166">
        <v>4</v>
      </c>
      <c r="KX32" s="227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",(VLOOKUP(LA32,PROTOKOL!$A$1:$E$26,2,FALSE))*LB32)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9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",(VLOOKUP(LJ32,PROTOKOL!$A$1:$E$26,2,FALSE))*LK32)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33"/>
        <v xml:space="preserve"> </v>
      </c>
      <c r="LP32" s="169">
        <f t="shared" si="98"/>
        <v>0</v>
      </c>
      <c r="LQ32" s="170" t="str">
        <f t="shared" si="99"/>
        <v xml:space="preserve"> </v>
      </c>
      <c r="LS32" s="166">
        <v>4</v>
      </c>
      <c r="LT32" s="227">
        <v>4</v>
      </c>
      <c r="LU32" s="167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",(VLOOKUP(LW32,PROTOKOL!$A$1:$E$26,2,FALSE))*LX32)</f>
        <v xml:space="preserve"> </v>
      </c>
      <c r="LZ32" s="168" t="str">
        <f t="shared" si="30"/>
        <v xml:space="preserve"> </v>
      </c>
      <c r="MA32" s="205" t="str">
        <f>IF(LW32=0," ",VLOOKUP(LW32,PROTOKOL!$A:$E,5,FALSE))</f>
        <v xml:space="preserve"> </v>
      </c>
      <c r="MB32" s="169"/>
      <c r="MC32" s="170" t="str">
        <f t="shared" si="100"/>
        <v xml:space="preserve"> </v>
      </c>
      <c r="MD32" s="210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",(VLOOKUP(MF32,PROTOKOL!$A$1:$E$26,2,FALSE))*MG32)</f>
        <v xml:space="preserve"> </v>
      </c>
      <c r="MI32" s="168" t="str">
        <f t="shared" si="31"/>
        <v xml:space="preserve"> </v>
      </c>
      <c r="MJ32" s="169" t="str">
        <f>IF(MF32=0," ",VLOOKUP(MF32,PROTOKOL!$A:$E,5,FALSE))</f>
        <v xml:space="preserve"> </v>
      </c>
      <c r="MK32" s="205" t="str">
        <f t="shared" si="134"/>
        <v xml:space="preserve"> </v>
      </c>
      <c r="ML32" s="169">
        <f t="shared" si="102"/>
        <v>0</v>
      </c>
      <c r="MM32" s="170" t="str">
        <f t="shared" si="103"/>
        <v xml:space="preserve"> </v>
      </c>
      <c r="MO32" s="166">
        <v>4</v>
      </c>
      <c r="MP32" s="227">
        <v>4</v>
      </c>
      <c r="MQ32" s="167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",(VLOOKUP(MS32,PROTOKOL!$A$1:$E$26,2,FALSE))*MT32)</f>
        <v xml:space="preserve"> </v>
      </c>
      <c r="MV32" s="168" t="str">
        <f t="shared" si="32"/>
        <v xml:space="preserve"> </v>
      </c>
      <c r="MW32" s="205" t="str">
        <f>IF(MS32=0," ",VLOOKUP(MS32,PROTOKOL!$A:$E,5,FALSE))</f>
        <v xml:space="preserve"> </v>
      </c>
      <c r="MX32" s="169"/>
      <c r="MY32" s="170" t="str">
        <f t="shared" si="104"/>
        <v xml:space="preserve"> </v>
      </c>
      <c r="MZ32" s="210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",(VLOOKUP(NB32,PROTOKOL!$A$1:$E$26,2,FALSE))*NC32)</f>
        <v xml:space="preserve"> </v>
      </c>
      <c r="NE32" s="168" t="str">
        <f t="shared" si="33"/>
        <v xml:space="preserve"> </v>
      </c>
      <c r="NF32" s="169" t="str">
        <f>IF(NB32=0," ",VLOOKUP(NB32,PROTOKOL!$A:$E,5,FALSE))</f>
        <v xml:space="preserve"> </v>
      </c>
      <c r="NG32" s="205" t="str">
        <f t="shared" si="135"/>
        <v xml:space="preserve"> </v>
      </c>
      <c r="NH32" s="169">
        <f t="shared" si="106"/>
        <v>0</v>
      </c>
      <c r="NI32" s="170" t="str">
        <f t="shared" si="107"/>
        <v xml:space="preserve"> </v>
      </c>
      <c r="NK32" s="166">
        <v>4</v>
      </c>
      <c r="NL32" s="227">
        <v>4</v>
      </c>
      <c r="NM32" s="167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",(VLOOKUP(NO32,PROTOKOL!$A$1:$E$26,2,FALSE))*NP32)</f>
        <v xml:space="preserve"> </v>
      </c>
      <c r="NR32" s="168" t="str">
        <f t="shared" si="34"/>
        <v xml:space="preserve"> </v>
      </c>
      <c r="NS32" s="205" t="str">
        <f>IF(NO32=0," ",VLOOKUP(NO32,PROTOKOL!$A:$E,5,FALSE))</f>
        <v xml:space="preserve"> </v>
      </c>
      <c r="NT32" s="169"/>
      <c r="NU32" s="170" t="str">
        <f t="shared" si="108"/>
        <v xml:space="preserve"> </v>
      </c>
      <c r="NV32" s="210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",(VLOOKUP(NX32,PROTOKOL!$A$1:$E$26,2,FALSE))*NY32)</f>
        <v xml:space="preserve"> </v>
      </c>
      <c r="OA32" s="168" t="str">
        <f t="shared" si="35"/>
        <v xml:space="preserve"> </v>
      </c>
      <c r="OB32" s="169" t="str">
        <f>IF(NX32=0," ",VLOOKUP(NX32,PROTOKOL!$A:$E,5,FALSE))</f>
        <v xml:space="preserve"> </v>
      </c>
      <c r="OC32" s="205" t="str">
        <f t="shared" si="136"/>
        <v xml:space="preserve"> </v>
      </c>
      <c r="OD32" s="169">
        <f t="shared" si="110"/>
        <v>0</v>
      </c>
      <c r="OE32" s="170" t="str">
        <f t="shared" si="111"/>
        <v xml:space="preserve"> </v>
      </c>
      <c r="OG32" s="166">
        <v>4</v>
      </c>
      <c r="OH32" s="227">
        <v>4</v>
      </c>
      <c r="OI32" s="167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",(VLOOKUP(OK32,PROTOKOL!$A$1:$E$26,2,FALSE))*OL32)</f>
        <v xml:space="preserve"> </v>
      </c>
      <c r="ON32" s="168" t="str">
        <f t="shared" si="36"/>
        <v xml:space="preserve"> </v>
      </c>
      <c r="OO32" s="205" t="str">
        <f>IF(OK32=0," ",VLOOKUP(OK32,PROTOKOL!$A:$E,5,FALSE))</f>
        <v xml:space="preserve"> </v>
      </c>
      <c r="OP32" s="169"/>
      <c r="OQ32" s="170" t="str">
        <f t="shared" si="112"/>
        <v xml:space="preserve"> </v>
      </c>
      <c r="OR32" s="210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",(VLOOKUP(OT32,PROTOKOL!$A$1:$E$26,2,FALSE))*OU32)</f>
        <v xml:space="preserve"> </v>
      </c>
      <c r="OW32" s="168" t="str">
        <f t="shared" si="37"/>
        <v xml:space="preserve"> </v>
      </c>
      <c r="OX32" s="169" t="str">
        <f>IF(OT32=0," ",VLOOKUP(OT32,PROTOKOL!$A:$E,5,FALSE))</f>
        <v xml:space="preserve"> </v>
      </c>
      <c r="OY32" s="205" t="str">
        <f t="shared" si="137"/>
        <v xml:space="preserve"> </v>
      </c>
      <c r="OZ32" s="169">
        <f t="shared" si="114"/>
        <v>0</v>
      </c>
      <c r="PA32" s="170" t="str">
        <f t="shared" si="115"/>
        <v xml:space="preserve"> </v>
      </c>
      <c r="PC32" s="166">
        <v>4</v>
      </c>
      <c r="PD32" s="227">
        <v>4</v>
      </c>
      <c r="PE32" s="167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",(VLOOKUP(PG32,PROTOKOL!$A$1:$E$26,2,FALSE))*PH32)</f>
        <v xml:space="preserve"> </v>
      </c>
      <c r="PJ32" s="168" t="str">
        <f t="shared" si="38"/>
        <v xml:space="preserve"> </v>
      </c>
      <c r="PK32" s="205" t="str">
        <f>IF(PG32=0," ",VLOOKUP(PG32,PROTOKOL!$A:$E,5,FALSE))</f>
        <v xml:space="preserve"> </v>
      </c>
      <c r="PL32" s="169"/>
      <c r="PM32" s="170" t="str">
        <f t="shared" si="116"/>
        <v xml:space="preserve"> </v>
      </c>
      <c r="PN32" s="210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",(VLOOKUP(PP32,PROTOKOL!$A$1:$E$26,2,FALSE))*PQ32)</f>
        <v xml:space="preserve"> </v>
      </c>
      <c r="PS32" s="168" t="str">
        <f t="shared" si="39"/>
        <v xml:space="preserve"> </v>
      </c>
      <c r="PT32" s="169" t="str">
        <f>IF(PP32=0," ",VLOOKUP(PP32,PROTOKOL!$A:$E,5,FALSE))</f>
        <v xml:space="preserve"> </v>
      </c>
      <c r="PU32" s="205" t="str">
        <f t="shared" si="138"/>
        <v xml:space="preserve"> </v>
      </c>
      <c r="PV32" s="169">
        <f t="shared" si="118"/>
        <v>0</v>
      </c>
      <c r="PW32" s="170" t="str">
        <f t="shared" si="119"/>
        <v xml:space="preserve"> </v>
      </c>
    </row>
    <row r="33" spans="1:439" ht="13.8">
      <c r="A33" s="166">
        <v>4</v>
      </c>
      <c r="B33" s="228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",(VLOOKUP(E33,PROTOKOL!$A$1:$E$26,2,FALSE))*F33)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4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",(VLOOKUP(N33,PROTOKOL!$A$1:$E$26,2,FALSE))*O33)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41"/>
        <v xml:space="preserve"> </v>
      </c>
      <c r="T33" s="169">
        <f t="shared" si="42"/>
        <v>0</v>
      </c>
      <c r="U33" s="170" t="str">
        <f t="shared" si="43"/>
        <v xml:space="preserve"> </v>
      </c>
      <c r="W33" s="166">
        <v>4</v>
      </c>
      <c r="X33" s="228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",(VLOOKUP(AA33,PROTOKOL!$A$1:$E$26,2,FALSE))*AB33)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4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",(VLOOKUP(AJ33,PROTOKOL!$A$1:$E$26,2,FALSE))*AK33)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120"/>
        <v xml:space="preserve"> </v>
      </c>
      <c r="AP33" s="169">
        <f t="shared" si="46"/>
        <v>0</v>
      </c>
      <c r="AQ33" s="170" t="str">
        <f t="shared" si="47"/>
        <v xml:space="preserve"> </v>
      </c>
      <c r="AS33" s="166">
        <v>4</v>
      </c>
      <c r="AT33" s="228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",(VLOOKUP(AW33,PROTOKOL!$A$1:$E$26,2,FALSE))*AX33)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4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",(VLOOKUP(BF33,PROTOKOL!$A$1:$E$26,2,FALSE))*BG33)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121"/>
        <v xml:space="preserve"> </v>
      </c>
      <c r="BL33" s="169">
        <f t="shared" si="50"/>
        <v>0</v>
      </c>
      <c r="BM33" s="170" t="str">
        <f t="shared" si="51"/>
        <v xml:space="preserve"> </v>
      </c>
      <c r="BO33" s="166">
        <v>4</v>
      </c>
      <c r="BP33" s="228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",(VLOOKUP(BS33,PROTOKOL!$A$1:$E$26,2,FALSE))*BT33)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5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",(VLOOKUP(CB33,PROTOKOL!$A$1:$E$26,2,FALSE))*CC33)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122"/>
        <v xml:space="preserve"> </v>
      </c>
      <c r="CH33" s="169">
        <f t="shared" si="54"/>
        <v>0</v>
      </c>
      <c r="CI33" s="170" t="str">
        <f t="shared" si="55"/>
        <v xml:space="preserve"> </v>
      </c>
      <c r="CK33" s="166">
        <v>4</v>
      </c>
      <c r="CL33" s="228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",(VLOOKUP(CO33,PROTOKOL!$A$1:$E$26,2,FALSE))*CP33)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5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",(VLOOKUP(CX33,PROTOKOL!$A$1:$E$26,2,FALSE))*CY33)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123"/>
        <v xml:space="preserve"> </v>
      </c>
      <c r="DD33" s="169">
        <f t="shared" si="58"/>
        <v>0</v>
      </c>
      <c r="DE33" s="170" t="str">
        <f t="shared" si="59"/>
        <v xml:space="preserve"> </v>
      </c>
      <c r="DG33" s="166">
        <v>4</v>
      </c>
      <c r="DH33" s="228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",(VLOOKUP(DK33,PROTOKOL!$A$1:$E$26,2,FALSE))*DL33)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6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",(VLOOKUP(DT33,PROTOKOL!$A$1:$E$26,2,FALSE))*DU33)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124"/>
        <v xml:space="preserve"> </v>
      </c>
      <c r="DZ33" s="169">
        <f t="shared" si="62"/>
        <v>0</v>
      </c>
      <c r="EA33" s="170" t="str">
        <f t="shared" si="63"/>
        <v xml:space="preserve"> </v>
      </c>
      <c r="EC33" s="166">
        <v>4</v>
      </c>
      <c r="ED33" s="228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",(VLOOKUP(EG33,PROTOKOL!$A$1:$E$26,2,FALSE))*EH33)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6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",(VLOOKUP(EP33,PROTOKOL!$A$1:$E$26,2,FALSE))*EQ33)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125"/>
        <v xml:space="preserve"> </v>
      </c>
      <c r="EV33" s="169">
        <f t="shared" si="66"/>
        <v>0</v>
      </c>
      <c r="EW33" s="170" t="str">
        <f t="shared" si="67"/>
        <v xml:space="preserve"> </v>
      </c>
      <c r="EY33" s="166">
        <v>4</v>
      </c>
      <c r="EZ33" s="228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",(VLOOKUP(FC33,PROTOKOL!$A$1:$E$26,2,FALSE))*FD33)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6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",(VLOOKUP(FL33,PROTOKOL!$A$1:$E$26,2,FALSE))*FM33)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126"/>
        <v xml:space="preserve"> </v>
      </c>
      <c r="FR33" s="169">
        <f t="shared" si="70"/>
        <v>0</v>
      </c>
      <c r="FS33" s="170" t="str">
        <f t="shared" si="71"/>
        <v xml:space="preserve"> </v>
      </c>
      <c r="FU33" s="166">
        <v>4</v>
      </c>
      <c r="FV33" s="228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",(VLOOKUP(FY33,PROTOKOL!$A$1:$E$26,2,FALSE))*FZ33)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7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",(VLOOKUP(GH33,PROTOKOL!$A$1:$E$26,2,FALSE))*GI33)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127"/>
        <v xml:space="preserve"> </v>
      </c>
      <c r="GN33" s="169">
        <f t="shared" si="74"/>
        <v>0</v>
      </c>
      <c r="GO33" s="170" t="str">
        <f t="shared" si="75"/>
        <v xml:space="preserve"> </v>
      </c>
      <c r="GQ33" s="166">
        <v>4</v>
      </c>
      <c r="GR33" s="228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",(VLOOKUP(GU33,PROTOKOL!$A$1:$E$26,2,FALSE))*GV33)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7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",(VLOOKUP(HD33,PROTOKOL!$A$1:$E$26,2,FALSE))*HE33)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128"/>
        <v xml:space="preserve"> </v>
      </c>
      <c r="HJ33" s="169">
        <f t="shared" si="78"/>
        <v>0</v>
      </c>
      <c r="HK33" s="170" t="str">
        <f t="shared" si="79"/>
        <v xml:space="preserve"> </v>
      </c>
      <c r="HM33" s="166">
        <v>4</v>
      </c>
      <c r="HN33" s="228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",(VLOOKUP(HQ33,PROTOKOL!$A$1:$E$26,2,FALSE))*HR33)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8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",(VLOOKUP(HZ33,PROTOKOL!$A$1:$E$26,2,FALSE))*IA33)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129"/>
        <v xml:space="preserve"> </v>
      </c>
      <c r="IF33" s="169">
        <f t="shared" si="82"/>
        <v>0</v>
      </c>
      <c r="IG33" s="170" t="str">
        <f t="shared" si="83"/>
        <v xml:space="preserve"> </v>
      </c>
      <c r="II33" s="166">
        <v>4</v>
      </c>
      <c r="IJ33" s="228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",(VLOOKUP(IM33,PROTOKOL!$A$1:$E$26,2,FALSE))*IN33)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8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",(VLOOKUP(IV33,PROTOKOL!$A$1:$E$26,2,FALSE))*IW33)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30"/>
        <v xml:space="preserve"> </v>
      </c>
      <c r="JB33" s="169">
        <f t="shared" si="86"/>
        <v>0</v>
      </c>
      <c r="JC33" s="170" t="str">
        <f t="shared" si="87"/>
        <v xml:space="preserve"> </v>
      </c>
      <c r="JE33" s="166">
        <v>4</v>
      </c>
      <c r="JF33" s="228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",(VLOOKUP(JI33,PROTOKOL!$A$1:$E$26,2,FALSE))*JJ33)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8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",(VLOOKUP(JR33,PROTOKOL!$A$1:$E$26,2,FALSE))*JS33)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31"/>
        <v xml:space="preserve"> </v>
      </c>
      <c r="JX33" s="169">
        <f t="shared" si="90"/>
        <v>0</v>
      </c>
      <c r="JY33" s="170" t="str">
        <f t="shared" si="91"/>
        <v xml:space="preserve"> </v>
      </c>
      <c r="KA33" s="166">
        <v>4</v>
      </c>
      <c r="KB33" s="228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",(VLOOKUP(KE33,PROTOKOL!$A$1:$E$26,2,FALSE))*KF33)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9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",(VLOOKUP(KN33,PROTOKOL!$A$1:$E$26,2,FALSE))*KO33)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32"/>
        <v xml:space="preserve"> </v>
      </c>
      <c r="KT33" s="169">
        <f t="shared" si="94"/>
        <v>0</v>
      </c>
      <c r="KU33" s="170" t="str">
        <f t="shared" si="95"/>
        <v xml:space="preserve"> </v>
      </c>
      <c r="KW33" s="166">
        <v>4</v>
      </c>
      <c r="KX33" s="228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",(VLOOKUP(LA33,PROTOKOL!$A$1:$E$26,2,FALSE))*LB33)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9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",(VLOOKUP(LJ33,PROTOKOL!$A$1:$E$26,2,FALSE))*LK33)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33"/>
        <v xml:space="preserve"> </v>
      </c>
      <c r="LP33" s="169">
        <f t="shared" si="98"/>
        <v>0</v>
      </c>
      <c r="LQ33" s="170" t="str">
        <f t="shared" si="99"/>
        <v xml:space="preserve"> </v>
      </c>
      <c r="LS33" s="166">
        <v>4</v>
      </c>
      <c r="LT33" s="228"/>
      <c r="LU33" s="167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",(VLOOKUP(LW33,PROTOKOL!$A$1:$E$26,2,FALSE))*LX33)</f>
        <v xml:space="preserve"> </v>
      </c>
      <c r="LZ33" s="168" t="str">
        <f t="shared" si="30"/>
        <v xml:space="preserve"> </v>
      </c>
      <c r="MA33" s="205" t="str">
        <f>IF(LW33=0," ",VLOOKUP(LW33,PROTOKOL!$A:$E,5,FALSE))</f>
        <v xml:space="preserve"> </v>
      </c>
      <c r="MB33" s="169"/>
      <c r="MC33" s="170" t="str">
        <f t="shared" si="100"/>
        <v xml:space="preserve"> </v>
      </c>
      <c r="MD33" s="210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",(VLOOKUP(MF33,PROTOKOL!$A$1:$E$26,2,FALSE))*MG33)</f>
        <v xml:space="preserve"> </v>
      </c>
      <c r="MI33" s="168" t="str">
        <f t="shared" si="31"/>
        <v xml:space="preserve"> </v>
      </c>
      <c r="MJ33" s="169" t="str">
        <f>IF(MF33=0," ",VLOOKUP(MF33,PROTOKOL!$A:$E,5,FALSE))</f>
        <v xml:space="preserve"> </v>
      </c>
      <c r="MK33" s="205" t="str">
        <f t="shared" si="134"/>
        <v xml:space="preserve"> </v>
      </c>
      <c r="ML33" s="169">
        <f t="shared" si="102"/>
        <v>0</v>
      </c>
      <c r="MM33" s="170" t="str">
        <f t="shared" si="103"/>
        <v xml:space="preserve"> </v>
      </c>
      <c r="MO33" s="166">
        <v>4</v>
      </c>
      <c r="MP33" s="228"/>
      <c r="MQ33" s="167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",(VLOOKUP(MS33,PROTOKOL!$A$1:$E$26,2,FALSE))*MT33)</f>
        <v xml:space="preserve"> </v>
      </c>
      <c r="MV33" s="168" t="str">
        <f t="shared" si="32"/>
        <v xml:space="preserve"> </v>
      </c>
      <c r="MW33" s="205" t="str">
        <f>IF(MS33=0," ",VLOOKUP(MS33,PROTOKOL!$A:$E,5,FALSE))</f>
        <v xml:space="preserve"> </v>
      </c>
      <c r="MX33" s="169"/>
      <c r="MY33" s="170" t="str">
        <f t="shared" si="104"/>
        <v xml:space="preserve"> </v>
      </c>
      <c r="MZ33" s="210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",(VLOOKUP(NB33,PROTOKOL!$A$1:$E$26,2,FALSE))*NC33)</f>
        <v xml:space="preserve"> </v>
      </c>
      <c r="NE33" s="168" t="str">
        <f t="shared" si="33"/>
        <v xml:space="preserve"> </v>
      </c>
      <c r="NF33" s="169" t="str">
        <f>IF(NB33=0," ",VLOOKUP(NB33,PROTOKOL!$A:$E,5,FALSE))</f>
        <v xml:space="preserve"> </v>
      </c>
      <c r="NG33" s="205" t="str">
        <f t="shared" si="135"/>
        <v xml:space="preserve"> </v>
      </c>
      <c r="NH33" s="169">
        <f t="shared" si="106"/>
        <v>0</v>
      </c>
      <c r="NI33" s="170" t="str">
        <f t="shared" si="107"/>
        <v xml:space="preserve"> </v>
      </c>
      <c r="NK33" s="166">
        <v>4</v>
      </c>
      <c r="NL33" s="228"/>
      <c r="NM33" s="167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",(VLOOKUP(NO33,PROTOKOL!$A$1:$E$26,2,FALSE))*NP33)</f>
        <v xml:space="preserve"> </v>
      </c>
      <c r="NR33" s="168" t="str">
        <f t="shared" si="34"/>
        <v xml:space="preserve"> </v>
      </c>
      <c r="NS33" s="205" t="str">
        <f>IF(NO33=0," ",VLOOKUP(NO33,PROTOKOL!$A:$E,5,FALSE))</f>
        <v xml:space="preserve"> </v>
      </c>
      <c r="NT33" s="169"/>
      <c r="NU33" s="170" t="str">
        <f t="shared" si="108"/>
        <v xml:space="preserve"> </v>
      </c>
      <c r="NV33" s="210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",(VLOOKUP(NX33,PROTOKOL!$A$1:$E$26,2,FALSE))*NY33)</f>
        <v xml:space="preserve"> </v>
      </c>
      <c r="OA33" s="168" t="str">
        <f t="shared" si="35"/>
        <v xml:space="preserve"> </v>
      </c>
      <c r="OB33" s="169" t="str">
        <f>IF(NX33=0," ",VLOOKUP(NX33,PROTOKOL!$A:$E,5,FALSE))</f>
        <v xml:space="preserve"> </v>
      </c>
      <c r="OC33" s="205" t="str">
        <f t="shared" si="136"/>
        <v xml:space="preserve"> </v>
      </c>
      <c r="OD33" s="169">
        <f t="shared" si="110"/>
        <v>0</v>
      </c>
      <c r="OE33" s="170" t="str">
        <f t="shared" si="111"/>
        <v xml:space="preserve"> </v>
      </c>
      <c r="OG33" s="166">
        <v>4</v>
      </c>
      <c r="OH33" s="228"/>
      <c r="OI33" s="167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",(VLOOKUP(OK33,PROTOKOL!$A$1:$E$26,2,FALSE))*OL33)</f>
        <v xml:space="preserve"> </v>
      </c>
      <c r="ON33" s="168" t="str">
        <f t="shared" si="36"/>
        <v xml:space="preserve"> </v>
      </c>
      <c r="OO33" s="205" t="str">
        <f>IF(OK33=0," ",VLOOKUP(OK33,PROTOKOL!$A:$E,5,FALSE))</f>
        <v xml:space="preserve"> </v>
      </c>
      <c r="OP33" s="169"/>
      <c r="OQ33" s="170" t="str">
        <f t="shared" si="112"/>
        <v xml:space="preserve"> </v>
      </c>
      <c r="OR33" s="210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",(VLOOKUP(OT33,PROTOKOL!$A$1:$E$26,2,FALSE))*OU33)</f>
        <v xml:space="preserve"> </v>
      </c>
      <c r="OW33" s="168" t="str">
        <f t="shared" si="37"/>
        <v xml:space="preserve"> </v>
      </c>
      <c r="OX33" s="169" t="str">
        <f>IF(OT33=0," ",VLOOKUP(OT33,PROTOKOL!$A:$E,5,FALSE))</f>
        <v xml:space="preserve"> </v>
      </c>
      <c r="OY33" s="205" t="str">
        <f t="shared" si="137"/>
        <v xml:space="preserve"> </v>
      </c>
      <c r="OZ33" s="169">
        <f t="shared" si="114"/>
        <v>0</v>
      </c>
      <c r="PA33" s="170" t="str">
        <f t="shared" si="115"/>
        <v xml:space="preserve"> </v>
      </c>
      <c r="PC33" s="166">
        <v>4</v>
      </c>
      <c r="PD33" s="228"/>
      <c r="PE33" s="167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",(VLOOKUP(PG33,PROTOKOL!$A$1:$E$26,2,FALSE))*PH33)</f>
        <v xml:space="preserve"> </v>
      </c>
      <c r="PJ33" s="168" t="str">
        <f t="shared" si="38"/>
        <v xml:space="preserve"> </v>
      </c>
      <c r="PK33" s="205" t="str">
        <f>IF(PG33=0," ",VLOOKUP(PG33,PROTOKOL!$A:$E,5,FALSE))</f>
        <v xml:space="preserve"> </v>
      </c>
      <c r="PL33" s="169"/>
      <c r="PM33" s="170" t="str">
        <f t="shared" si="116"/>
        <v xml:space="preserve"> </v>
      </c>
      <c r="PN33" s="210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",(VLOOKUP(PP33,PROTOKOL!$A$1:$E$26,2,FALSE))*PQ33)</f>
        <v xml:space="preserve"> </v>
      </c>
      <c r="PS33" s="168" t="str">
        <f t="shared" si="39"/>
        <v xml:space="preserve"> </v>
      </c>
      <c r="PT33" s="169" t="str">
        <f>IF(PP33=0," ",VLOOKUP(PP33,PROTOKOL!$A:$E,5,FALSE))</f>
        <v xml:space="preserve"> </v>
      </c>
      <c r="PU33" s="205" t="str">
        <f t="shared" si="138"/>
        <v xml:space="preserve"> </v>
      </c>
      <c r="PV33" s="169">
        <f t="shared" si="118"/>
        <v>0</v>
      </c>
      <c r="PW33" s="170" t="str">
        <f t="shared" si="119"/>
        <v xml:space="preserve"> </v>
      </c>
    </row>
    <row r="34" spans="1:439" ht="13.8">
      <c r="A34" s="166">
        <v>4</v>
      </c>
      <c r="B34" s="229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",(VLOOKUP(E34,PROTOKOL!$A$1:$E$26,2,FALSE))*F34)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4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",(VLOOKUP(N34,PROTOKOL!$A$1:$E$26,2,FALSE))*O34)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41"/>
        <v xml:space="preserve"> </v>
      </c>
      <c r="T34" s="169">
        <f t="shared" si="42"/>
        <v>0</v>
      </c>
      <c r="U34" s="170" t="str">
        <f t="shared" si="43"/>
        <v xml:space="preserve"> </v>
      </c>
      <c r="W34" s="166">
        <v>4</v>
      </c>
      <c r="X34" s="229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",(VLOOKUP(AA34,PROTOKOL!$A$1:$E$26,2,FALSE))*AB34)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4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",(VLOOKUP(AJ34,PROTOKOL!$A$1:$E$26,2,FALSE))*AK34)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120"/>
        <v xml:space="preserve"> </v>
      </c>
      <c r="AP34" s="169">
        <f t="shared" si="46"/>
        <v>0</v>
      </c>
      <c r="AQ34" s="170" t="str">
        <f t="shared" si="47"/>
        <v xml:space="preserve"> </v>
      </c>
      <c r="AS34" s="166">
        <v>4</v>
      </c>
      <c r="AT34" s="229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",(VLOOKUP(AW34,PROTOKOL!$A$1:$E$26,2,FALSE))*AX34)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4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",(VLOOKUP(BF34,PROTOKOL!$A$1:$E$26,2,FALSE))*BG34)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121"/>
        <v xml:space="preserve"> </v>
      </c>
      <c r="BL34" s="169">
        <f t="shared" si="50"/>
        <v>0</v>
      </c>
      <c r="BM34" s="170" t="str">
        <f t="shared" si="51"/>
        <v xml:space="preserve"> </v>
      </c>
      <c r="BO34" s="166">
        <v>4</v>
      </c>
      <c r="BP34" s="229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",(VLOOKUP(BS34,PROTOKOL!$A$1:$E$26,2,FALSE))*BT34)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5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",(VLOOKUP(CB34,PROTOKOL!$A$1:$E$26,2,FALSE))*CC34)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122"/>
        <v xml:space="preserve"> </v>
      </c>
      <c r="CH34" s="169">
        <f t="shared" si="54"/>
        <v>0</v>
      </c>
      <c r="CI34" s="170" t="str">
        <f t="shared" si="55"/>
        <v xml:space="preserve"> </v>
      </c>
      <c r="CK34" s="166">
        <v>4</v>
      </c>
      <c r="CL34" s="229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",(VLOOKUP(CO34,PROTOKOL!$A$1:$E$26,2,FALSE))*CP34)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5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",(VLOOKUP(CX34,PROTOKOL!$A$1:$E$26,2,FALSE))*CY34)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123"/>
        <v xml:space="preserve"> </v>
      </c>
      <c r="DD34" s="169">
        <f t="shared" si="58"/>
        <v>0</v>
      </c>
      <c r="DE34" s="170" t="str">
        <f t="shared" si="59"/>
        <v xml:space="preserve"> </v>
      </c>
      <c r="DG34" s="166">
        <v>4</v>
      </c>
      <c r="DH34" s="229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",(VLOOKUP(DK34,PROTOKOL!$A$1:$E$26,2,FALSE))*DL34)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6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",(VLOOKUP(DT34,PROTOKOL!$A$1:$E$26,2,FALSE))*DU34)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124"/>
        <v xml:space="preserve"> </v>
      </c>
      <c r="DZ34" s="169">
        <f t="shared" si="62"/>
        <v>0</v>
      </c>
      <c r="EA34" s="170" t="str">
        <f t="shared" si="63"/>
        <v xml:space="preserve"> </v>
      </c>
      <c r="EC34" s="166">
        <v>4</v>
      </c>
      <c r="ED34" s="229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",(VLOOKUP(EG34,PROTOKOL!$A$1:$E$26,2,FALSE))*EH34)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6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",(VLOOKUP(EP34,PROTOKOL!$A$1:$E$26,2,FALSE))*EQ34)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125"/>
        <v xml:space="preserve"> </v>
      </c>
      <c r="EV34" s="169">
        <f t="shared" si="66"/>
        <v>0</v>
      </c>
      <c r="EW34" s="170" t="str">
        <f t="shared" si="67"/>
        <v xml:space="preserve"> </v>
      </c>
      <c r="EY34" s="166">
        <v>4</v>
      </c>
      <c r="EZ34" s="229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",(VLOOKUP(FC34,PROTOKOL!$A$1:$E$26,2,FALSE))*FD34)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6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",(VLOOKUP(FL34,PROTOKOL!$A$1:$E$26,2,FALSE))*FM34)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126"/>
        <v xml:space="preserve"> </v>
      </c>
      <c r="FR34" s="169">
        <f t="shared" si="70"/>
        <v>0</v>
      </c>
      <c r="FS34" s="170" t="str">
        <f t="shared" si="71"/>
        <v xml:space="preserve"> </v>
      </c>
      <c r="FU34" s="166">
        <v>4</v>
      </c>
      <c r="FV34" s="229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",(VLOOKUP(FY34,PROTOKOL!$A$1:$E$26,2,FALSE))*FZ34)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7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",(VLOOKUP(GH34,PROTOKOL!$A$1:$E$26,2,FALSE))*GI34)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127"/>
        <v xml:space="preserve"> </v>
      </c>
      <c r="GN34" s="169">
        <f t="shared" si="74"/>
        <v>0</v>
      </c>
      <c r="GO34" s="170" t="str">
        <f t="shared" si="75"/>
        <v xml:space="preserve"> </v>
      </c>
      <c r="GQ34" s="166">
        <v>4</v>
      </c>
      <c r="GR34" s="229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",(VLOOKUP(GU34,PROTOKOL!$A$1:$E$26,2,FALSE))*GV34)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7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",(VLOOKUP(HD34,PROTOKOL!$A$1:$E$26,2,FALSE))*HE34)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128"/>
        <v xml:space="preserve"> </v>
      </c>
      <c r="HJ34" s="169">
        <f t="shared" si="78"/>
        <v>0</v>
      </c>
      <c r="HK34" s="170" t="str">
        <f t="shared" si="79"/>
        <v xml:space="preserve"> </v>
      </c>
      <c r="HM34" s="166">
        <v>4</v>
      </c>
      <c r="HN34" s="229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",(VLOOKUP(HQ34,PROTOKOL!$A$1:$E$26,2,FALSE))*HR34)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8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",(VLOOKUP(HZ34,PROTOKOL!$A$1:$E$26,2,FALSE))*IA34)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129"/>
        <v xml:space="preserve"> </v>
      </c>
      <c r="IF34" s="169">
        <f t="shared" si="82"/>
        <v>0</v>
      </c>
      <c r="IG34" s="170" t="str">
        <f t="shared" si="83"/>
        <v xml:space="preserve"> </v>
      </c>
      <c r="II34" s="166">
        <v>4</v>
      </c>
      <c r="IJ34" s="229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",(VLOOKUP(IM34,PROTOKOL!$A$1:$E$26,2,FALSE))*IN34)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8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",(VLOOKUP(IV34,PROTOKOL!$A$1:$E$26,2,FALSE))*IW34)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30"/>
        <v xml:space="preserve"> </v>
      </c>
      <c r="JB34" s="169">
        <f t="shared" si="86"/>
        <v>0</v>
      </c>
      <c r="JC34" s="170" t="str">
        <f t="shared" si="87"/>
        <v xml:space="preserve"> </v>
      </c>
      <c r="JE34" s="166">
        <v>4</v>
      </c>
      <c r="JF34" s="229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",(VLOOKUP(JI34,PROTOKOL!$A$1:$E$26,2,FALSE))*JJ34)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8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",(VLOOKUP(JR34,PROTOKOL!$A$1:$E$26,2,FALSE))*JS34)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31"/>
        <v xml:space="preserve"> </v>
      </c>
      <c r="JX34" s="169">
        <f t="shared" si="90"/>
        <v>0</v>
      </c>
      <c r="JY34" s="170" t="str">
        <f t="shared" si="91"/>
        <v xml:space="preserve"> </v>
      </c>
      <c r="KA34" s="166">
        <v>4</v>
      </c>
      <c r="KB34" s="229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",(VLOOKUP(KE34,PROTOKOL!$A$1:$E$26,2,FALSE))*KF34)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9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",(VLOOKUP(KN34,PROTOKOL!$A$1:$E$26,2,FALSE))*KO34)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32"/>
        <v xml:space="preserve"> </v>
      </c>
      <c r="KT34" s="169">
        <f t="shared" si="94"/>
        <v>0</v>
      </c>
      <c r="KU34" s="170" t="str">
        <f t="shared" si="95"/>
        <v xml:space="preserve"> </v>
      </c>
      <c r="KW34" s="166">
        <v>4</v>
      </c>
      <c r="KX34" s="229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",(VLOOKUP(LA34,PROTOKOL!$A$1:$E$26,2,FALSE))*LB34)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9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",(VLOOKUP(LJ34,PROTOKOL!$A$1:$E$26,2,FALSE))*LK34)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33"/>
        <v xml:space="preserve"> </v>
      </c>
      <c r="LP34" s="169">
        <f t="shared" si="98"/>
        <v>0</v>
      </c>
      <c r="LQ34" s="170" t="str">
        <f t="shared" si="99"/>
        <v xml:space="preserve"> </v>
      </c>
      <c r="LS34" s="166">
        <v>4</v>
      </c>
      <c r="LT34" s="229"/>
      <c r="LU34" s="167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",(VLOOKUP(LW34,PROTOKOL!$A$1:$E$26,2,FALSE))*LX34)</f>
        <v xml:space="preserve"> </v>
      </c>
      <c r="LZ34" s="168" t="str">
        <f t="shared" si="30"/>
        <v xml:space="preserve"> </v>
      </c>
      <c r="MA34" s="205" t="str">
        <f>IF(LW34=0," ",VLOOKUP(LW34,PROTOKOL!$A:$E,5,FALSE))</f>
        <v xml:space="preserve"> </v>
      </c>
      <c r="MB34" s="169"/>
      <c r="MC34" s="170" t="str">
        <f t="shared" si="100"/>
        <v xml:space="preserve"> </v>
      </c>
      <c r="MD34" s="210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",(VLOOKUP(MF34,PROTOKOL!$A$1:$E$26,2,FALSE))*MG34)</f>
        <v xml:space="preserve"> </v>
      </c>
      <c r="MI34" s="168" t="str">
        <f t="shared" si="31"/>
        <v xml:space="preserve"> </v>
      </c>
      <c r="MJ34" s="169" t="str">
        <f>IF(MF34=0," ",VLOOKUP(MF34,PROTOKOL!$A:$E,5,FALSE))</f>
        <v xml:space="preserve"> </v>
      </c>
      <c r="MK34" s="205" t="str">
        <f t="shared" si="134"/>
        <v xml:space="preserve"> </v>
      </c>
      <c r="ML34" s="169">
        <f t="shared" si="102"/>
        <v>0</v>
      </c>
      <c r="MM34" s="170" t="str">
        <f t="shared" si="103"/>
        <v xml:space="preserve"> </v>
      </c>
      <c r="MO34" s="166">
        <v>4</v>
      </c>
      <c r="MP34" s="229"/>
      <c r="MQ34" s="167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",(VLOOKUP(MS34,PROTOKOL!$A$1:$E$26,2,FALSE))*MT34)</f>
        <v xml:space="preserve"> </v>
      </c>
      <c r="MV34" s="168" t="str">
        <f t="shared" si="32"/>
        <v xml:space="preserve"> </v>
      </c>
      <c r="MW34" s="205" t="str">
        <f>IF(MS34=0," ",VLOOKUP(MS34,PROTOKOL!$A:$E,5,FALSE))</f>
        <v xml:space="preserve"> </v>
      </c>
      <c r="MX34" s="169"/>
      <c r="MY34" s="170" t="str">
        <f t="shared" si="104"/>
        <v xml:space="preserve"> </v>
      </c>
      <c r="MZ34" s="210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",(VLOOKUP(NB34,PROTOKOL!$A$1:$E$26,2,FALSE))*NC34)</f>
        <v xml:space="preserve"> </v>
      </c>
      <c r="NE34" s="168" t="str">
        <f t="shared" si="33"/>
        <v xml:space="preserve"> </v>
      </c>
      <c r="NF34" s="169" t="str">
        <f>IF(NB34=0," ",VLOOKUP(NB34,PROTOKOL!$A:$E,5,FALSE))</f>
        <v xml:space="preserve"> </v>
      </c>
      <c r="NG34" s="205" t="str">
        <f t="shared" si="135"/>
        <v xml:space="preserve"> </v>
      </c>
      <c r="NH34" s="169">
        <f t="shared" si="106"/>
        <v>0</v>
      </c>
      <c r="NI34" s="170" t="str">
        <f t="shared" si="107"/>
        <v xml:space="preserve"> </v>
      </c>
      <c r="NK34" s="166">
        <v>4</v>
      </c>
      <c r="NL34" s="229"/>
      <c r="NM34" s="167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",(VLOOKUP(NO34,PROTOKOL!$A$1:$E$26,2,FALSE))*NP34)</f>
        <v xml:space="preserve"> </v>
      </c>
      <c r="NR34" s="168" t="str">
        <f t="shared" si="34"/>
        <v xml:space="preserve"> </v>
      </c>
      <c r="NS34" s="205" t="str">
        <f>IF(NO34=0," ",VLOOKUP(NO34,PROTOKOL!$A:$E,5,FALSE))</f>
        <v xml:space="preserve"> </v>
      </c>
      <c r="NT34" s="169"/>
      <c r="NU34" s="170" t="str">
        <f t="shared" si="108"/>
        <v xml:space="preserve"> </v>
      </c>
      <c r="NV34" s="210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",(VLOOKUP(NX34,PROTOKOL!$A$1:$E$26,2,FALSE))*NY34)</f>
        <v xml:space="preserve"> </v>
      </c>
      <c r="OA34" s="168" t="str">
        <f t="shared" si="35"/>
        <v xml:space="preserve"> </v>
      </c>
      <c r="OB34" s="169" t="str">
        <f>IF(NX34=0," ",VLOOKUP(NX34,PROTOKOL!$A:$E,5,FALSE))</f>
        <v xml:space="preserve"> </v>
      </c>
      <c r="OC34" s="205" t="str">
        <f t="shared" si="136"/>
        <v xml:space="preserve"> </v>
      </c>
      <c r="OD34" s="169">
        <f t="shared" si="110"/>
        <v>0</v>
      </c>
      <c r="OE34" s="170" t="str">
        <f t="shared" si="111"/>
        <v xml:space="preserve"> </v>
      </c>
      <c r="OG34" s="166">
        <v>4</v>
      </c>
      <c r="OH34" s="229"/>
      <c r="OI34" s="167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",(VLOOKUP(OK34,PROTOKOL!$A$1:$E$26,2,FALSE))*OL34)</f>
        <v xml:space="preserve"> </v>
      </c>
      <c r="ON34" s="168" t="str">
        <f t="shared" si="36"/>
        <v xml:space="preserve"> </v>
      </c>
      <c r="OO34" s="205" t="str">
        <f>IF(OK34=0," ",VLOOKUP(OK34,PROTOKOL!$A:$E,5,FALSE))</f>
        <v xml:space="preserve"> </v>
      </c>
      <c r="OP34" s="169"/>
      <c r="OQ34" s="170" t="str">
        <f t="shared" si="112"/>
        <v xml:space="preserve"> </v>
      </c>
      <c r="OR34" s="210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",(VLOOKUP(OT34,PROTOKOL!$A$1:$E$26,2,FALSE))*OU34)</f>
        <v xml:space="preserve"> </v>
      </c>
      <c r="OW34" s="168" t="str">
        <f t="shared" si="37"/>
        <v xml:space="preserve"> </v>
      </c>
      <c r="OX34" s="169" t="str">
        <f>IF(OT34=0," ",VLOOKUP(OT34,PROTOKOL!$A:$E,5,FALSE))</f>
        <v xml:space="preserve"> </v>
      </c>
      <c r="OY34" s="205" t="str">
        <f t="shared" si="137"/>
        <v xml:space="preserve"> </v>
      </c>
      <c r="OZ34" s="169">
        <f t="shared" si="114"/>
        <v>0</v>
      </c>
      <c r="PA34" s="170" t="str">
        <f t="shared" si="115"/>
        <v xml:space="preserve"> </v>
      </c>
      <c r="PC34" s="166">
        <v>4</v>
      </c>
      <c r="PD34" s="229"/>
      <c r="PE34" s="167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",(VLOOKUP(PG34,PROTOKOL!$A$1:$E$26,2,FALSE))*PH34)</f>
        <v xml:space="preserve"> </v>
      </c>
      <c r="PJ34" s="168" t="str">
        <f t="shared" si="38"/>
        <v xml:space="preserve"> </v>
      </c>
      <c r="PK34" s="205" t="str">
        <f>IF(PG34=0," ",VLOOKUP(PG34,PROTOKOL!$A:$E,5,FALSE))</f>
        <v xml:space="preserve"> </v>
      </c>
      <c r="PL34" s="169"/>
      <c r="PM34" s="170" t="str">
        <f t="shared" si="116"/>
        <v xml:space="preserve"> </v>
      </c>
      <c r="PN34" s="210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",(VLOOKUP(PP34,PROTOKOL!$A$1:$E$26,2,FALSE))*PQ34)</f>
        <v xml:space="preserve"> </v>
      </c>
      <c r="PS34" s="168" t="str">
        <f t="shared" si="39"/>
        <v xml:space="preserve"> </v>
      </c>
      <c r="PT34" s="169" t="str">
        <f>IF(PP34=0," ",VLOOKUP(PP34,PROTOKOL!$A:$E,5,FALSE))</f>
        <v xml:space="preserve"> </v>
      </c>
      <c r="PU34" s="205" t="str">
        <f t="shared" si="138"/>
        <v xml:space="preserve"> </v>
      </c>
      <c r="PV34" s="169">
        <f t="shared" si="118"/>
        <v>0</v>
      </c>
      <c r="PW34" s="170" t="str">
        <f t="shared" si="119"/>
        <v xml:space="preserve"> </v>
      </c>
    </row>
    <row r="35" spans="1:439" ht="13.8">
      <c r="A35" s="166">
        <v>5</v>
      </c>
      <c r="B35" s="227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",(VLOOKUP(E35,PROTOKOL!$A$1:$E$26,2,FALSE))*F35)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4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",(VLOOKUP(N35,PROTOKOL!$A$1:$E$26,2,FALSE))*O35)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41"/>
        <v xml:space="preserve"> </v>
      </c>
      <c r="T35" s="169">
        <f t="shared" si="42"/>
        <v>0</v>
      </c>
      <c r="U35" s="170" t="str">
        <f t="shared" si="43"/>
        <v xml:space="preserve"> </v>
      </c>
      <c r="W35" s="166">
        <v>5</v>
      </c>
      <c r="X35" s="227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",(VLOOKUP(AA35,PROTOKOL!$A$1:$E$26,2,FALSE))*AB35)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4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",(VLOOKUP(AJ35,PROTOKOL!$A$1:$E$26,2,FALSE))*AK35)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120"/>
        <v xml:space="preserve"> </v>
      </c>
      <c r="AP35" s="169">
        <f t="shared" si="46"/>
        <v>0</v>
      </c>
      <c r="AQ35" s="170" t="str">
        <f t="shared" si="47"/>
        <v xml:space="preserve"> </v>
      </c>
      <c r="AS35" s="166">
        <v>5</v>
      </c>
      <c r="AT35" s="227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",(VLOOKUP(AW35,PROTOKOL!$A$1:$E$26,2,FALSE))*AX35)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4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",(VLOOKUP(BF35,PROTOKOL!$A$1:$E$26,2,FALSE))*BG35)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121"/>
        <v xml:space="preserve"> </v>
      </c>
      <c r="BL35" s="169">
        <f t="shared" si="50"/>
        <v>0</v>
      </c>
      <c r="BM35" s="170" t="str">
        <f t="shared" si="51"/>
        <v xml:space="preserve"> </v>
      </c>
      <c r="BO35" s="166">
        <v>5</v>
      </c>
      <c r="BP35" s="227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",(VLOOKUP(BS35,PROTOKOL!$A$1:$E$26,2,FALSE))*BT35)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5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",(VLOOKUP(CB35,PROTOKOL!$A$1:$E$26,2,FALSE))*CC35)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122"/>
        <v xml:space="preserve"> </v>
      </c>
      <c r="CH35" s="169">
        <f t="shared" si="54"/>
        <v>0</v>
      </c>
      <c r="CI35" s="170" t="str">
        <f t="shared" si="55"/>
        <v xml:space="preserve"> </v>
      </c>
      <c r="CK35" s="166">
        <v>5</v>
      </c>
      <c r="CL35" s="227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",(VLOOKUP(CO35,PROTOKOL!$A$1:$E$26,2,FALSE))*CP35)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5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",(VLOOKUP(CX35,PROTOKOL!$A$1:$E$26,2,FALSE))*CY35)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123"/>
        <v xml:space="preserve"> </v>
      </c>
      <c r="DD35" s="169">
        <f t="shared" si="58"/>
        <v>0</v>
      </c>
      <c r="DE35" s="170" t="str">
        <f t="shared" si="59"/>
        <v xml:space="preserve"> </v>
      </c>
      <c r="DG35" s="166">
        <v>5</v>
      </c>
      <c r="DH35" s="227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",(VLOOKUP(DK35,PROTOKOL!$A$1:$E$26,2,FALSE))*DL35)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6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",(VLOOKUP(DT35,PROTOKOL!$A$1:$E$26,2,FALSE))*DU35)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124"/>
        <v xml:space="preserve"> </v>
      </c>
      <c r="DZ35" s="169">
        <f t="shared" si="62"/>
        <v>0</v>
      </c>
      <c r="EA35" s="170" t="str">
        <f t="shared" si="63"/>
        <v xml:space="preserve"> </v>
      </c>
      <c r="EC35" s="166">
        <v>5</v>
      </c>
      <c r="ED35" s="227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",(VLOOKUP(EG35,PROTOKOL!$A$1:$E$26,2,FALSE))*EH35)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6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",(VLOOKUP(EP35,PROTOKOL!$A$1:$E$26,2,FALSE))*EQ35)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125"/>
        <v xml:space="preserve"> </v>
      </c>
      <c r="EV35" s="169">
        <f t="shared" si="66"/>
        <v>0</v>
      </c>
      <c r="EW35" s="170" t="str">
        <f t="shared" si="67"/>
        <v xml:space="preserve"> </v>
      </c>
      <c r="EY35" s="166">
        <v>5</v>
      </c>
      <c r="EZ35" s="227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",(VLOOKUP(FC35,PROTOKOL!$A$1:$E$26,2,FALSE))*FD35)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6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",(VLOOKUP(FL35,PROTOKOL!$A$1:$E$26,2,FALSE))*FM35)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126"/>
        <v xml:space="preserve"> </v>
      </c>
      <c r="FR35" s="169">
        <f t="shared" si="70"/>
        <v>0</v>
      </c>
      <c r="FS35" s="170" t="str">
        <f t="shared" si="71"/>
        <v xml:space="preserve"> </v>
      </c>
      <c r="FU35" s="166">
        <v>5</v>
      </c>
      <c r="FV35" s="227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",(VLOOKUP(FY35,PROTOKOL!$A$1:$E$26,2,FALSE))*FZ35)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7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",(VLOOKUP(GH35,PROTOKOL!$A$1:$E$26,2,FALSE))*GI35)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127"/>
        <v xml:space="preserve"> </v>
      </c>
      <c r="GN35" s="169">
        <f t="shared" si="74"/>
        <v>0</v>
      </c>
      <c r="GO35" s="170" t="str">
        <f t="shared" si="75"/>
        <v xml:space="preserve"> </v>
      </c>
      <c r="GQ35" s="166">
        <v>5</v>
      </c>
      <c r="GR35" s="227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",(VLOOKUP(GU35,PROTOKOL!$A$1:$E$26,2,FALSE))*GV35)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7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",(VLOOKUP(HD35,PROTOKOL!$A$1:$E$26,2,FALSE))*HE35)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128"/>
        <v xml:space="preserve"> </v>
      </c>
      <c r="HJ35" s="169">
        <f t="shared" si="78"/>
        <v>0</v>
      </c>
      <c r="HK35" s="170" t="str">
        <f t="shared" si="79"/>
        <v xml:space="preserve"> </v>
      </c>
      <c r="HM35" s="166">
        <v>5</v>
      </c>
      <c r="HN35" s="227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",(VLOOKUP(HQ35,PROTOKOL!$A$1:$E$26,2,FALSE))*HR35)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8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",(VLOOKUP(HZ35,PROTOKOL!$A$1:$E$26,2,FALSE))*IA35)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129"/>
        <v xml:space="preserve"> </v>
      </c>
      <c r="IF35" s="169">
        <f t="shared" si="82"/>
        <v>0</v>
      </c>
      <c r="IG35" s="170" t="str">
        <f t="shared" si="83"/>
        <v xml:space="preserve"> </v>
      </c>
      <c r="II35" s="166">
        <v>5</v>
      </c>
      <c r="IJ35" s="227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",(VLOOKUP(IM35,PROTOKOL!$A$1:$E$26,2,FALSE))*IN35)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8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",(VLOOKUP(IV35,PROTOKOL!$A$1:$E$26,2,FALSE))*IW35)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30"/>
        <v xml:space="preserve"> </v>
      </c>
      <c r="JB35" s="169">
        <f t="shared" si="86"/>
        <v>0</v>
      </c>
      <c r="JC35" s="170" t="str">
        <f t="shared" si="87"/>
        <v xml:space="preserve"> </v>
      </c>
      <c r="JE35" s="166">
        <v>5</v>
      </c>
      <c r="JF35" s="227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",(VLOOKUP(JI35,PROTOKOL!$A$1:$E$26,2,FALSE))*JJ35)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8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",(VLOOKUP(JR35,PROTOKOL!$A$1:$E$26,2,FALSE))*JS35)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31"/>
        <v xml:space="preserve"> </v>
      </c>
      <c r="JX35" s="169">
        <f t="shared" si="90"/>
        <v>0</v>
      </c>
      <c r="JY35" s="170" t="str">
        <f t="shared" si="91"/>
        <v xml:space="preserve"> </v>
      </c>
      <c r="KA35" s="166">
        <v>5</v>
      </c>
      <c r="KB35" s="227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",(VLOOKUP(KE35,PROTOKOL!$A$1:$E$26,2,FALSE))*KF35)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9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",(VLOOKUP(KN35,PROTOKOL!$A$1:$E$26,2,FALSE))*KO35)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32"/>
        <v xml:space="preserve"> </v>
      </c>
      <c r="KT35" s="169">
        <f t="shared" si="94"/>
        <v>0</v>
      </c>
      <c r="KU35" s="170" t="str">
        <f t="shared" si="95"/>
        <v xml:space="preserve"> </v>
      </c>
      <c r="KW35" s="166">
        <v>5</v>
      </c>
      <c r="KX35" s="227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",(VLOOKUP(LA35,PROTOKOL!$A$1:$E$26,2,FALSE))*LB35)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9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",(VLOOKUP(LJ35,PROTOKOL!$A$1:$E$26,2,FALSE))*LK35)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33"/>
        <v xml:space="preserve"> </v>
      </c>
      <c r="LP35" s="169">
        <f t="shared" si="98"/>
        <v>0</v>
      </c>
      <c r="LQ35" s="170" t="str">
        <f t="shared" si="99"/>
        <v xml:space="preserve"> </v>
      </c>
      <c r="LS35" s="166">
        <v>5</v>
      </c>
      <c r="LT35" s="227">
        <v>5</v>
      </c>
      <c r="LU35" s="167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",(VLOOKUP(LW35,PROTOKOL!$A$1:$E$26,2,FALSE))*LX35)</f>
        <v xml:space="preserve"> </v>
      </c>
      <c r="LZ35" s="168" t="str">
        <f t="shared" si="30"/>
        <v xml:space="preserve"> </v>
      </c>
      <c r="MA35" s="205" t="str">
        <f>IF(LW35=0," ",VLOOKUP(LW35,PROTOKOL!$A:$E,5,FALSE))</f>
        <v xml:space="preserve"> </v>
      </c>
      <c r="MB35" s="169"/>
      <c r="MC35" s="170" t="str">
        <f t="shared" si="100"/>
        <v xml:space="preserve"> </v>
      </c>
      <c r="MD35" s="210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",(VLOOKUP(MF35,PROTOKOL!$A$1:$E$26,2,FALSE))*MG35)</f>
        <v xml:space="preserve"> </v>
      </c>
      <c r="MI35" s="168" t="str">
        <f t="shared" si="31"/>
        <v xml:space="preserve"> </v>
      </c>
      <c r="MJ35" s="169" t="str">
        <f>IF(MF35=0," ",VLOOKUP(MF35,PROTOKOL!$A:$E,5,FALSE))</f>
        <v xml:space="preserve"> </v>
      </c>
      <c r="MK35" s="205" t="str">
        <f t="shared" si="134"/>
        <v xml:space="preserve"> </v>
      </c>
      <c r="ML35" s="169">
        <f t="shared" si="102"/>
        <v>0</v>
      </c>
      <c r="MM35" s="170" t="str">
        <f t="shared" si="103"/>
        <v xml:space="preserve"> </v>
      </c>
      <c r="MO35" s="166">
        <v>5</v>
      </c>
      <c r="MP35" s="227">
        <v>5</v>
      </c>
      <c r="MQ35" s="167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",(VLOOKUP(MS35,PROTOKOL!$A$1:$E$26,2,FALSE))*MT35)</f>
        <v xml:space="preserve"> </v>
      </c>
      <c r="MV35" s="168" t="str">
        <f t="shared" si="32"/>
        <v xml:space="preserve"> </v>
      </c>
      <c r="MW35" s="205" t="str">
        <f>IF(MS35=0," ",VLOOKUP(MS35,PROTOKOL!$A:$E,5,FALSE))</f>
        <v xml:space="preserve"> </v>
      </c>
      <c r="MX35" s="169"/>
      <c r="MY35" s="170" t="str">
        <f t="shared" si="104"/>
        <v xml:space="preserve"> </v>
      </c>
      <c r="MZ35" s="210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",(VLOOKUP(NB35,PROTOKOL!$A$1:$E$26,2,FALSE))*NC35)</f>
        <v xml:space="preserve"> </v>
      </c>
      <c r="NE35" s="168" t="str">
        <f t="shared" si="33"/>
        <v xml:space="preserve"> </v>
      </c>
      <c r="NF35" s="169" t="str">
        <f>IF(NB35=0," ",VLOOKUP(NB35,PROTOKOL!$A:$E,5,FALSE))</f>
        <v xml:space="preserve"> </v>
      </c>
      <c r="NG35" s="205" t="str">
        <f t="shared" si="135"/>
        <v xml:space="preserve"> </v>
      </c>
      <c r="NH35" s="169">
        <f t="shared" si="106"/>
        <v>0</v>
      </c>
      <c r="NI35" s="170" t="str">
        <f t="shared" si="107"/>
        <v xml:space="preserve"> </v>
      </c>
      <c r="NK35" s="166">
        <v>5</v>
      </c>
      <c r="NL35" s="227">
        <v>5</v>
      </c>
      <c r="NM35" s="167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",(VLOOKUP(NO35,PROTOKOL!$A$1:$E$26,2,FALSE))*NP35)</f>
        <v xml:space="preserve"> </v>
      </c>
      <c r="NR35" s="168" t="str">
        <f t="shared" si="34"/>
        <v xml:space="preserve"> </v>
      </c>
      <c r="NS35" s="205" t="str">
        <f>IF(NO35=0," ",VLOOKUP(NO35,PROTOKOL!$A:$E,5,FALSE))</f>
        <v xml:space="preserve"> </v>
      </c>
      <c r="NT35" s="169"/>
      <c r="NU35" s="170" t="str">
        <f t="shared" si="108"/>
        <v xml:space="preserve"> </v>
      </c>
      <c r="NV35" s="210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",(VLOOKUP(NX35,PROTOKOL!$A$1:$E$26,2,FALSE))*NY35)</f>
        <v xml:space="preserve"> </v>
      </c>
      <c r="OA35" s="168" t="str">
        <f t="shared" si="35"/>
        <v xml:space="preserve"> </v>
      </c>
      <c r="OB35" s="169" t="str">
        <f>IF(NX35=0," ",VLOOKUP(NX35,PROTOKOL!$A:$E,5,FALSE))</f>
        <v xml:space="preserve"> </v>
      </c>
      <c r="OC35" s="205" t="str">
        <f t="shared" si="136"/>
        <v xml:space="preserve"> </v>
      </c>
      <c r="OD35" s="169">
        <f t="shared" si="110"/>
        <v>0</v>
      </c>
      <c r="OE35" s="170" t="str">
        <f t="shared" si="111"/>
        <v xml:space="preserve"> </v>
      </c>
      <c r="OG35" s="166">
        <v>5</v>
      </c>
      <c r="OH35" s="227">
        <v>5</v>
      </c>
      <c r="OI35" s="167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",(VLOOKUP(OK35,PROTOKOL!$A$1:$E$26,2,FALSE))*OL35)</f>
        <v xml:space="preserve"> </v>
      </c>
      <c r="ON35" s="168" t="str">
        <f t="shared" si="36"/>
        <v xml:space="preserve"> </v>
      </c>
      <c r="OO35" s="205" t="str">
        <f>IF(OK35=0," ",VLOOKUP(OK35,PROTOKOL!$A:$E,5,FALSE))</f>
        <v xml:space="preserve"> </v>
      </c>
      <c r="OP35" s="169"/>
      <c r="OQ35" s="170" t="str">
        <f t="shared" si="112"/>
        <v xml:space="preserve"> </v>
      </c>
      <c r="OR35" s="210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",(VLOOKUP(OT35,PROTOKOL!$A$1:$E$26,2,FALSE))*OU35)</f>
        <v xml:space="preserve"> </v>
      </c>
      <c r="OW35" s="168" t="str">
        <f t="shared" si="37"/>
        <v xml:space="preserve"> </v>
      </c>
      <c r="OX35" s="169" t="str">
        <f>IF(OT35=0," ",VLOOKUP(OT35,PROTOKOL!$A:$E,5,FALSE))</f>
        <v xml:space="preserve"> </v>
      </c>
      <c r="OY35" s="205" t="str">
        <f t="shared" si="137"/>
        <v xml:space="preserve"> </v>
      </c>
      <c r="OZ35" s="169">
        <f t="shared" si="114"/>
        <v>0</v>
      </c>
      <c r="PA35" s="170" t="str">
        <f t="shared" si="115"/>
        <v xml:space="preserve"> </v>
      </c>
      <c r="PC35" s="166">
        <v>5</v>
      </c>
      <c r="PD35" s="227">
        <v>5</v>
      </c>
      <c r="PE35" s="167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",(VLOOKUP(PG35,PROTOKOL!$A$1:$E$26,2,FALSE))*PH35)</f>
        <v xml:space="preserve"> </v>
      </c>
      <c r="PJ35" s="168" t="str">
        <f t="shared" si="38"/>
        <v xml:space="preserve"> </v>
      </c>
      <c r="PK35" s="205" t="str">
        <f>IF(PG35=0," ",VLOOKUP(PG35,PROTOKOL!$A:$E,5,FALSE))</f>
        <v xml:space="preserve"> </v>
      </c>
      <c r="PL35" s="169"/>
      <c r="PM35" s="170" t="str">
        <f t="shared" si="116"/>
        <v xml:space="preserve"> </v>
      </c>
      <c r="PN35" s="210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",(VLOOKUP(PP35,PROTOKOL!$A$1:$E$26,2,FALSE))*PQ35)</f>
        <v xml:space="preserve"> </v>
      </c>
      <c r="PS35" s="168" t="str">
        <f t="shared" si="39"/>
        <v xml:space="preserve"> </v>
      </c>
      <c r="PT35" s="169" t="str">
        <f>IF(PP35=0," ",VLOOKUP(PP35,PROTOKOL!$A:$E,5,FALSE))</f>
        <v xml:space="preserve"> </v>
      </c>
      <c r="PU35" s="205" t="str">
        <f t="shared" si="138"/>
        <v xml:space="preserve"> </v>
      </c>
      <c r="PV35" s="169">
        <f t="shared" si="118"/>
        <v>0</v>
      </c>
      <c r="PW35" s="170" t="str">
        <f t="shared" si="119"/>
        <v xml:space="preserve"> </v>
      </c>
    </row>
    <row r="36" spans="1:439" ht="13.8">
      <c r="A36" s="166">
        <v>5</v>
      </c>
      <c r="B36" s="228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",(VLOOKUP(E36,PROTOKOL!$A$1:$E$26,2,FALSE))*F36)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4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",(VLOOKUP(N36,PROTOKOL!$A$1:$E$26,2,FALSE))*O36)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41"/>
        <v xml:space="preserve"> </v>
      </c>
      <c r="T36" s="169">
        <f t="shared" si="42"/>
        <v>0</v>
      </c>
      <c r="U36" s="170" t="str">
        <f t="shared" si="43"/>
        <v xml:space="preserve"> </v>
      </c>
      <c r="W36" s="166">
        <v>5</v>
      </c>
      <c r="X36" s="228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",(VLOOKUP(AA36,PROTOKOL!$A$1:$E$26,2,FALSE))*AB36)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4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",(VLOOKUP(AJ36,PROTOKOL!$A$1:$E$26,2,FALSE))*AK36)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120"/>
        <v xml:space="preserve"> </v>
      </c>
      <c r="AP36" s="169">
        <f t="shared" si="46"/>
        <v>0</v>
      </c>
      <c r="AQ36" s="170" t="str">
        <f t="shared" si="47"/>
        <v xml:space="preserve"> </v>
      </c>
      <c r="AS36" s="166">
        <v>5</v>
      </c>
      <c r="AT36" s="228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",(VLOOKUP(AW36,PROTOKOL!$A$1:$E$26,2,FALSE))*AX36)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4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",(VLOOKUP(BF36,PROTOKOL!$A$1:$E$26,2,FALSE))*BG36)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121"/>
        <v xml:space="preserve"> </v>
      </c>
      <c r="BL36" s="169">
        <f t="shared" si="50"/>
        <v>0</v>
      </c>
      <c r="BM36" s="170" t="str">
        <f t="shared" si="51"/>
        <v xml:space="preserve"> </v>
      </c>
      <c r="BO36" s="166">
        <v>5</v>
      </c>
      <c r="BP36" s="228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",(VLOOKUP(BS36,PROTOKOL!$A$1:$E$26,2,FALSE))*BT36)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5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",(VLOOKUP(CB36,PROTOKOL!$A$1:$E$26,2,FALSE))*CC36)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122"/>
        <v xml:space="preserve"> </v>
      </c>
      <c r="CH36" s="169">
        <f t="shared" si="54"/>
        <v>0</v>
      </c>
      <c r="CI36" s="170" t="str">
        <f t="shared" si="55"/>
        <v xml:space="preserve"> </v>
      </c>
      <c r="CK36" s="166">
        <v>5</v>
      </c>
      <c r="CL36" s="228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",(VLOOKUP(CO36,PROTOKOL!$A$1:$E$26,2,FALSE))*CP36)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5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",(VLOOKUP(CX36,PROTOKOL!$A$1:$E$26,2,FALSE))*CY36)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123"/>
        <v xml:space="preserve"> </v>
      </c>
      <c r="DD36" s="169">
        <f t="shared" si="58"/>
        <v>0</v>
      </c>
      <c r="DE36" s="170" t="str">
        <f t="shared" si="59"/>
        <v xml:space="preserve"> </v>
      </c>
      <c r="DG36" s="166">
        <v>5</v>
      </c>
      <c r="DH36" s="228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",(VLOOKUP(DK36,PROTOKOL!$A$1:$E$26,2,FALSE))*DL36)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6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",(VLOOKUP(DT36,PROTOKOL!$A$1:$E$26,2,FALSE))*DU36)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124"/>
        <v xml:space="preserve"> </v>
      </c>
      <c r="DZ36" s="169">
        <f t="shared" si="62"/>
        <v>0</v>
      </c>
      <c r="EA36" s="170" t="str">
        <f t="shared" si="63"/>
        <v xml:space="preserve"> </v>
      </c>
      <c r="EC36" s="166">
        <v>5</v>
      </c>
      <c r="ED36" s="228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",(VLOOKUP(EG36,PROTOKOL!$A$1:$E$26,2,FALSE))*EH36)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6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",(VLOOKUP(EP36,PROTOKOL!$A$1:$E$26,2,FALSE))*EQ36)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125"/>
        <v xml:space="preserve"> </v>
      </c>
      <c r="EV36" s="169">
        <f t="shared" si="66"/>
        <v>0</v>
      </c>
      <c r="EW36" s="170" t="str">
        <f t="shared" si="67"/>
        <v xml:space="preserve"> </v>
      </c>
      <c r="EY36" s="166">
        <v>5</v>
      </c>
      <c r="EZ36" s="228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",(VLOOKUP(FC36,PROTOKOL!$A$1:$E$26,2,FALSE))*FD36)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6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",(VLOOKUP(FL36,PROTOKOL!$A$1:$E$26,2,FALSE))*FM36)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126"/>
        <v xml:space="preserve"> </v>
      </c>
      <c r="FR36" s="169">
        <f t="shared" si="70"/>
        <v>0</v>
      </c>
      <c r="FS36" s="170" t="str">
        <f t="shared" si="71"/>
        <v xml:space="preserve"> </v>
      </c>
      <c r="FU36" s="166">
        <v>5</v>
      </c>
      <c r="FV36" s="228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",(VLOOKUP(FY36,PROTOKOL!$A$1:$E$26,2,FALSE))*FZ36)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7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",(VLOOKUP(GH36,PROTOKOL!$A$1:$E$26,2,FALSE))*GI36)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127"/>
        <v xml:space="preserve"> </v>
      </c>
      <c r="GN36" s="169">
        <f t="shared" si="74"/>
        <v>0</v>
      </c>
      <c r="GO36" s="170" t="str">
        <f t="shared" si="75"/>
        <v xml:space="preserve"> </v>
      </c>
      <c r="GQ36" s="166">
        <v>5</v>
      </c>
      <c r="GR36" s="228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",(VLOOKUP(GU36,PROTOKOL!$A$1:$E$26,2,FALSE))*GV36)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7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",(VLOOKUP(HD36,PROTOKOL!$A$1:$E$26,2,FALSE))*HE36)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128"/>
        <v xml:space="preserve"> </v>
      </c>
      <c r="HJ36" s="169">
        <f t="shared" si="78"/>
        <v>0</v>
      </c>
      <c r="HK36" s="170" t="str">
        <f t="shared" si="79"/>
        <v xml:space="preserve"> </v>
      </c>
      <c r="HM36" s="166">
        <v>5</v>
      </c>
      <c r="HN36" s="228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",(VLOOKUP(HQ36,PROTOKOL!$A$1:$E$26,2,FALSE))*HR36)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8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",(VLOOKUP(HZ36,PROTOKOL!$A$1:$E$26,2,FALSE))*IA36)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129"/>
        <v xml:space="preserve"> </v>
      </c>
      <c r="IF36" s="169">
        <f t="shared" si="82"/>
        <v>0</v>
      </c>
      <c r="IG36" s="170" t="str">
        <f t="shared" si="83"/>
        <v xml:space="preserve"> </v>
      </c>
      <c r="II36" s="166">
        <v>5</v>
      </c>
      <c r="IJ36" s="228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",(VLOOKUP(IM36,PROTOKOL!$A$1:$E$26,2,FALSE))*IN36)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8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",(VLOOKUP(IV36,PROTOKOL!$A$1:$E$26,2,FALSE))*IW36)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30"/>
        <v xml:space="preserve"> </v>
      </c>
      <c r="JB36" s="169">
        <f t="shared" si="86"/>
        <v>0</v>
      </c>
      <c r="JC36" s="170" t="str">
        <f t="shared" si="87"/>
        <v xml:space="preserve"> </v>
      </c>
      <c r="JE36" s="166">
        <v>5</v>
      </c>
      <c r="JF36" s="228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",(VLOOKUP(JI36,PROTOKOL!$A$1:$E$26,2,FALSE))*JJ36)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8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",(VLOOKUP(JR36,PROTOKOL!$A$1:$E$26,2,FALSE))*JS36)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31"/>
        <v xml:space="preserve"> </v>
      </c>
      <c r="JX36" s="169">
        <f t="shared" si="90"/>
        <v>0</v>
      </c>
      <c r="JY36" s="170" t="str">
        <f t="shared" si="91"/>
        <v xml:space="preserve"> </v>
      </c>
      <c r="KA36" s="166">
        <v>5</v>
      </c>
      <c r="KB36" s="228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",(VLOOKUP(KE36,PROTOKOL!$A$1:$E$26,2,FALSE))*KF36)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9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",(VLOOKUP(KN36,PROTOKOL!$A$1:$E$26,2,FALSE))*KO36)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32"/>
        <v xml:space="preserve"> </v>
      </c>
      <c r="KT36" s="169">
        <f t="shared" si="94"/>
        <v>0</v>
      </c>
      <c r="KU36" s="170" t="str">
        <f t="shared" si="95"/>
        <v xml:space="preserve"> </v>
      </c>
      <c r="KW36" s="166">
        <v>5</v>
      </c>
      <c r="KX36" s="228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",(VLOOKUP(LA36,PROTOKOL!$A$1:$E$26,2,FALSE))*LB36)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9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",(VLOOKUP(LJ36,PROTOKOL!$A$1:$E$26,2,FALSE))*LK36)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33"/>
        <v xml:space="preserve"> </v>
      </c>
      <c r="LP36" s="169">
        <f t="shared" si="98"/>
        <v>0</v>
      </c>
      <c r="LQ36" s="170" t="str">
        <f t="shared" si="99"/>
        <v xml:space="preserve"> </v>
      </c>
      <c r="LS36" s="166">
        <v>5</v>
      </c>
      <c r="LT36" s="228"/>
      <c r="LU36" s="167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",(VLOOKUP(LW36,PROTOKOL!$A$1:$E$26,2,FALSE))*LX36)</f>
        <v xml:space="preserve"> </v>
      </c>
      <c r="LZ36" s="168" t="str">
        <f t="shared" si="30"/>
        <v xml:space="preserve"> </v>
      </c>
      <c r="MA36" s="205" t="str">
        <f>IF(LW36=0," ",VLOOKUP(LW36,PROTOKOL!$A:$E,5,FALSE))</f>
        <v xml:space="preserve"> </v>
      </c>
      <c r="MB36" s="169"/>
      <c r="MC36" s="170" t="str">
        <f t="shared" si="100"/>
        <v xml:space="preserve"> </v>
      </c>
      <c r="MD36" s="210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",(VLOOKUP(MF36,PROTOKOL!$A$1:$E$26,2,FALSE))*MG36)</f>
        <v xml:space="preserve"> </v>
      </c>
      <c r="MI36" s="168" t="str">
        <f t="shared" si="31"/>
        <v xml:space="preserve"> </v>
      </c>
      <c r="MJ36" s="169" t="str">
        <f>IF(MF36=0," ",VLOOKUP(MF36,PROTOKOL!$A:$E,5,FALSE))</f>
        <v xml:space="preserve"> </v>
      </c>
      <c r="MK36" s="205" t="str">
        <f t="shared" si="134"/>
        <v xml:space="preserve"> </v>
      </c>
      <c r="ML36" s="169">
        <f t="shared" si="102"/>
        <v>0</v>
      </c>
      <c r="MM36" s="170" t="str">
        <f t="shared" si="103"/>
        <v xml:space="preserve"> </v>
      </c>
      <c r="MO36" s="166">
        <v>5</v>
      </c>
      <c r="MP36" s="228"/>
      <c r="MQ36" s="167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",(VLOOKUP(MS36,PROTOKOL!$A$1:$E$26,2,FALSE))*MT36)</f>
        <v xml:space="preserve"> </v>
      </c>
      <c r="MV36" s="168" t="str">
        <f t="shared" si="32"/>
        <v xml:space="preserve"> </v>
      </c>
      <c r="MW36" s="205" t="str">
        <f>IF(MS36=0," ",VLOOKUP(MS36,PROTOKOL!$A:$E,5,FALSE))</f>
        <v xml:space="preserve"> </v>
      </c>
      <c r="MX36" s="169"/>
      <c r="MY36" s="170" t="str">
        <f t="shared" si="104"/>
        <v xml:space="preserve"> </v>
      </c>
      <c r="MZ36" s="210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",(VLOOKUP(NB36,PROTOKOL!$A$1:$E$26,2,FALSE))*NC36)</f>
        <v xml:space="preserve"> </v>
      </c>
      <c r="NE36" s="168" t="str">
        <f t="shared" si="33"/>
        <v xml:space="preserve"> </v>
      </c>
      <c r="NF36" s="169" t="str">
        <f>IF(NB36=0," ",VLOOKUP(NB36,PROTOKOL!$A:$E,5,FALSE))</f>
        <v xml:space="preserve"> </v>
      </c>
      <c r="NG36" s="205" t="str">
        <f t="shared" si="135"/>
        <v xml:space="preserve"> </v>
      </c>
      <c r="NH36" s="169">
        <f t="shared" si="106"/>
        <v>0</v>
      </c>
      <c r="NI36" s="170" t="str">
        <f t="shared" si="107"/>
        <v xml:space="preserve"> </v>
      </c>
      <c r="NK36" s="166">
        <v>5</v>
      </c>
      <c r="NL36" s="228"/>
      <c r="NM36" s="167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",(VLOOKUP(NO36,PROTOKOL!$A$1:$E$26,2,FALSE))*NP36)</f>
        <v xml:space="preserve"> </v>
      </c>
      <c r="NR36" s="168" t="str">
        <f t="shared" si="34"/>
        <v xml:space="preserve"> </v>
      </c>
      <c r="NS36" s="205" t="str">
        <f>IF(NO36=0," ",VLOOKUP(NO36,PROTOKOL!$A:$E,5,FALSE))</f>
        <v xml:space="preserve"> </v>
      </c>
      <c r="NT36" s="169"/>
      <c r="NU36" s="170" t="str">
        <f t="shared" si="108"/>
        <v xml:space="preserve"> </v>
      </c>
      <c r="NV36" s="210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",(VLOOKUP(NX36,PROTOKOL!$A$1:$E$26,2,FALSE))*NY36)</f>
        <v xml:space="preserve"> </v>
      </c>
      <c r="OA36" s="168" t="str">
        <f t="shared" si="35"/>
        <v xml:space="preserve"> </v>
      </c>
      <c r="OB36" s="169" t="str">
        <f>IF(NX36=0," ",VLOOKUP(NX36,PROTOKOL!$A:$E,5,FALSE))</f>
        <v xml:space="preserve"> </v>
      </c>
      <c r="OC36" s="205" t="str">
        <f t="shared" si="136"/>
        <v xml:space="preserve"> </v>
      </c>
      <c r="OD36" s="169">
        <f t="shared" si="110"/>
        <v>0</v>
      </c>
      <c r="OE36" s="170" t="str">
        <f t="shared" si="111"/>
        <v xml:space="preserve"> </v>
      </c>
      <c r="OG36" s="166">
        <v>5</v>
      </c>
      <c r="OH36" s="228"/>
      <c r="OI36" s="167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",(VLOOKUP(OK36,PROTOKOL!$A$1:$E$26,2,FALSE))*OL36)</f>
        <v xml:space="preserve"> </v>
      </c>
      <c r="ON36" s="168" t="str">
        <f t="shared" si="36"/>
        <v xml:space="preserve"> </v>
      </c>
      <c r="OO36" s="205" t="str">
        <f>IF(OK36=0," ",VLOOKUP(OK36,PROTOKOL!$A:$E,5,FALSE))</f>
        <v xml:space="preserve"> </v>
      </c>
      <c r="OP36" s="169"/>
      <c r="OQ36" s="170" t="str">
        <f t="shared" si="112"/>
        <v xml:space="preserve"> </v>
      </c>
      <c r="OR36" s="210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",(VLOOKUP(OT36,PROTOKOL!$A$1:$E$26,2,FALSE))*OU36)</f>
        <v xml:space="preserve"> </v>
      </c>
      <c r="OW36" s="168" t="str">
        <f t="shared" si="37"/>
        <v xml:space="preserve"> </v>
      </c>
      <c r="OX36" s="169" t="str">
        <f>IF(OT36=0," ",VLOOKUP(OT36,PROTOKOL!$A:$E,5,FALSE))</f>
        <v xml:space="preserve"> </v>
      </c>
      <c r="OY36" s="205" t="str">
        <f t="shared" si="137"/>
        <v xml:space="preserve"> </v>
      </c>
      <c r="OZ36" s="169">
        <f t="shared" si="114"/>
        <v>0</v>
      </c>
      <c r="PA36" s="170" t="str">
        <f t="shared" si="115"/>
        <v xml:space="preserve"> </v>
      </c>
      <c r="PC36" s="166">
        <v>5</v>
      </c>
      <c r="PD36" s="228"/>
      <c r="PE36" s="167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",(VLOOKUP(PG36,PROTOKOL!$A$1:$E$26,2,FALSE))*PH36)</f>
        <v xml:space="preserve"> </v>
      </c>
      <c r="PJ36" s="168" t="str">
        <f t="shared" si="38"/>
        <v xml:space="preserve"> </v>
      </c>
      <c r="PK36" s="205" t="str">
        <f>IF(PG36=0," ",VLOOKUP(PG36,PROTOKOL!$A:$E,5,FALSE))</f>
        <v xml:space="preserve"> </v>
      </c>
      <c r="PL36" s="169"/>
      <c r="PM36" s="170" t="str">
        <f t="shared" si="116"/>
        <v xml:space="preserve"> </v>
      </c>
      <c r="PN36" s="210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",(VLOOKUP(PP36,PROTOKOL!$A$1:$E$26,2,FALSE))*PQ36)</f>
        <v xml:space="preserve"> </v>
      </c>
      <c r="PS36" s="168" t="str">
        <f t="shared" si="39"/>
        <v xml:space="preserve"> </v>
      </c>
      <c r="PT36" s="169" t="str">
        <f>IF(PP36=0," ",VLOOKUP(PP36,PROTOKOL!$A:$E,5,FALSE))</f>
        <v xml:space="preserve"> </v>
      </c>
      <c r="PU36" s="205" t="str">
        <f t="shared" si="138"/>
        <v xml:space="preserve"> </v>
      </c>
      <c r="PV36" s="169">
        <f t="shared" si="118"/>
        <v>0</v>
      </c>
      <c r="PW36" s="170" t="str">
        <f t="shared" si="119"/>
        <v xml:space="preserve"> </v>
      </c>
    </row>
    <row r="37" spans="1:439" ht="13.8">
      <c r="A37" s="166">
        <v>5</v>
      </c>
      <c r="B37" s="229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",(VLOOKUP(E37,PROTOKOL!$A$1:$E$26,2,FALSE))*F37)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4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",(VLOOKUP(N37,PROTOKOL!$A$1:$E$26,2,FALSE))*O37)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41"/>
        <v xml:space="preserve"> </v>
      </c>
      <c r="T37" s="169">
        <f t="shared" si="42"/>
        <v>0</v>
      </c>
      <c r="U37" s="170" t="str">
        <f t="shared" si="43"/>
        <v xml:space="preserve"> </v>
      </c>
      <c r="W37" s="166">
        <v>5</v>
      </c>
      <c r="X37" s="229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",(VLOOKUP(AA37,PROTOKOL!$A$1:$E$26,2,FALSE))*AB37)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4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",(VLOOKUP(AJ37,PROTOKOL!$A$1:$E$26,2,FALSE))*AK37)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120"/>
        <v xml:space="preserve"> </v>
      </c>
      <c r="AP37" s="169">
        <f t="shared" si="46"/>
        <v>0</v>
      </c>
      <c r="AQ37" s="170" t="str">
        <f t="shared" si="47"/>
        <v xml:space="preserve"> </v>
      </c>
      <c r="AS37" s="166">
        <v>5</v>
      </c>
      <c r="AT37" s="229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",(VLOOKUP(AW37,PROTOKOL!$A$1:$E$26,2,FALSE))*AX37)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4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",(VLOOKUP(BF37,PROTOKOL!$A$1:$E$26,2,FALSE))*BG37)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121"/>
        <v xml:space="preserve"> </v>
      </c>
      <c r="BL37" s="169">
        <f t="shared" si="50"/>
        <v>0</v>
      </c>
      <c r="BM37" s="170" t="str">
        <f t="shared" si="51"/>
        <v xml:space="preserve"> </v>
      </c>
      <c r="BO37" s="166">
        <v>5</v>
      </c>
      <c r="BP37" s="229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",(VLOOKUP(BS37,PROTOKOL!$A$1:$E$26,2,FALSE))*BT37)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5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",(VLOOKUP(CB37,PROTOKOL!$A$1:$E$26,2,FALSE))*CC37)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122"/>
        <v xml:space="preserve"> </v>
      </c>
      <c r="CH37" s="169">
        <f t="shared" si="54"/>
        <v>0</v>
      </c>
      <c r="CI37" s="170" t="str">
        <f t="shared" si="55"/>
        <v xml:space="preserve"> </v>
      </c>
      <c r="CK37" s="166">
        <v>5</v>
      </c>
      <c r="CL37" s="229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",(VLOOKUP(CO37,PROTOKOL!$A$1:$E$26,2,FALSE))*CP37)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5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",(VLOOKUP(CX37,PROTOKOL!$A$1:$E$26,2,FALSE))*CY37)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123"/>
        <v xml:space="preserve"> </v>
      </c>
      <c r="DD37" s="169">
        <f t="shared" si="58"/>
        <v>0</v>
      </c>
      <c r="DE37" s="170" t="str">
        <f t="shared" si="59"/>
        <v xml:space="preserve"> </v>
      </c>
      <c r="DG37" s="166">
        <v>5</v>
      </c>
      <c r="DH37" s="229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",(VLOOKUP(DK37,PROTOKOL!$A$1:$E$26,2,FALSE))*DL37)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6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",(VLOOKUP(DT37,PROTOKOL!$A$1:$E$26,2,FALSE))*DU37)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124"/>
        <v xml:space="preserve"> </v>
      </c>
      <c r="DZ37" s="169">
        <f t="shared" si="62"/>
        <v>0</v>
      </c>
      <c r="EA37" s="170" t="str">
        <f t="shared" si="63"/>
        <v xml:space="preserve"> </v>
      </c>
      <c r="EC37" s="166">
        <v>5</v>
      </c>
      <c r="ED37" s="229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",(VLOOKUP(EG37,PROTOKOL!$A$1:$E$26,2,FALSE))*EH37)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6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",(VLOOKUP(EP37,PROTOKOL!$A$1:$E$26,2,FALSE))*EQ37)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125"/>
        <v xml:space="preserve"> </v>
      </c>
      <c r="EV37" s="169">
        <f t="shared" si="66"/>
        <v>0</v>
      </c>
      <c r="EW37" s="170" t="str">
        <f t="shared" si="67"/>
        <v xml:space="preserve"> </v>
      </c>
      <c r="EY37" s="166">
        <v>5</v>
      </c>
      <c r="EZ37" s="229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",(VLOOKUP(FC37,PROTOKOL!$A$1:$E$26,2,FALSE))*FD37)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6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",(VLOOKUP(FL37,PROTOKOL!$A$1:$E$26,2,FALSE))*FM37)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126"/>
        <v xml:space="preserve"> </v>
      </c>
      <c r="FR37" s="169">
        <f t="shared" si="70"/>
        <v>0</v>
      </c>
      <c r="FS37" s="170" t="str">
        <f t="shared" si="71"/>
        <v xml:space="preserve"> </v>
      </c>
      <c r="FU37" s="166">
        <v>5</v>
      </c>
      <c r="FV37" s="229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",(VLOOKUP(FY37,PROTOKOL!$A$1:$E$26,2,FALSE))*FZ37)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7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",(VLOOKUP(GH37,PROTOKOL!$A$1:$E$26,2,FALSE))*GI37)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127"/>
        <v xml:space="preserve"> </v>
      </c>
      <c r="GN37" s="169">
        <f t="shared" si="74"/>
        <v>0</v>
      </c>
      <c r="GO37" s="170" t="str">
        <f t="shared" si="75"/>
        <v xml:space="preserve"> </v>
      </c>
      <c r="GQ37" s="166">
        <v>5</v>
      </c>
      <c r="GR37" s="229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",(VLOOKUP(GU37,PROTOKOL!$A$1:$E$26,2,FALSE))*GV37)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7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",(VLOOKUP(HD37,PROTOKOL!$A$1:$E$26,2,FALSE))*HE37)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128"/>
        <v xml:space="preserve"> </v>
      </c>
      <c r="HJ37" s="169">
        <f t="shared" si="78"/>
        <v>0</v>
      </c>
      <c r="HK37" s="170" t="str">
        <f t="shared" si="79"/>
        <v xml:space="preserve"> </v>
      </c>
      <c r="HM37" s="166">
        <v>5</v>
      </c>
      <c r="HN37" s="229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",(VLOOKUP(HQ37,PROTOKOL!$A$1:$E$26,2,FALSE))*HR37)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8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",(VLOOKUP(HZ37,PROTOKOL!$A$1:$E$26,2,FALSE))*IA37)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129"/>
        <v xml:space="preserve"> </v>
      </c>
      <c r="IF37" s="169">
        <f t="shared" si="82"/>
        <v>0</v>
      </c>
      <c r="IG37" s="170" t="str">
        <f t="shared" si="83"/>
        <v xml:space="preserve"> </v>
      </c>
      <c r="II37" s="166">
        <v>5</v>
      </c>
      <c r="IJ37" s="229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",(VLOOKUP(IM37,PROTOKOL!$A$1:$E$26,2,FALSE))*IN37)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8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",(VLOOKUP(IV37,PROTOKOL!$A$1:$E$26,2,FALSE))*IW37)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30"/>
        <v xml:space="preserve"> </v>
      </c>
      <c r="JB37" s="169">
        <f t="shared" si="86"/>
        <v>0</v>
      </c>
      <c r="JC37" s="170" t="str">
        <f t="shared" si="87"/>
        <v xml:space="preserve"> </v>
      </c>
      <c r="JE37" s="166">
        <v>5</v>
      </c>
      <c r="JF37" s="229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",(VLOOKUP(JI37,PROTOKOL!$A$1:$E$26,2,FALSE))*JJ37)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8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",(VLOOKUP(JR37,PROTOKOL!$A$1:$E$26,2,FALSE))*JS37)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31"/>
        <v xml:space="preserve"> </v>
      </c>
      <c r="JX37" s="169">
        <f t="shared" si="90"/>
        <v>0</v>
      </c>
      <c r="JY37" s="170" t="str">
        <f t="shared" si="91"/>
        <v xml:space="preserve"> </v>
      </c>
      <c r="KA37" s="166">
        <v>5</v>
      </c>
      <c r="KB37" s="229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",(VLOOKUP(KE37,PROTOKOL!$A$1:$E$26,2,FALSE))*KF37)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9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",(VLOOKUP(KN37,PROTOKOL!$A$1:$E$26,2,FALSE))*KO37)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32"/>
        <v xml:space="preserve"> </v>
      </c>
      <c r="KT37" s="169">
        <f t="shared" si="94"/>
        <v>0</v>
      </c>
      <c r="KU37" s="170" t="str">
        <f t="shared" si="95"/>
        <v xml:space="preserve"> </v>
      </c>
      <c r="KW37" s="166">
        <v>5</v>
      </c>
      <c r="KX37" s="229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",(VLOOKUP(LA37,PROTOKOL!$A$1:$E$26,2,FALSE))*LB37)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9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",(VLOOKUP(LJ37,PROTOKOL!$A$1:$E$26,2,FALSE))*LK37)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33"/>
        <v xml:space="preserve"> </v>
      </c>
      <c r="LP37" s="169">
        <f t="shared" si="98"/>
        <v>0</v>
      </c>
      <c r="LQ37" s="170" t="str">
        <f t="shared" si="99"/>
        <v xml:space="preserve"> </v>
      </c>
      <c r="LS37" s="166">
        <v>5</v>
      </c>
      <c r="LT37" s="229"/>
      <c r="LU37" s="167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",(VLOOKUP(LW37,PROTOKOL!$A$1:$E$26,2,FALSE))*LX37)</f>
        <v xml:space="preserve"> </v>
      </c>
      <c r="LZ37" s="168" t="str">
        <f t="shared" si="30"/>
        <v xml:space="preserve"> </v>
      </c>
      <c r="MA37" s="205" t="str">
        <f>IF(LW37=0," ",VLOOKUP(LW37,PROTOKOL!$A:$E,5,FALSE))</f>
        <v xml:space="preserve"> </v>
      </c>
      <c r="MB37" s="169"/>
      <c r="MC37" s="170" t="str">
        <f t="shared" si="100"/>
        <v xml:space="preserve"> </v>
      </c>
      <c r="MD37" s="210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",(VLOOKUP(MF37,PROTOKOL!$A$1:$E$26,2,FALSE))*MG37)</f>
        <v xml:space="preserve"> </v>
      </c>
      <c r="MI37" s="168" t="str">
        <f t="shared" si="31"/>
        <v xml:space="preserve"> </v>
      </c>
      <c r="MJ37" s="169" t="str">
        <f>IF(MF37=0," ",VLOOKUP(MF37,PROTOKOL!$A:$E,5,FALSE))</f>
        <v xml:space="preserve"> </v>
      </c>
      <c r="MK37" s="205" t="str">
        <f t="shared" si="134"/>
        <v xml:space="preserve"> </v>
      </c>
      <c r="ML37" s="169">
        <f t="shared" si="102"/>
        <v>0</v>
      </c>
      <c r="MM37" s="170" t="str">
        <f t="shared" si="103"/>
        <v xml:space="preserve"> </v>
      </c>
      <c r="MO37" s="166">
        <v>5</v>
      </c>
      <c r="MP37" s="229"/>
      <c r="MQ37" s="167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",(VLOOKUP(MS37,PROTOKOL!$A$1:$E$26,2,FALSE))*MT37)</f>
        <v xml:space="preserve"> </v>
      </c>
      <c r="MV37" s="168" t="str">
        <f t="shared" si="32"/>
        <v xml:space="preserve"> </v>
      </c>
      <c r="MW37" s="205" t="str">
        <f>IF(MS37=0," ",VLOOKUP(MS37,PROTOKOL!$A:$E,5,FALSE))</f>
        <v xml:space="preserve"> </v>
      </c>
      <c r="MX37" s="169"/>
      <c r="MY37" s="170" t="str">
        <f t="shared" si="104"/>
        <v xml:space="preserve"> </v>
      </c>
      <c r="MZ37" s="210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",(VLOOKUP(NB37,PROTOKOL!$A$1:$E$26,2,FALSE))*NC37)</f>
        <v xml:space="preserve"> </v>
      </c>
      <c r="NE37" s="168" t="str">
        <f t="shared" si="33"/>
        <v xml:space="preserve"> </v>
      </c>
      <c r="NF37" s="169" t="str">
        <f>IF(NB37=0," ",VLOOKUP(NB37,PROTOKOL!$A:$E,5,FALSE))</f>
        <v xml:space="preserve"> </v>
      </c>
      <c r="NG37" s="205" t="str">
        <f t="shared" si="135"/>
        <v xml:space="preserve"> </v>
      </c>
      <c r="NH37" s="169">
        <f t="shared" si="106"/>
        <v>0</v>
      </c>
      <c r="NI37" s="170" t="str">
        <f t="shared" si="107"/>
        <v xml:space="preserve"> </v>
      </c>
      <c r="NK37" s="166">
        <v>5</v>
      </c>
      <c r="NL37" s="229"/>
      <c r="NM37" s="167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",(VLOOKUP(NO37,PROTOKOL!$A$1:$E$26,2,FALSE))*NP37)</f>
        <v xml:space="preserve"> </v>
      </c>
      <c r="NR37" s="168" t="str">
        <f t="shared" si="34"/>
        <v xml:space="preserve"> </v>
      </c>
      <c r="NS37" s="205" t="str">
        <f>IF(NO37=0," ",VLOOKUP(NO37,PROTOKOL!$A:$E,5,FALSE))</f>
        <v xml:space="preserve"> </v>
      </c>
      <c r="NT37" s="169"/>
      <c r="NU37" s="170" t="str">
        <f t="shared" si="108"/>
        <v xml:space="preserve"> </v>
      </c>
      <c r="NV37" s="210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",(VLOOKUP(NX37,PROTOKOL!$A$1:$E$26,2,FALSE))*NY37)</f>
        <v xml:space="preserve"> </v>
      </c>
      <c r="OA37" s="168" t="str">
        <f t="shared" si="35"/>
        <v xml:space="preserve"> </v>
      </c>
      <c r="OB37" s="169" t="str">
        <f>IF(NX37=0," ",VLOOKUP(NX37,PROTOKOL!$A:$E,5,FALSE))</f>
        <v xml:space="preserve"> </v>
      </c>
      <c r="OC37" s="205" t="str">
        <f t="shared" si="136"/>
        <v xml:space="preserve"> </v>
      </c>
      <c r="OD37" s="169">
        <f t="shared" si="110"/>
        <v>0</v>
      </c>
      <c r="OE37" s="170" t="str">
        <f t="shared" si="111"/>
        <v xml:space="preserve"> </v>
      </c>
      <c r="OG37" s="166">
        <v>5</v>
      </c>
      <c r="OH37" s="229"/>
      <c r="OI37" s="167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",(VLOOKUP(OK37,PROTOKOL!$A$1:$E$26,2,FALSE))*OL37)</f>
        <v xml:space="preserve"> </v>
      </c>
      <c r="ON37" s="168" t="str">
        <f t="shared" si="36"/>
        <v xml:space="preserve"> </v>
      </c>
      <c r="OO37" s="205" t="str">
        <f>IF(OK37=0," ",VLOOKUP(OK37,PROTOKOL!$A:$E,5,FALSE))</f>
        <v xml:space="preserve"> </v>
      </c>
      <c r="OP37" s="169"/>
      <c r="OQ37" s="170" t="str">
        <f t="shared" si="112"/>
        <v xml:space="preserve"> </v>
      </c>
      <c r="OR37" s="210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",(VLOOKUP(OT37,PROTOKOL!$A$1:$E$26,2,FALSE))*OU37)</f>
        <v xml:space="preserve"> </v>
      </c>
      <c r="OW37" s="168" t="str">
        <f t="shared" si="37"/>
        <v xml:space="preserve"> </v>
      </c>
      <c r="OX37" s="169" t="str">
        <f>IF(OT37=0," ",VLOOKUP(OT37,PROTOKOL!$A:$E,5,FALSE))</f>
        <v xml:space="preserve"> </v>
      </c>
      <c r="OY37" s="205" t="str">
        <f t="shared" si="137"/>
        <v xml:space="preserve"> </v>
      </c>
      <c r="OZ37" s="169">
        <f t="shared" si="114"/>
        <v>0</v>
      </c>
      <c r="PA37" s="170" t="str">
        <f t="shared" si="115"/>
        <v xml:space="preserve"> </v>
      </c>
      <c r="PC37" s="166">
        <v>5</v>
      </c>
      <c r="PD37" s="229"/>
      <c r="PE37" s="167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",(VLOOKUP(PG37,PROTOKOL!$A$1:$E$26,2,FALSE))*PH37)</f>
        <v xml:space="preserve"> </v>
      </c>
      <c r="PJ37" s="168" t="str">
        <f t="shared" si="38"/>
        <v xml:space="preserve"> </v>
      </c>
      <c r="PK37" s="205" t="str">
        <f>IF(PG37=0," ",VLOOKUP(PG37,PROTOKOL!$A:$E,5,FALSE))</f>
        <v xml:space="preserve"> </v>
      </c>
      <c r="PL37" s="169"/>
      <c r="PM37" s="170" t="str">
        <f t="shared" si="116"/>
        <v xml:space="preserve"> </v>
      </c>
      <c r="PN37" s="210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",(VLOOKUP(PP37,PROTOKOL!$A$1:$E$26,2,FALSE))*PQ37)</f>
        <v xml:space="preserve"> </v>
      </c>
      <c r="PS37" s="168" t="str">
        <f t="shared" si="39"/>
        <v xml:space="preserve"> </v>
      </c>
      <c r="PT37" s="169" t="str">
        <f>IF(PP37=0," ",VLOOKUP(PP37,PROTOKOL!$A:$E,5,FALSE))</f>
        <v xml:space="preserve"> </v>
      </c>
      <c r="PU37" s="205" t="str">
        <f t="shared" si="138"/>
        <v xml:space="preserve"> </v>
      </c>
      <c r="PV37" s="169">
        <f t="shared" si="118"/>
        <v>0</v>
      </c>
      <c r="PW37" s="170" t="str">
        <f t="shared" si="119"/>
        <v xml:space="preserve"> </v>
      </c>
    </row>
    <row r="38" spans="1:439" ht="13.8">
      <c r="A38" s="166">
        <v>6</v>
      </c>
      <c r="B38" s="227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",(VLOOKUP(E38,PROTOKOL!$A$1:$E$26,2,FALSE))*F38)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4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",(VLOOKUP(N38,PROTOKOL!$A$1:$E$26,2,FALSE))*O38)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41"/>
        <v xml:space="preserve"> </v>
      </c>
      <c r="T38" s="169">
        <f t="shared" si="42"/>
        <v>0</v>
      </c>
      <c r="U38" s="170" t="str">
        <f t="shared" si="43"/>
        <v xml:space="preserve"> </v>
      </c>
      <c r="W38" s="166">
        <v>6</v>
      </c>
      <c r="X38" s="227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",(VLOOKUP(AA38,PROTOKOL!$A$1:$E$26,2,FALSE))*AB38)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4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",(VLOOKUP(AJ38,PROTOKOL!$A$1:$E$26,2,FALSE))*AK38)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120"/>
        <v xml:space="preserve"> </v>
      </c>
      <c r="AP38" s="169">
        <f t="shared" si="46"/>
        <v>0</v>
      </c>
      <c r="AQ38" s="170" t="str">
        <f t="shared" si="47"/>
        <v xml:space="preserve"> </v>
      </c>
      <c r="AS38" s="166">
        <v>6</v>
      </c>
      <c r="AT38" s="227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",(VLOOKUP(AW38,PROTOKOL!$A$1:$E$26,2,FALSE))*AX38)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4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",(VLOOKUP(BF38,PROTOKOL!$A$1:$E$26,2,FALSE))*BG38)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121"/>
        <v xml:space="preserve"> </v>
      </c>
      <c r="BL38" s="169">
        <f t="shared" si="50"/>
        <v>0</v>
      </c>
      <c r="BM38" s="170" t="str">
        <f t="shared" si="51"/>
        <v xml:space="preserve"> </v>
      </c>
      <c r="BO38" s="166">
        <v>6</v>
      </c>
      <c r="BP38" s="227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",(VLOOKUP(BS38,PROTOKOL!$A$1:$E$26,2,FALSE))*BT38)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5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",(VLOOKUP(CB38,PROTOKOL!$A$1:$E$26,2,FALSE))*CC38)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122"/>
        <v xml:space="preserve"> </v>
      </c>
      <c r="CH38" s="169">
        <f t="shared" si="54"/>
        <v>0</v>
      </c>
      <c r="CI38" s="170" t="str">
        <f t="shared" si="55"/>
        <v xml:space="preserve"> </v>
      </c>
      <c r="CK38" s="166">
        <v>6</v>
      </c>
      <c r="CL38" s="227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",(VLOOKUP(CO38,PROTOKOL!$A$1:$E$26,2,FALSE))*CP38)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5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",(VLOOKUP(CX38,PROTOKOL!$A$1:$E$26,2,FALSE))*CY38)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123"/>
        <v xml:space="preserve"> </v>
      </c>
      <c r="DD38" s="169">
        <f t="shared" si="58"/>
        <v>0</v>
      </c>
      <c r="DE38" s="170" t="str">
        <f t="shared" si="59"/>
        <v xml:space="preserve"> </v>
      </c>
      <c r="DG38" s="166">
        <v>6</v>
      </c>
      <c r="DH38" s="227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",(VLOOKUP(DK38,PROTOKOL!$A$1:$E$26,2,FALSE))*DL38)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6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",(VLOOKUP(DT38,PROTOKOL!$A$1:$E$26,2,FALSE))*DU38)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124"/>
        <v xml:space="preserve"> </v>
      </c>
      <c r="DZ38" s="169">
        <f t="shared" si="62"/>
        <v>0</v>
      </c>
      <c r="EA38" s="170" t="str">
        <f t="shared" si="63"/>
        <v xml:space="preserve"> </v>
      </c>
      <c r="EC38" s="166">
        <v>6</v>
      </c>
      <c r="ED38" s="227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",(VLOOKUP(EG38,PROTOKOL!$A$1:$E$26,2,FALSE))*EH38)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6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",(VLOOKUP(EP38,PROTOKOL!$A$1:$E$26,2,FALSE))*EQ38)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125"/>
        <v xml:space="preserve"> </v>
      </c>
      <c r="EV38" s="169">
        <f t="shared" si="66"/>
        <v>0</v>
      </c>
      <c r="EW38" s="170" t="str">
        <f t="shared" si="67"/>
        <v xml:space="preserve"> </v>
      </c>
      <c r="EY38" s="166">
        <v>6</v>
      </c>
      <c r="EZ38" s="227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",(VLOOKUP(FC38,PROTOKOL!$A$1:$E$26,2,FALSE))*FD38)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6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",(VLOOKUP(FL38,PROTOKOL!$A$1:$E$26,2,FALSE))*FM38)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126"/>
        <v xml:space="preserve"> </v>
      </c>
      <c r="FR38" s="169">
        <f t="shared" si="70"/>
        <v>0</v>
      </c>
      <c r="FS38" s="170" t="str">
        <f t="shared" si="71"/>
        <v xml:space="preserve"> </v>
      </c>
      <c r="FU38" s="166">
        <v>6</v>
      </c>
      <c r="FV38" s="227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",(VLOOKUP(FY38,PROTOKOL!$A$1:$E$26,2,FALSE))*FZ38)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7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",(VLOOKUP(GH38,PROTOKOL!$A$1:$E$26,2,FALSE))*GI38)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127"/>
        <v xml:space="preserve"> </v>
      </c>
      <c r="GN38" s="169">
        <f t="shared" si="74"/>
        <v>0</v>
      </c>
      <c r="GO38" s="170" t="str">
        <f t="shared" si="75"/>
        <v xml:space="preserve"> </v>
      </c>
      <c r="GQ38" s="166">
        <v>6</v>
      </c>
      <c r="GR38" s="227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",(VLOOKUP(GU38,PROTOKOL!$A$1:$E$26,2,FALSE))*GV38)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7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",(VLOOKUP(HD38,PROTOKOL!$A$1:$E$26,2,FALSE))*HE38)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128"/>
        <v xml:space="preserve"> </v>
      </c>
      <c r="HJ38" s="169">
        <f t="shared" si="78"/>
        <v>0</v>
      </c>
      <c r="HK38" s="170" t="str">
        <f t="shared" si="79"/>
        <v xml:space="preserve"> </v>
      </c>
      <c r="HM38" s="166">
        <v>6</v>
      </c>
      <c r="HN38" s="227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",(VLOOKUP(HQ38,PROTOKOL!$A$1:$E$26,2,FALSE))*HR38)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8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",(VLOOKUP(HZ38,PROTOKOL!$A$1:$E$26,2,FALSE))*IA38)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129"/>
        <v xml:space="preserve"> </v>
      </c>
      <c r="IF38" s="169">
        <f t="shared" si="82"/>
        <v>0</v>
      </c>
      <c r="IG38" s="170" t="str">
        <f t="shared" si="83"/>
        <v xml:space="preserve"> </v>
      </c>
      <c r="II38" s="166">
        <v>6</v>
      </c>
      <c r="IJ38" s="227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",(VLOOKUP(IM38,PROTOKOL!$A$1:$E$26,2,FALSE))*IN38)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8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",(VLOOKUP(IV38,PROTOKOL!$A$1:$E$26,2,FALSE))*IW38)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30"/>
        <v xml:space="preserve"> </v>
      </c>
      <c r="JB38" s="169">
        <f t="shared" si="86"/>
        <v>0</v>
      </c>
      <c r="JC38" s="170" t="str">
        <f t="shared" si="87"/>
        <v xml:space="preserve"> </v>
      </c>
      <c r="JE38" s="166">
        <v>6</v>
      </c>
      <c r="JF38" s="227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",(VLOOKUP(JI38,PROTOKOL!$A$1:$E$26,2,FALSE))*JJ38)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8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",(VLOOKUP(JR38,PROTOKOL!$A$1:$E$26,2,FALSE))*JS38)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31"/>
        <v xml:space="preserve"> </v>
      </c>
      <c r="JX38" s="169">
        <f t="shared" si="90"/>
        <v>0</v>
      </c>
      <c r="JY38" s="170" t="str">
        <f t="shared" si="91"/>
        <v xml:space="preserve"> </v>
      </c>
      <c r="KA38" s="166">
        <v>6</v>
      </c>
      <c r="KB38" s="227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",(VLOOKUP(KE38,PROTOKOL!$A$1:$E$26,2,FALSE))*KF38)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9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",(VLOOKUP(KN38,PROTOKOL!$A$1:$E$26,2,FALSE))*KO38)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32"/>
        <v xml:space="preserve"> </v>
      </c>
      <c r="KT38" s="169">
        <f t="shared" si="94"/>
        <v>0</v>
      </c>
      <c r="KU38" s="170" t="str">
        <f t="shared" si="95"/>
        <v xml:space="preserve"> </v>
      </c>
      <c r="KW38" s="166">
        <v>6</v>
      </c>
      <c r="KX38" s="227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",(VLOOKUP(LA38,PROTOKOL!$A$1:$E$26,2,FALSE))*LB38)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9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",(VLOOKUP(LJ38,PROTOKOL!$A$1:$E$26,2,FALSE))*LK38)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33"/>
        <v xml:space="preserve"> </v>
      </c>
      <c r="LP38" s="169">
        <f t="shared" si="98"/>
        <v>0</v>
      </c>
      <c r="LQ38" s="170" t="str">
        <f t="shared" si="99"/>
        <v xml:space="preserve"> </v>
      </c>
      <c r="LS38" s="166">
        <v>6</v>
      </c>
      <c r="LT38" s="227">
        <v>6</v>
      </c>
      <c r="LU38" s="167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",(VLOOKUP(LW38,PROTOKOL!$A$1:$E$26,2,FALSE))*LX38)</f>
        <v xml:space="preserve"> </v>
      </c>
      <c r="LZ38" s="168" t="str">
        <f t="shared" si="30"/>
        <v xml:space="preserve"> </v>
      </c>
      <c r="MA38" s="205" t="str">
        <f>IF(LW38=0," ",VLOOKUP(LW38,PROTOKOL!$A:$E,5,FALSE))</f>
        <v xml:space="preserve"> </v>
      </c>
      <c r="MB38" s="169"/>
      <c r="MC38" s="170" t="str">
        <f t="shared" si="100"/>
        <v xml:space="preserve"> </v>
      </c>
      <c r="MD38" s="210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",(VLOOKUP(MF38,PROTOKOL!$A$1:$E$26,2,FALSE))*MG38)</f>
        <v xml:space="preserve"> </v>
      </c>
      <c r="MI38" s="168" t="str">
        <f t="shared" si="31"/>
        <v xml:space="preserve"> </v>
      </c>
      <c r="MJ38" s="169" t="str">
        <f>IF(MF38=0," ",VLOOKUP(MF38,PROTOKOL!$A:$E,5,FALSE))</f>
        <v xml:space="preserve"> </v>
      </c>
      <c r="MK38" s="205" t="str">
        <f t="shared" si="134"/>
        <v xml:space="preserve"> </v>
      </c>
      <c r="ML38" s="169">
        <f t="shared" si="102"/>
        <v>0</v>
      </c>
      <c r="MM38" s="170" t="str">
        <f t="shared" si="103"/>
        <v xml:space="preserve"> </v>
      </c>
      <c r="MO38" s="166">
        <v>6</v>
      </c>
      <c r="MP38" s="227">
        <v>6</v>
      </c>
      <c r="MQ38" s="167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",(VLOOKUP(MS38,PROTOKOL!$A$1:$E$26,2,FALSE))*MT38)</f>
        <v xml:space="preserve"> </v>
      </c>
      <c r="MV38" s="168" t="str">
        <f t="shared" si="32"/>
        <v xml:space="preserve"> </v>
      </c>
      <c r="MW38" s="205" t="str">
        <f>IF(MS38=0," ",VLOOKUP(MS38,PROTOKOL!$A:$E,5,FALSE))</f>
        <v xml:space="preserve"> </v>
      </c>
      <c r="MX38" s="169"/>
      <c r="MY38" s="170" t="str">
        <f t="shared" si="104"/>
        <v xml:space="preserve"> </v>
      </c>
      <c r="MZ38" s="210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",(VLOOKUP(NB38,PROTOKOL!$A$1:$E$26,2,FALSE))*NC38)</f>
        <v xml:space="preserve"> </v>
      </c>
      <c r="NE38" s="168" t="str">
        <f t="shared" si="33"/>
        <v xml:space="preserve"> </v>
      </c>
      <c r="NF38" s="169" t="str">
        <f>IF(NB38=0," ",VLOOKUP(NB38,PROTOKOL!$A:$E,5,FALSE))</f>
        <v xml:space="preserve"> </v>
      </c>
      <c r="NG38" s="205" t="str">
        <f t="shared" si="135"/>
        <v xml:space="preserve"> </v>
      </c>
      <c r="NH38" s="169">
        <f t="shared" si="106"/>
        <v>0</v>
      </c>
      <c r="NI38" s="170" t="str">
        <f t="shared" si="107"/>
        <v xml:space="preserve"> </v>
      </c>
      <c r="NK38" s="166">
        <v>6</v>
      </c>
      <c r="NL38" s="227">
        <v>6</v>
      </c>
      <c r="NM38" s="167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",(VLOOKUP(NO38,PROTOKOL!$A$1:$E$26,2,FALSE))*NP38)</f>
        <v xml:space="preserve"> </v>
      </c>
      <c r="NR38" s="168" t="str">
        <f t="shared" si="34"/>
        <v xml:space="preserve"> </v>
      </c>
      <c r="NS38" s="205" t="str">
        <f>IF(NO38=0," ",VLOOKUP(NO38,PROTOKOL!$A:$E,5,FALSE))</f>
        <v xml:space="preserve"> </v>
      </c>
      <c r="NT38" s="169"/>
      <c r="NU38" s="170" t="str">
        <f t="shared" si="108"/>
        <v xml:space="preserve"> </v>
      </c>
      <c r="NV38" s="210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",(VLOOKUP(NX38,PROTOKOL!$A$1:$E$26,2,FALSE))*NY38)</f>
        <v xml:space="preserve"> </v>
      </c>
      <c r="OA38" s="168" t="str">
        <f t="shared" si="35"/>
        <v xml:space="preserve"> </v>
      </c>
      <c r="OB38" s="169" t="str">
        <f>IF(NX38=0," ",VLOOKUP(NX38,PROTOKOL!$A:$E,5,FALSE))</f>
        <v xml:space="preserve"> </v>
      </c>
      <c r="OC38" s="205" t="str">
        <f t="shared" si="136"/>
        <v xml:space="preserve"> </v>
      </c>
      <c r="OD38" s="169">
        <f t="shared" si="110"/>
        <v>0</v>
      </c>
      <c r="OE38" s="170" t="str">
        <f t="shared" si="111"/>
        <v xml:space="preserve"> </v>
      </c>
      <c r="OG38" s="166">
        <v>6</v>
      </c>
      <c r="OH38" s="227">
        <v>6</v>
      </c>
      <c r="OI38" s="167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",(VLOOKUP(OK38,PROTOKOL!$A$1:$E$26,2,FALSE))*OL38)</f>
        <v xml:space="preserve"> </v>
      </c>
      <c r="ON38" s="168" t="str">
        <f t="shared" si="36"/>
        <v xml:space="preserve"> </v>
      </c>
      <c r="OO38" s="205" t="str">
        <f>IF(OK38=0," ",VLOOKUP(OK38,PROTOKOL!$A:$E,5,FALSE))</f>
        <v xml:space="preserve"> </v>
      </c>
      <c r="OP38" s="169"/>
      <c r="OQ38" s="170" t="str">
        <f t="shared" si="112"/>
        <v xml:space="preserve"> </v>
      </c>
      <c r="OR38" s="210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",(VLOOKUP(OT38,PROTOKOL!$A$1:$E$26,2,FALSE))*OU38)</f>
        <v xml:space="preserve"> </v>
      </c>
      <c r="OW38" s="168" t="str">
        <f t="shared" si="37"/>
        <v xml:space="preserve"> </v>
      </c>
      <c r="OX38" s="169" t="str">
        <f>IF(OT38=0," ",VLOOKUP(OT38,PROTOKOL!$A:$E,5,FALSE))</f>
        <v xml:space="preserve"> </v>
      </c>
      <c r="OY38" s="205" t="str">
        <f t="shared" si="137"/>
        <v xml:space="preserve"> </v>
      </c>
      <c r="OZ38" s="169">
        <f t="shared" si="114"/>
        <v>0</v>
      </c>
      <c r="PA38" s="170" t="str">
        <f t="shared" si="115"/>
        <v xml:space="preserve"> </v>
      </c>
      <c r="PC38" s="166">
        <v>6</v>
      </c>
      <c r="PD38" s="227">
        <v>6</v>
      </c>
      <c r="PE38" s="167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",(VLOOKUP(PG38,PROTOKOL!$A$1:$E$26,2,FALSE))*PH38)</f>
        <v xml:space="preserve"> </v>
      </c>
      <c r="PJ38" s="168" t="str">
        <f t="shared" si="38"/>
        <v xml:space="preserve"> </v>
      </c>
      <c r="PK38" s="205" t="str">
        <f>IF(PG38=0," ",VLOOKUP(PG38,PROTOKOL!$A:$E,5,FALSE))</f>
        <v xml:space="preserve"> </v>
      </c>
      <c r="PL38" s="169"/>
      <c r="PM38" s="170" t="str">
        <f t="shared" si="116"/>
        <v xml:space="preserve"> </v>
      </c>
      <c r="PN38" s="210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",(VLOOKUP(PP38,PROTOKOL!$A$1:$E$26,2,FALSE))*PQ38)</f>
        <v xml:space="preserve"> </v>
      </c>
      <c r="PS38" s="168" t="str">
        <f t="shared" si="39"/>
        <v xml:space="preserve"> </v>
      </c>
      <c r="PT38" s="169" t="str">
        <f>IF(PP38=0," ",VLOOKUP(PP38,PROTOKOL!$A:$E,5,FALSE))</f>
        <v xml:space="preserve"> </v>
      </c>
      <c r="PU38" s="205" t="str">
        <f t="shared" si="138"/>
        <v xml:space="preserve"> </v>
      </c>
      <c r="PV38" s="169">
        <f t="shared" si="118"/>
        <v>0</v>
      </c>
      <c r="PW38" s="170" t="str">
        <f t="shared" si="119"/>
        <v xml:space="preserve"> </v>
      </c>
    </row>
    <row r="39" spans="1:439" ht="13.8">
      <c r="A39" s="166">
        <v>6</v>
      </c>
      <c r="B39" s="228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",(VLOOKUP(E39,PROTOKOL!$A$1:$E$26,2,FALSE))*F39)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4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",(VLOOKUP(N39,PROTOKOL!$A$1:$E$26,2,FALSE))*O39)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41"/>
        <v xml:space="preserve"> </v>
      </c>
      <c r="T39" s="169">
        <f t="shared" si="42"/>
        <v>0</v>
      </c>
      <c r="U39" s="170" t="str">
        <f t="shared" si="43"/>
        <v xml:space="preserve"> </v>
      </c>
      <c r="W39" s="166">
        <v>6</v>
      </c>
      <c r="X39" s="228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",(VLOOKUP(AA39,PROTOKOL!$A$1:$E$26,2,FALSE))*AB39)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4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",(VLOOKUP(AJ39,PROTOKOL!$A$1:$E$26,2,FALSE))*AK39)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120"/>
        <v xml:space="preserve"> </v>
      </c>
      <c r="AP39" s="169">
        <f t="shared" si="46"/>
        <v>0</v>
      </c>
      <c r="AQ39" s="170" t="str">
        <f t="shared" si="47"/>
        <v xml:space="preserve"> </v>
      </c>
      <c r="AS39" s="166">
        <v>6</v>
      </c>
      <c r="AT39" s="228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",(VLOOKUP(AW39,PROTOKOL!$A$1:$E$26,2,FALSE))*AX39)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4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",(VLOOKUP(BF39,PROTOKOL!$A$1:$E$26,2,FALSE))*BG39)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121"/>
        <v xml:space="preserve"> </v>
      </c>
      <c r="BL39" s="169">
        <f t="shared" si="50"/>
        <v>0</v>
      </c>
      <c r="BM39" s="170" t="str">
        <f t="shared" si="51"/>
        <v xml:space="preserve"> </v>
      </c>
      <c r="BO39" s="166">
        <v>6</v>
      </c>
      <c r="BP39" s="228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",(VLOOKUP(BS39,PROTOKOL!$A$1:$E$26,2,FALSE))*BT39)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5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",(VLOOKUP(CB39,PROTOKOL!$A$1:$E$26,2,FALSE))*CC39)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122"/>
        <v xml:space="preserve"> </v>
      </c>
      <c r="CH39" s="169">
        <f t="shared" si="54"/>
        <v>0</v>
      </c>
      <c r="CI39" s="170" t="str">
        <f t="shared" si="55"/>
        <v xml:space="preserve"> </v>
      </c>
      <c r="CK39" s="166">
        <v>6</v>
      </c>
      <c r="CL39" s="228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",(VLOOKUP(CO39,PROTOKOL!$A$1:$E$26,2,FALSE))*CP39)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5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",(VLOOKUP(CX39,PROTOKOL!$A$1:$E$26,2,FALSE))*CY39)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123"/>
        <v xml:space="preserve"> </v>
      </c>
      <c r="DD39" s="169">
        <f t="shared" si="58"/>
        <v>0</v>
      </c>
      <c r="DE39" s="170" t="str">
        <f t="shared" si="59"/>
        <v xml:space="preserve"> </v>
      </c>
      <c r="DG39" s="166">
        <v>6</v>
      </c>
      <c r="DH39" s="228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",(VLOOKUP(DK39,PROTOKOL!$A$1:$E$26,2,FALSE))*DL39)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6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",(VLOOKUP(DT39,PROTOKOL!$A$1:$E$26,2,FALSE))*DU39)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124"/>
        <v xml:space="preserve"> </v>
      </c>
      <c r="DZ39" s="169">
        <f t="shared" si="62"/>
        <v>0</v>
      </c>
      <c r="EA39" s="170" t="str">
        <f t="shared" si="63"/>
        <v xml:space="preserve"> </v>
      </c>
      <c r="EC39" s="166">
        <v>6</v>
      </c>
      <c r="ED39" s="228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",(VLOOKUP(EG39,PROTOKOL!$A$1:$E$26,2,FALSE))*EH39)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6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",(VLOOKUP(EP39,PROTOKOL!$A$1:$E$26,2,FALSE))*EQ39)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125"/>
        <v xml:space="preserve"> </v>
      </c>
      <c r="EV39" s="169">
        <f t="shared" si="66"/>
        <v>0</v>
      </c>
      <c r="EW39" s="170" t="str">
        <f t="shared" si="67"/>
        <v xml:space="preserve"> </v>
      </c>
      <c r="EY39" s="166">
        <v>6</v>
      </c>
      <c r="EZ39" s="228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",(VLOOKUP(FC39,PROTOKOL!$A$1:$E$26,2,FALSE))*FD39)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6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",(VLOOKUP(FL39,PROTOKOL!$A$1:$E$26,2,FALSE))*FM39)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126"/>
        <v xml:space="preserve"> </v>
      </c>
      <c r="FR39" s="169">
        <f t="shared" si="70"/>
        <v>0</v>
      </c>
      <c r="FS39" s="170" t="str">
        <f t="shared" si="71"/>
        <v xml:space="preserve"> </v>
      </c>
      <c r="FU39" s="166">
        <v>6</v>
      </c>
      <c r="FV39" s="228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",(VLOOKUP(FY39,PROTOKOL!$A$1:$E$26,2,FALSE))*FZ39)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7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",(VLOOKUP(GH39,PROTOKOL!$A$1:$E$26,2,FALSE))*GI39)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127"/>
        <v xml:space="preserve"> </v>
      </c>
      <c r="GN39" s="169">
        <f t="shared" si="74"/>
        <v>0</v>
      </c>
      <c r="GO39" s="170" t="str">
        <f t="shared" si="75"/>
        <v xml:space="preserve"> </v>
      </c>
      <c r="GQ39" s="166">
        <v>6</v>
      </c>
      <c r="GR39" s="228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",(VLOOKUP(GU39,PROTOKOL!$A$1:$E$26,2,FALSE))*GV39)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7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",(VLOOKUP(HD39,PROTOKOL!$A$1:$E$26,2,FALSE))*HE39)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128"/>
        <v xml:space="preserve"> </v>
      </c>
      <c r="HJ39" s="169">
        <f t="shared" si="78"/>
        <v>0</v>
      </c>
      <c r="HK39" s="170" t="str">
        <f t="shared" si="79"/>
        <v xml:space="preserve"> </v>
      </c>
      <c r="HM39" s="166">
        <v>6</v>
      </c>
      <c r="HN39" s="228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",(VLOOKUP(HQ39,PROTOKOL!$A$1:$E$26,2,FALSE))*HR39)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8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",(VLOOKUP(HZ39,PROTOKOL!$A$1:$E$26,2,FALSE))*IA39)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129"/>
        <v xml:space="preserve"> </v>
      </c>
      <c r="IF39" s="169">
        <f t="shared" si="82"/>
        <v>0</v>
      </c>
      <c r="IG39" s="170" t="str">
        <f t="shared" si="83"/>
        <v xml:space="preserve"> </v>
      </c>
      <c r="II39" s="166">
        <v>6</v>
      </c>
      <c r="IJ39" s="228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",(VLOOKUP(IM39,PROTOKOL!$A$1:$E$26,2,FALSE))*IN39)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8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",(VLOOKUP(IV39,PROTOKOL!$A$1:$E$26,2,FALSE))*IW39)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30"/>
        <v xml:space="preserve"> </v>
      </c>
      <c r="JB39" s="169">
        <f t="shared" si="86"/>
        <v>0</v>
      </c>
      <c r="JC39" s="170" t="str">
        <f t="shared" si="87"/>
        <v xml:space="preserve"> </v>
      </c>
      <c r="JE39" s="166">
        <v>6</v>
      </c>
      <c r="JF39" s="228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",(VLOOKUP(JI39,PROTOKOL!$A$1:$E$26,2,FALSE))*JJ39)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8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",(VLOOKUP(JR39,PROTOKOL!$A$1:$E$26,2,FALSE))*JS39)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31"/>
        <v xml:space="preserve"> </v>
      </c>
      <c r="JX39" s="169">
        <f t="shared" si="90"/>
        <v>0</v>
      </c>
      <c r="JY39" s="170" t="str">
        <f t="shared" si="91"/>
        <v xml:space="preserve"> </v>
      </c>
      <c r="KA39" s="166">
        <v>6</v>
      </c>
      <c r="KB39" s="228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",(VLOOKUP(KE39,PROTOKOL!$A$1:$E$26,2,FALSE))*KF39)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9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",(VLOOKUP(KN39,PROTOKOL!$A$1:$E$26,2,FALSE))*KO39)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32"/>
        <v xml:space="preserve"> </v>
      </c>
      <c r="KT39" s="169">
        <f t="shared" si="94"/>
        <v>0</v>
      </c>
      <c r="KU39" s="170" t="str">
        <f t="shared" si="95"/>
        <v xml:space="preserve"> </v>
      </c>
      <c r="KW39" s="166">
        <v>6</v>
      </c>
      <c r="KX39" s="228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",(VLOOKUP(LA39,PROTOKOL!$A$1:$E$26,2,FALSE))*LB39)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9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",(VLOOKUP(LJ39,PROTOKOL!$A$1:$E$26,2,FALSE))*LK39)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33"/>
        <v xml:space="preserve"> </v>
      </c>
      <c r="LP39" s="169">
        <f t="shared" si="98"/>
        <v>0</v>
      </c>
      <c r="LQ39" s="170" t="str">
        <f t="shared" si="99"/>
        <v xml:space="preserve"> </v>
      </c>
      <c r="LS39" s="166">
        <v>6</v>
      </c>
      <c r="LT39" s="228"/>
      <c r="LU39" s="167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",(VLOOKUP(LW39,PROTOKOL!$A$1:$E$26,2,FALSE))*LX39)</f>
        <v xml:space="preserve"> </v>
      </c>
      <c r="LZ39" s="168" t="str">
        <f t="shared" si="30"/>
        <v xml:space="preserve"> </v>
      </c>
      <c r="MA39" s="205" t="str">
        <f>IF(LW39=0," ",VLOOKUP(LW39,PROTOKOL!$A:$E,5,FALSE))</f>
        <v xml:space="preserve"> </v>
      </c>
      <c r="MB39" s="169"/>
      <c r="MC39" s="170" t="str">
        <f t="shared" si="100"/>
        <v xml:space="preserve"> </v>
      </c>
      <c r="MD39" s="210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",(VLOOKUP(MF39,PROTOKOL!$A$1:$E$26,2,FALSE))*MG39)</f>
        <v xml:space="preserve"> </v>
      </c>
      <c r="MI39" s="168" t="str">
        <f t="shared" si="31"/>
        <v xml:space="preserve"> </v>
      </c>
      <c r="MJ39" s="169" t="str">
        <f>IF(MF39=0," ",VLOOKUP(MF39,PROTOKOL!$A:$E,5,FALSE))</f>
        <v xml:space="preserve"> </v>
      </c>
      <c r="MK39" s="205" t="str">
        <f t="shared" si="134"/>
        <v xml:space="preserve"> </v>
      </c>
      <c r="ML39" s="169">
        <f t="shared" si="102"/>
        <v>0</v>
      </c>
      <c r="MM39" s="170" t="str">
        <f t="shared" si="103"/>
        <v xml:space="preserve"> </v>
      </c>
      <c r="MO39" s="166">
        <v>6</v>
      </c>
      <c r="MP39" s="228"/>
      <c r="MQ39" s="167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",(VLOOKUP(MS39,PROTOKOL!$A$1:$E$26,2,FALSE))*MT39)</f>
        <v xml:space="preserve"> </v>
      </c>
      <c r="MV39" s="168" t="str">
        <f t="shared" si="32"/>
        <v xml:space="preserve"> </v>
      </c>
      <c r="MW39" s="205" t="str">
        <f>IF(MS39=0," ",VLOOKUP(MS39,PROTOKOL!$A:$E,5,FALSE))</f>
        <v xml:space="preserve"> </v>
      </c>
      <c r="MX39" s="169"/>
      <c r="MY39" s="170" t="str">
        <f t="shared" si="104"/>
        <v xml:space="preserve"> </v>
      </c>
      <c r="MZ39" s="210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",(VLOOKUP(NB39,PROTOKOL!$A$1:$E$26,2,FALSE))*NC39)</f>
        <v xml:space="preserve"> </v>
      </c>
      <c r="NE39" s="168" t="str">
        <f t="shared" si="33"/>
        <v xml:space="preserve"> </v>
      </c>
      <c r="NF39" s="169" t="str">
        <f>IF(NB39=0," ",VLOOKUP(NB39,PROTOKOL!$A:$E,5,FALSE))</f>
        <v xml:space="preserve"> </v>
      </c>
      <c r="NG39" s="205" t="str">
        <f t="shared" si="135"/>
        <v xml:space="preserve"> </v>
      </c>
      <c r="NH39" s="169">
        <f t="shared" si="106"/>
        <v>0</v>
      </c>
      <c r="NI39" s="170" t="str">
        <f t="shared" si="107"/>
        <v xml:space="preserve"> </v>
      </c>
      <c r="NK39" s="166">
        <v>6</v>
      </c>
      <c r="NL39" s="228"/>
      <c r="NM39" s="167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",(VLOOKUP(NO39,PROTOKOL!$A$1:$E$26,2,FALSE))*NP39)</f>
        <v xml:space="preserve"> </v>
      </c>
      <c r="NR39" s="168" t="str">
        <f t="shared" si="34"/>
        <v xml:space="preserve"> </v>
      </c>
      <c r="NS39" s="205" t="str">
        <f>IF(NO39=0," ",VLOOKUP(NO39,PROTOKOL!$A:$E,5,FALSE))</f>
        <v xml:space="preserve"> </v>
      </c>
      <c r="NT39" s="169"/>
      <c r="NU39" s="170" t="str">
        <f t="shared" si="108"/>
        <v xml:space="preserve"> </v>
      </c>
      <c r="NV39" s="210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",(VLOOKUP(NX39,PROTOKOL!$A$1:$E$26,2,FALSE))*NY39)</f>
        <v xml:space="preserve"> </v>
      </c>
      <c r="OA39" s="168" t="str">
        <f t="shared" si="35"/>
        <v xml:space="preserve"> </v>
      </c>
      <c r="OB39" s="169" t="str">
        <f>IF(NX39=0," ",VLOOKUP(NX39,PROTOKOL!$A:$E,5,FALSE))</f>
        <v xml:space="preserve"> </v>
      </c>
      <c r="OC39" s="205" t="str">
        <f t="shared" si="136"/>
        <v xml:space="preserve"> </v>
      </c>
      <c r="OD39" s="169">
        <f t="shared" si="110"/>
        <v>0</v>
      </c>
      <c r="OE39" s="170" t="str">
        <f t="shared" si="111"/>
        <v xml:space="preserve"> </v>
      </c>
      <c r="OG39" s="166">
        <v>6</v>
      </c>
      <c r="OH39" s="228"/>
      <c r="OI39" s="167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",(VLOOKUP(OK39,PROTOKOL!$A$1:$E$26,2,FALSE))*OL39)</f>
        <v xml:space="preserve"> </v>
      </c>
      <c r="ON39" s="168" t="str">
        <f t="shared" si="36"/>
        <v xml:space="preserve"> </v>
      </c>
      <c r="OO39" s="205" t="str">
        <f>IF(OK39=0," ",VLOOKUP(OK39,PROTOKOL!$A:$E,5,FALSE))</f>
        <v xml:space="preserve"> </v>
      </c>
      <c r="OP39" s="169"/>
      <c r="OQ39" s="170" t="str">
        <f t="shared" si="112"/>
        <v xml:space="preserve"> </v>
      </c>
      <c r="OR39" s="210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",(VLOOKUP(OT39,PROTOKOL!$A$1:$E$26,2,FALSE))*OU39)</f>
        <v xml:space="preserve"> </v>
      </c>
      <c r="OW39" s="168" t="str">
        <f t="shared" si="37"/>
        <v xml:space="preserve"> </v>
      </c>
      <c r="OX39" s="169" t="str">
        <f>IF(OT39=0," ",VLOOKUP(OT39,PROTOKOL!$A:$E,5,FALSE))</f>
        <v xml:space="preserve"> </v>
      </c>
      <c r="OY39" s="205" t="str">
        <f t="shared" si="137"/>
        <v xml:space="preserve"> </v>
      </c>
      <c r="OZ39" s="169">
        <f t="shared" si="114"/>
        <v>0</v>
      </c>
      <c r="PA39" s="170" t="str">
        <f t="shared" si="115"/>
        <v xml:space="preserve"> </v>
      </c>
      <c r="PC39" s="166">
        <v>6</v>
      </c>
      <c r="PD39" s="228"/>
      <c r="PE39" s="167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",(VLOOKUP(PG39,PROTOKOL!$A$1:$E$26,2,FALSE))*PH39)</f>
        <v xml:space="preserve"> </v>
      </c>
      <c r="PJ39" s="168" t="str">
        <f t="shared" si="38"/>
        <v xml:space="preserve"> </v>
      </c>
      <c r="PK39" s="205" t="str">
        <f>IF(PG39=0," ",VLOOKUP(PG39,PROTOKOL!$A:$E,5,FALSE))</f>
        <v xml:space="preserve"> </v>
      </c>
      <c r="PL39" s="169"/>
      <c r="PM39" s="170" t="str">
        <f t="shared" si="116"/>
        <v xml:space="preserve"> </v>
      </c>
      <c r="PN39" s="210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",(VLOOKUP(PP39,PROTOKOL!$A$1:$E$26,2,FALSE))*PQ39)</f>
        <v xml:space="preserve"> </v>
      </c>
      <c r="PS39" s="168" t="str">
        <f t="shared" si="39"/>
        <v xml:space="preserve"> </v>
      </c>
      <c r="PT39" s="169" t="str">
        <f>IF(PP39=0," ",VLOOKUP(PP39,PROTOKOL!$A:$E,5,FALSE))</f>
        <v xml:space="preserve"> </v>
      </c>
      <c r="PU39" s="205" t="str">
        <f t="shared" si="138"/>
        <v xml:space="preserve"> </v>
      </c>
      <c r="PV39" s="169">
        <f t="shared" si="118"/>
        <v>0</v>
      </c>
      <c r="PW39" s="170" t="str">
        <f t="shared" si="119"/>
        <v xml:space="preserve"> </v>
      </c>
    </row>
    <row r="40" spans="1:439" ht="13.8">
      <c r="A40" s="166">
        <v>6</v>
      </c>
      <c r="B40" s="229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",(VLOOKUP(E40,PROTOKOL!$A$1:$E$26,2,FALSE))*F40)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4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",(VLOOKUP(N40,PROTOKOL!$A$1:$E$26,2,FALSE))*O40)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41"/>
        <v xml:space="preserve"> </v>
      </c>
      <c r="T40" s="169">
        <f t="shared" si="42"/>
        <v>0</v>
      </c>
      <c r="U40" s="170" t="str">
        <f t="shared" si="43"/>
        <v xml:space="preserve"> </v>
      </c>
      <c r="W40" s="166">
        <v>6</v>
      </c>
      <c r="X40" s="229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",(VLOOKUP(AA40,PROTOKOL!$A$1:$E$26,2,FALSE))*AB40)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4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",(VLOOKUP(AJ40,PROTOKOL!$A$1:$E$26,2,FALSE))*AK40)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120"/>
        <v xml:space="preserve"> </v>
      </c>
      <c r="AP40" s="169">
        <f t="shared" si="46"/>
        <v>0</v>
      </c>
      <c r="AQ40" s="170" t="str">
        <f t="shared" si="47"/>
        <v xml:space="preserve"> </v>
      </c>
      <c r="AS40" s="166">
        <v>6</v>
      </c>
      <c r="AT40" s="229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",(VLOOKUP(AW40,PROTOKOL!$A$1:$E$26,2,FALSE))*AX40)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4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",(VLOOKUP(BF40,PROTOKOL!$A$1:$E$26,2,FALSE))*BG40)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121"/>
        <v xml:space="preserve"> </v>
      </c>
      <c r="BL40" s="169">
        <f t="shared" si="50"/>
        <v>0</v>
      </c>
      <c r="BM40" s="170" t="str">
        <f t="shared" si="51"/>
        <v xml:space="preserve"> </v>
      </c>
      <c r="BO40" s="166">
        <v>6</v>
      </c>
      <c r="BP40" s="229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",(VLOOKUP(BS40,PROTOKOL!$A$1:$E$26,2,FALSE))*BT40)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5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",(VLOOKUP(CB40,PROTOKOL!$A$1:$E$26,2,FALSE))*CC40)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122"/>
        <v xml:space="preserve"> </v>
      </c>
      <c r="CH40" s="169">
        <f t="shared" si="54"/>
        <v>0</v>
      </c>
      <c r="CI40" s="170" t="str">
        <f t="shared" si="55"/>
        <v xml:space="preserve"> </v>
      </c>
      <c r="CK40" s="166">
        <v>6</v>
      </c>
      <c r="CL40" s="229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",(VLOOKUP(CO40,PROTOKOL!$A$1:$E$26,2,FALSE))*CP40)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5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",(VLOOKUP(CX40,PROTOKOL!$A$1:$E$26,2,FALSE))*CY40)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123"/>
        <v xml:space="preserve"> </v>
      </c>
      <c r="DD40" s="169">
        <f t="shared" si="58"/>
        <v>0</v>
      </c>
      <c r="DE40" s="170" t="str">
        <f t="shared" si="59"/>
        <v xml:space="preserve"> </v>
      </c>
      <c r="DG40" s="166">
        <v>6</v>
      </c>
      <c r="DH40" s="229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",(VLOOKUP(DK40,PROTOKOL!$A$1:$E$26,2,FALSE))*DL40)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6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",(VLOOKUP(DT40,PROTOKOL!$A$1:$E$26,2,FALSE))*DU40)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124"/>
        <v xml:space="preserve"> </v>
      </c>
      <c r="DZ40" s="169">
        <f t="shared" si="62"/>
        <v>0</v>
      </c>
      <c r="EA40" s="170" t="str">
        <f t="shared" si="63"/>
        <v xml:space="preserve"> </v>
      </c>
      <c r="EC40" s="166">
        <v>6</v>
      </c>
      <c r="ED40" s="229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",(VLOOKUP(EG40,PROTOKOL!$A$1:$E$26,2,FALSE))*EH40)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6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",(VLOOKUP(EP40,PROTOKOL!$A$1:$E$26,2,FALSE))*EQ40)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125"/>
        <v xml:space="preserve"> </v>
      </c>
      <c r="EV40" s="169">
        <f t="shared" si="66"/>
        <v>0</v>
      </c>
      <c r="EW40" s="170" t="str">
        <f t="shared" si="67"/>
        <v xml:space="preserve"> </v>
      </c>
      <c r="EY40" s="166">
        <v>6</v>
      </c>
      <c r="EZ40" s="229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",(VLOOKUP(FC40,PROTOKOL!$A$1:$E$26,2,FALSE))*FD40)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6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",(VLOOKUP(FL40,PROTOKOL!$A$1:$E$26,2,FALSE))*FM40)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126"/>
        <v xml:space="preserve"> </v>
      </c>
      <c r="FR40" s="169">
        <f t="shared" si="70"/>
        <v>0</v>
      </c>
      <c r="FS40" s="170" t="str">
        <f t="shared" si="71"/>
        <v xml:space="preserve"> </v>
      </c>
      <c r="FU40" s="166">
        <v>6</v>
      </c>
      <c r="FV40" s="229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",(VLOOKUP(FY40,PROTOKOL!$A$1:$E$26,2,FALSE))*FZ40)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7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",(VLOOKUP(GH40,PROTOKOL!$A$1:$E$26,2,FALSE))*GI40)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127"/>
        <v xml:space="preserve"> </v>
      </c>
      <c r="GN40" s="169">
        <f t="shared" si="74"/>
        <v>0</v>
      </c>
      <c r="GO40" s="170" t="str">
        <f t="shared" si="75"/>
        <v xml:space="preserve"> </v>
      </c>
      <c r="GQ40" s="166">
        <v>6</v>
      </c>
      <c r="GR40" s="229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",(VLOOKUP(GU40,PROTOKOL!$A$1:$E$26,2,FALSE))*GV40)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7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",(VLOOKUP(HD40,PROTOKOL!$A$1:$E$26,2,FALSE))*HE40)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128"/>
        <v xml:space="preserve"> </v>
      </c>
      <c r="HJ40" s="169">
        <f t="shared" si="78"/>
        <v>0</v>
      </c>
      <c r="HK40" s="170" t="str">
        <f t="shared" si="79"/>
        <v xml:space="preserve"> </v>
      </c>
      <c r="HM40" s="166">
        <v>6</v>
      </c>
      <c r="HN40" s="229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",(VLOOKUP(HQ40,PROTOKOL!$A$1:$E$26,2,FALSE))*HR40)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8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",(VLOOKUP(HZ40,PROTOKOL!$A$1:$E$26,2,FALSE))*IA40)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129"/>
        <v xml:space="preserve"> </v>
      </c>
      <c r="IF40" s="169">
        <f t="shared" si="82"/>
        <v>0</v>
      </c>
      <c r="IG40" s="170" t="str">
        <f t="shared" si="83"/>
        <v xml:space="preserve"> </v>
      </c>
      <c r="II40" s="166">
        <v>6</v>
      </c>
      <c r="IJ40" s="229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",(VLOOKUP(IM40,PROTOKOL!$A$1:$E$26,2,FALSE))*IN40)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8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",(VLOOKUP(IV40,PROTOKOL!$A$1:$E$26,2,FALSE))*IW40)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30"/>
        <v xml:space="preserve"> </v>
      </c>
      <c r="JB40" s="169">
        <f t="shared" si="86"/>
        <v>0</v>
      </c>
      <c r="JC40" s="170" t="str">
        <f t="shared" si="87"/>
        <v xml:space="preserve"> </v>
      </c>
      <c r="JE40" s="166">
        <v>6</v>
      </c>
      <c r="JF40" s="229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",(VLOOKUP(JI40,PROTOKOL!$A$1:$E$26,2,FALSE))*JJ40)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8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",(VLOOKUP(JR40,PROTOKOL!$A$1:$E$26,2,FALSE))*JS40)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31"/>
        <v xml:space="preserve"> </v>
      </c>
      <c r="JX40" s="169">
        <f t="shared" si="90"/>
        <v>0</v>
      </c>
      <c r="JY40" s="170" t="str">
        <f t="shared" si="91"/>
        <v xml:space="preserve"> </v>
      </c>
      <c r="KA40" s="166">
        <v>6</v>
      </c>
      <c r="KB40" s="229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",(VLOOKUP(KE40,PROTOKOL!$A$1:$E$26,2,FALSE))*KF40)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9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",(VLOOKUP(KN40,PROTOKOL!$A$1:$E$26,2,FALSE))*KO40)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32"/>
        <v xml:space="preserve"> </v>
      </c>
      <c r="KT40" s="169">
        <f t="shared" si="94"/>
        <v>0</v>
      </c>
      <c r="KU40" s="170" t="str">
        <f t="shared" si="95"/>
        <v xml:space="preserve"> </v>
      </c>
      <c r="KW40" s="166">
        <v>6</v>
      </c>
      <c r="KX40" s="229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",(VLOOKUP(LA40,PROTOKOL!$A$1:$E$26,2,FALSE))*LB40)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9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",(VLOOKUP(LJ40,PROTOKOL!$A$1:$E$26,2,FALSE))*LK40)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33"/>
        <v xml:space="preserve"> </v>
      </c>
      <c r="LP40" s="169">
        <f t="shared" si="98"/>
        <v>0</v>
      </c>
      <c r="LQ40" s="170" t="str">
        <f t="shared" si="99"/>
        <v xml:space="preserve"> </v>
      </c>
      <c r="LS40" s="166">
        <v>6</v>
      </c>
      <c r="LT40" s="229"/>
      <c r="LU40" s="167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",(VLOOKUP(LW40,PROTOKOL!$A$1:$E$26,2,FALSE))*LX40)</f>
        <v xml:space="preserve"> </v>
      </c>
      <c r="LZ40" s="168" t="str">
        <f t="shared" si="30"/>
        <v xml:space="preserve"> </v>
      </c>
      <c r="MA40" s="205" t="str">
        <f>IF(LW40=0," ",VLOOKUP(LW40,PROTOKOL!$A:$E,5,FALSE))</f>
        <v xml:space="preserve"> </v>
      </c>
      <c r="MB40" s="169"/>
      <c r="MC40" s="170" t="str">
        <f t="shared" si="100"/>
        <v xml:space="preserve"> </v>
      </c>
      <c r="MD40" s="210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",(VLOOKUP(MF40,PROTOKOL!$A$1:$E$26,2,FALSE))*MG40)</f>
        <v xml:space="preserve"> </v>
      </c>
      <c r="MI40" s="168" t="str">
        <f t="shared" si="31"/>
        <v xml:space="preserve"> </v>
      </c>
      <c r="MJ40" s="169" t="str">
        <f>IF(MF40=0," ",VLOOKUP(MF40,PROTOKOL!$A:$E,5,FALSE))</f>
        <v xml:space="preserve"> </v>
      </c>
      <c r="MK40" s="205" t="str">
        <f t="shared" si="134"/>
        <v xml:space="preserve"> </v>
      </c>
      <c r="ML40" s="169">
        <f t="shared" si="102"/>
        <v>0</v>
      </c>
      <c r="MM40" s="170" t="str">
        <f t="shared" si="103"/>
        <v xml:space="preserve"> </v>
      </c>
      <c r="MO40" s="166">
        <v>6</v>
      </c>
      <c r="MP40" s="229"/>
      <c r="MQ40" s="167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",(VLOOKUP(MS40,PROTOKOL!$A$1:$E$26,2,FALSE))*MT40)</f>
        <v xml:space="preserve"> </v>
      </c>
      <c r="MV40" s="168" t="str">
        <f t="shared" si="32"/>
        <v xml:space="preserve"> </v>
      </c>
      <c r="MW40" s="205" t="str">
        <f>IF(MS40=0," ",VLOOKUP(MS40,PROTOKOL!$A:$E,5,FALSE))</f>
        <v xml:space="preserve"> </v>
      </c>
      <c r="MX40" s="169"/>
      <c r="MY40" s="170" t="str">
        <f t="shared" si="104"/>
        <v xml:space="preserve"> </v>
      </c>
      <c r="MZ40" s="210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",(VLOOKUP(NB40,PROTOKOL!$A$1:$E$26,2,FALSE))*NC40)</f>
        <v xml:space="preserve"> </v>
      </c>
      <c r="NE40" s="168" t="str">
        <f t="shared" si="33"/>
        <v xml:space="preserve"> </v>
      </c>
      <c r="NF40" s="169" t="str">
        <f>IF(NB40=0," ",VLOOKUP(NB40,PROTOKOL!$A:$E,5,FALSE))</f>
        <v xml:space="preserve"> </v>
      </c>
      <c r="NG40" s="205" t="str">
        <f t="shared" si="135"/>
        <v xml:space="preserve"> </v>
      </c>
      <c r="NH40" s="169">
        <f t="shared" si="106"/>
        <v>0</v>
      </c>
      <c r="NI40" s="170" t="str">
        <f t="shared" si="107"/>
        <v xml:space="preserve"> </v>
      </c>
      <c r="NK40" s="166">
        <v>6</v>
      </c>
      <c r="NL40" s="229"/>
      <c r="NM40" s="167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",(VLOOKUP(NO40,PROTOKOL!$A$1:$E$26,2,FALSE))*NP40)</f>
        <v xml:space="preserve"> </v>
      </c>
      <c r="NR40" s="168" t="str">
        <f t="shared" si="34"/>
        <v xml:space="preserve"> </v>
      </c>
      <c r="NS40" s="205" t="str">
        <f>IF(NO40=0," ",VLOOKUP(NO40,PROTOKOL!$A:$E,5,FALSE))</f>
        <v xml:space="preserve"> </v>
      </c>
      <c r="NT40" s="169"/>
      <c r="NU40" s="170" t="str">
        <f t="shared" si="108"/>
        <v xml:space="preserve"> </v>
      </c>
      <c r="NV40" s="210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",(VLOOKUP(NX40,PROTOKOL!$A$1:$E$26,2,FALSE))*NY40)</f>
        <v xml:space="preserve"> </v>
      </c>
      <c r="OA40" s="168" t="str">
        <f t="shared" si="35"/>
        <v xml:space="preserve"> </v>
      </c>
      <c r="OB40" s="169" t="str">
        <f>IF(NX40=0," ",VLOOKUP(NX40,PROTOKOL!$A:$E,5,FALSE))</f>
        <v xml:space="preserve"> </v>
      </c>
      <c r="OC40" s="205" t="str">
        <f t="shared" si="136"/>
        <v xml:space="preserve"> </v>
      </c>
      <c r="OD40" s="169">
        <f t="shared" si="110"/>
        <v>0</v>
      </c>
      <c r="OE40" s="170" t="str">
        <f t="shared" si="111"/>
        <v xml:space="preserve"> </v>
      </c>
      <c r="OG40" s="166">
        <v>6</v>
      </c>
      <c r="OH40" s="229"/>
      <c r="OI40" s="167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",(VLOOKUP(OK40,PROTOKOL!$A$1:$E$26,2,FALSE))*OL40)</f>
        <v xml:space="preserve"> </v>
      </c>
      <c r="ON40" s="168" t="str">
        <f t="shared" si="36"/>
        <v xml:space="preserve"> </v>
      </c>
      <c r="OO40" s="205" t="str">
        <f>IF(OK40=0," ",VLOOKUP(OK40,PROTOKOL!$A:$E,5,FALSE))</f>
        <v xml:space="preserve"> </v>
      </c>
      <c r="OP40" s="169"/>
      <c r="OQ40" s="170" t="str">
        <f t="shared" si="112"/>
        <v xml:space="preserve"> </v>
      </c>
      <c r="OR40" s="210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",(VLOOKUP(OT40,PROTOKOL!$A$1:$E$26,2,FALSE))*OU40)</f>
        <v xml:space="preserve"> </v>
      </c>
      <c r="OW40" s="168" t="str">
        <f t="shared" si="37"/>
        <v xml:space="preserve"> </v>
      </c>
      <c r="OX40" s="169" t="str">
        <f>IF(OT40=0," ",VLOOKUP(OT40,PROTOKOL!$A:$E,5,FALSE))</f>
        <v xml:space="preserve"> </v>
      </c>
      <c r="OY40" s="205" t="str">
        <f t="shared" si="137"/>
        <v xml:space="preserve"> </v>
      </c>
      <c r="OZ40" s="169">
        <f t="shared" si="114"/>
        <v>0</v>
      </c>
      <c r="PA40" s="170" t="str">
        <f t="shared" si="115"/>
        <v xml:space="preserve"> </v>
      </c>
      <c r="PC40" s="166">
        <v>6</v>
      </c>
      <c r="PD40" s="229"/>
      <c r="PE40" s="167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",(VLOOKUP(PG40,PROTOKOL!$A$1:$E$26,2,FALSE))*PH40)</f>
        <v xml:space="preserve"> </v>
      </c>
      <c r="PJ40" s="168" t="str">
        <f t="shared" si="38"/>
        <v xml:space="preserve"> </v>
      </c>
      <c r="PK40" s="205" t="str">
        <f>IF(PG40=0," ",VLOOKUP(PG40,PROTOKOL!$A:$E,5,FALSE))</f>
        <v xml:space="preserve"> </v>
      </c>
      <c r="PL40" s="169"/>
      <c r="PM40" s="170" t="str">
        <f t="shared" si="116"/>
        <v xml:space="preserve"> </v>
      </c>
      <c r="PN40" s="210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",(VLOOKUP(PP40,PROTOKOL!$A$1:$E$26,2,FALSE))*PQ40)</f>
        <v xml:space="preserve"> </v>
      </c>
      <c r="PS40" s="168" t="str">
        <f t="shared" si="39"/>
        <v xml:space="preserve"> </v>
      </c>
      <c r="PT40" s="169" t="str">
        <f>IF(PP40=0," ",VLOOKUP(PP40,PROTOKOL!$A:$E,5,FALSE))</f>
        <v xml:space="preserve"> </v>
      </c>
      <c r="PU40" s="205" t="str">
        <f t="shared" si="138"/>
        <v xml:space="preserve"> </v>
      </c>
      <c r="PV40" s="169">
        <f t="shared" si="118"/>
        <v>0</v>
      </c>
      <c r="PW40" s="170" t="str">
        <f t="shared" si="119"/>
        <v xml:space="preserve"> </v>
      </c>
    </row>
    <row r="41" spans="1:439" ht="13.8">
      <c r="A41" s="166">
        <v>7</v>
      </c>
      <c r="B41" s="227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",(VLOOKUP(E41,PROTOKOL!$A$1:$E$26,2,FALSE))*F41)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4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",(VLOOKUP(N41,PROTOKOL!$A$1:$E$26,2,FALSE))*O41)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41"/>
        <v xml:space="preserve"> </v>
      </c>
      <c r="T41" s="169">
        <f t="shared" si="42"/>
        <v>0</v>
      </c>
      <c r="U41" s="170" t="str">
        <f t="shared" si="43"/>
        <v xml:space="preserve"> </v>
      </c>
      <c r="W41" s="166">
        <v>7</v>
      </c>
      <c r="X41" s="227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",(VLOOKUP(AA41,PROTOKOL!$A$1:$E$26,2,FALSE))*AB41)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4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",(VLOOKUP(AJ41,PROTOKOL!$A$1:$E$26,2,FALSE))*AK41)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120"/>
        <v xml:space="preserve"> </v>
      </c>
      <c r="AP41" s="169">
        <f t="shared" si="46"/>
        <v>0</v>
      </c>
      <c r="AQ41" s="170" t="str">
        <f t="shared" si="47"/>
        <v xml:space="preserve"> </v>
      </c>
      <c r="AS41" s="166">
        <v>7</v>
      </c>
      <c r="AT41" s="227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",(VLOOKUP(AW41,PROTOKOL!$A$1:$E$26,2,FALSE))*AX41)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4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",(VLOOKUP(BF41,PROTOKOL!$A$1:$E$26,2,FALSE))*BG41)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121"/>
        <v xml:space="preserve"> </v>
      </c>
      <c r="BL41" s="169">
        <f t="shared" si="50"/>
        <v>0</v>
      </c>
      <c r="BM41" s="170" t="str">
        <f t="shared" si="51"/>
        <v xml:space="preserve"> </v>
      </c>
      <c r="BO41" s="166">
        <v>7</v>
      </c>
      <c r="BP41" s="227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",(VLOOKUP(BS41,PROTOKOL!$A$1:$E$26,2,FALSE))*BT41)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5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",(VLOOKUP(CB41,PROTOKOL!$A$1:$E$26,2,FALSE))*CC41)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122"/>
        <v xml:space="preserve"> </v>
      </c>
      <c r="CH41" s="169">
        <f t="shared" si="54"/>
        <v>0</v>
      </c>
      <c r="CI41" s="170" t="str">
        <f t="shared" si="55"/>
        <v xml:space="preserve"> </v>
      </c>
      <c r="CK41" s="166">
        <v>7</v>
      </c>
      <c r="CL41" s="227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",(VLOOKUP(CO41,PROTOKOL!$A$1:$E$26,2,FALSE))*CP41)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5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",(VLOOKUP(CX41,PROTOKOL!$A$1:$E$26,2,FALSE))*CY41)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123"/>
        <v xml:space="preserve"> </v>
      </c>
      <c r="DD41" s="169">
        <f t="shared" si="58"/>
        <v>0</v>
      </c>
      <c r="DE41" s="170" t="str">
        <f t="shared" si="59"/>
        <v xml:space="preserve"> </v>
      </c>
      <c r="DG41" s="166">
        <v>7</v>
      </c>
      <c r="DH41" s="227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",(VLOOKUP(DK41,PROTOKOL!$A$1:$E$26,2,FALSE))*DL41)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6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",(VLOOKUP(DT41,PROTOKOL!$A$1:$E$26,2,FALSE))*DU41)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124"/>
        <v xml:space="preserve"> </v>
      </c>
      <c r="DZ41" s="169">
        <f t="shared" si="62"/>
        <v>0</v>
      </c>
      <c r="EA41" s="170" t="str">
        <f t="shared" si="63"/>
        <v xml:space="preserve"> </v>
      </c>
      <c r="EC41" s="166">
        <v>7</v>
      </c>
      <c r="ED41" s="227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",(VLOOKUP(EG41,PROTOKOL!$A$1:$E$26,2,FALSE))*EH41)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6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",(VLOOKUP(EP41,PROTOKOL!$A$1:$E$26,2,FALSE))*EQ41)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125"/>
        <v xml:space="preserve"> </v>
      </c>
      <c r="EV41" s="169">
        <f t="shared" si="66"/>
        <v>0</v>
      </c>
      <c r="EW41" s="170" t="str">
        <f t="shared" si="67"/>
        <v xml:space="preserve"> </v>
      </c>
      <c r="EY41" s="166">
        <v>7</v>
      </c>
      <c r="EZ41" s="227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",(VLOOKUP(FC41,PROTOKOL!$A$1:$E$26,2,FALSE))*FD41)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6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",(VLOOKUP(FL41,PROTOKOL!$A$1:$E$26,2,FALSE))*FM41)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126"/>
        <v xml:space="preserve"> </v>
      </c>
      <c r="FR41" s="169">
        <f t="shared" si="70"/>
        <v>0</v>
      </c>
      <c r="FS41" s="170" t="str">
        <f t="shared" si="71"/>
        <v xml:space="preserve"> </v>
      </c>
      <c r="FU41" s="166">
        <v>7</v>
      </c>
      <c r="FV41" s="227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",(VLOOKUP(FY41,PROTOKOL!$A$1:$E$26,2,FALSE))*FZ41)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7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",(VLOOKUP(GH41,PROTOKOL!$A$1:$E$26,2,FALSE))*GI41)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127"/>
        <v xml:space="preserve"> </v>
      </c>
      <c r="GN41" s="169">
        <f t="shared" si="74"/>
        <v>0</v>
      </c>
      <c r="GO41" s="170" t="str">
        <f t="shared" si="75"/>
        <v xml:space="preserve"> </v>
      </c>
      <c r="GQ41" s="166">
        <v>7</v>
      </c>
      <c r="GR41" s="227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",(VLOOKUP(GU41,PROTOKOL!$A$1:$E$26,2,FALSE))*GV41)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7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",(VLOOKUP(HD41,PROTOKOL!$A$1:$E$26,2,FALSE))*HE41)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128"/>
        <v xml:space="preserve"> </v>
      </c>
      <c r="HJ41" s="169">
        <f t="shared" si="78"/>
        <v>0</v>
      </c>
      <c r="HK41" s="170" t="str">
        <f t="shared" si="79"/>
        <v xml:space="preserve"> </v>
      </c>
      <c r="HM41" s="166">
        <v>7</v>
      </c>
      <c r="HN41" s="227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",(VLOOKUP(HQ41,PROTOKOL!$A$1:$E$26,2,FALSE))*HR41)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8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",(VLOOKUP(HZ41,PROTOKOL!$A$1:$E$26,2,FALSE))*IA41)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129"/>
        <v xml:space="preserve"> </v>
      </c>
      <c r="IF41" s="169">
        <f t="shared" si="82"/>
        <v>0</v>
      </c>
      <c r="IG41" s="170" t="str">
        <f t="shared" si="83"/>
        <v xml:space="preserve"> </v>
      </c>
      <c r="II41" s="166">
        <v>7</v>
      </c>
      <c r="IJ41" s="227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",(VLOOKUP(IM41,PROTOKOL!$A$1:$E$26,2,FALSE))*IN41)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8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",(VLOOKUP(IV41,PROTOKOL!$A$1:$E$26,2,FALSE))*IW41)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30"/>
        <v xml:space="preserve"> </v>
      </c>
      <c r="JB41" s="169">
        <f t="shared" si="86"/>
        <v>0</v>
      </c>
      <c r="JC41" s="170" t="str">
        <f t="shared" si="87"/>
        <v xml:space="preserve"> </v>
      </c>
      <c r="JE41" s="166">
        <v>7</v>
      </c>
      <c r="JF41" s="227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",(VLOOKUP(JI41,PROTOKOL!$A$1:$E$26,2,FALSE))*JJ41)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8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",(VLOOKUP(JR41,PROTOKOL!$A$1:$E$26,2,FALSE))*JS41)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31"/>
        <v xml:space="preserve"> </v>
      </c>
      <c r="JX41" s="169">
        <f t="shared" si="90"/>
        <v>0</v>
      </c>
      <c r="JY41" s="170" t="str">
        <f t="shared" si="91"/>
        <v xml:space="preserve"> </v>
      </c>
      <c r="KA41" s="166">
        <v>7</v>
      </c>
      <c r="KB41" s="227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",(VLOOKUP(KE41,PROTOKOL!$A$1:$E$26,2,FALSE))*KF41)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9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",(VLOOKUP(KN41,PROTOKOL!$A$1:$E$26,2,FALSE))*KO41)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32"/>
        <v xml:space="preserve"> </v>
      </c>
      <c r="KT41" s="169">
        <f t="shared" si="94"/>
        <v>0</v>
      </c>
      <c r="KU41" s="170" t="str">
        <f t="shared" si="95"/>
        <v xml:space="preserve"> </v>
      </c>
      <c r="KW41" s="166">
        <v>7</v>
      </c>
      <c r="KX41" s="227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",(VLOOKUP(LA41,PROTOKOL!$A$1:$E$26,2,FALSE))*LB41)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9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",(VLOOKUP(LJ41,PROTOKOL!$A$1:$E$26,2,FALSE))*LK41)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33"/>
        <v xml:space="preserve"> </v>
      </c>
      <c r="LP41" s="169">
        <f t="shared" si="98"/>
        <v>0</v>
      </c>
      <c r="LQ41" s="170" t="str">
        <f t="shared" si="99"/>
        <v xml:space="preserve"> </v>
      </c>
      <c r="LS41" s="166">
        <v>7</v>
      </c>
      <c r="LT41" s="227">
        <v>7</v>
      </c>
      <c r="LU41" s="167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",(VLOOKUP(LW41,PROTOKOL!$A$1:$E$26,2,FALSE))*LX41)</f>
        <v xml:space="preserve"> </v>
      </c>
      <c r="LZ41" s="168" t="str">
        <f t="shared" si="30"/>
        <v xml:space="preserve"> </v>
      </c>
      <c r="MA41" s="205" t="str">
        <f>IF(LW41=0," ",VLOOKUP(LW41,PROTOKOL!$A:$E,5,FALSE))</f>
        <v xml:space="preserve"> </v>
      </c>
      <c r="MB41" s="169"/>
      <c r="MC41" s="170" t="str">
        <f t="shared" si="100"/>
        <v xml:space="preserve"> </v>
      </c>
      <c r="MD41" s="210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",(VLOOKUP(MF41,PROTOKOL!$A$1:$E$26,2,FALSE))*MG41)</f>
        <v xml:space="preserve"> </v>
      </c>
      <c r="MI41" s="168" t="str">
        <f t="shared" si="31"/>
        <v xml:space="preserve"> </v>
      </c>
      <c r="MJ41" s="169" t="str">
        <f>IF(MF41=0," ",VLOOKUP(MF41,PROTOKOL!$A:$E,5,FALSE))</f>
        <v xml:space="preserve"> </v>
      </c>
      <c r="MK41" s="205" t="str">
        <f t="shared" si="134"/>
        <v xml:space="preserve"> </v>
      </c>
      <c r="ML41" s="169">
        <f t="shared" si="102"/>
        <v>0</v>
      </c>
      <c r="MM41" s="170" t="str">
        <f t="shared" si="103"/>
        <v xml:space="preserve"> </v>
      </c>
      <c r="MO41" s="166">
        <v>7</v>
      </c>
      <c r="MP41" s="227">
        <v>7</v>
      </c>
      <c r="MQ41" s="167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",(VLOOKUP(MS41,PROTOKOL!$A$1:$E$26,2,FALSE))*MT41)</f>
        <v xml:space="preserve"> </v>
      </c>
      <c r="MV41" s="168" t="str">
        <f t="shared" si="32"/>
        <v xml:space="preserve"> </v>
      </c>
      <c r="MW41" s="205" t="str">
        <f>IF(MS41=0," ",VLOOKUP(MS41,PROTOKOL!$A:$E,5,FALSE))</f>
        <v xml:space="preserve"> </v>
      </c>
      <c r="MX41" s="169"/>
      <c r="MY41" s="170" t="str">
        <f t="shared" si="104"/>
        <v xml:space="preserve"> </v>
      </c>
      <c r="MZ41" s="210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",(VLOOKUP(NB41,PROTOKOL!$A$1:$E$26,2,FALSE))*NC41)</f>
        <v xml:space="preserve"> </v>
      </c>
      <c r="NE41" s="168" t="str">
        <f t="shared" si="33"/>
        <v xml:space="preserve"> </v>
      </c>
      <c r="NF41" s="169" t="str">
        <f>IF(NB41=0," ",VLOOKUP(NB41,PROTOKOL!$A:$E,5,FALSE))</f>
        <v xml:space="preserve"> </v>
      </c>
      <c r="NG41" s="205" t="str">
        <f t="shared" si="135"/>
        <v xml:space="preserve"> </v>
      </c>
      <c r="NH41" s="169">
        <f t="shared" si="106"/>
        <v>0</v>
      </c>
      <c r="NI41" s="170" t="str">
        <f t="shared" si="107"/>
        <v xml:space="preserve"> </v>
      </c>
      <c r="NK41" s="166">
        <v>7</v>
      </c>
      <c r="NL41" s="227">
        <v>7</v>
      </c>
      <c r="NM41" s="167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",(VLOOKUP(NO41,PROTOKOL!$A$1:$E$26,2,FALSE))*NP41)</f>
        <v xml:space="preserve"> </v>
      </c>
      <c r="NR41" s="168" t="str">
        <f t="shared" si="34"/>
        <v xml:space="preserve"> </v>
      </c>
      <c r="NS41" s="205" t="str">
        <f>IF(NO41=0," ",VLOOKUP(NO41,PROTOKOL!$A:$E,5,FALSE))</f>
        <v xml:space="preserve"> </v>
      </c>
      <c r="NT41" s="169"/>
      <c r="NU41" s="170" t="str">
        <f t="shared" si="108"/>
        <v xml:space="preserve"> </v>
      </c>
      <c r="NV41" s="210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",(VLOOKUP(NX41,PROTOKOL!$A$1:$E$26,2,FALSE))*NY41)</f>
        <v xml:space="preserve"> </v>
      </c>
      <c r="OA41" s="168" t="str">
        <f t="shared" si="35"/>
        <v xml:space="preserve"> </v>
      </c>
      <c r="OB41" s="169" t="str">
        <f>IF(NX41=0," ",VLOOKUP(NX41,PROTOKOL!$A:$E,5,FALSE))</f>
        <v xml:space="preserve"> </v>
      </c>
      <c r="OC41" s="205" t="str">
        <f t="shared" si="136"/>
        <v xml:space="preserve"> </v>
      </c>
      <c r="OD41" s="169">
        <f t="shared" si="110"/>
        <v>0</v>
      </c>
      <c r="OE41" s="170" t="str">
        <f t="shared" si="111"/>
        <v xml:space="preserve"> </v>
      </c>
      <c r="OG41" s="166">
        <v>7</v>
      </c>
      <c r="OH41" s="227">
        <v>7</v>
      </c>
      <c r="OI41" s="167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",(VLOOKUP(OK41,PROTOKOL!$A$1:$E$26,2,FALSE))*OL41)</f>
        <v xml:space="preserve"> </v>
      </c>
      <c r="ON41" s="168" t="str">
        <f t="shared" si="36"/>
        <v xml:space="preserve"> </v>
      </c>
      <c r="OO41" s="205" t="str">
        <f>IF(OK41=0," ",VLOOKUP(OK41,PROTOKOL!$A:$E,5,FALSE))</f>
        <v xml:space="preserve"> </v>
      </c>
      <c r="OP41" s="169"/>
      <c r="OQ41" s="170" t="str">
        <f t="shared" si="112"/>
        <v xml:space="preserve"> </v>
      </c>
      <c r="OR41" s="210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",(VLOOKUP(OT41,PROTOKOL!$A$1:$E$26,2,FALSE))*OU41)</f>
        <v xml:space="preserve"> </v>
      </c>
      <c r="OW41" s="168" t="str">
        <f t="shared" si="37"/>
        <v xml:space="preserve"> </v>
      </c>
      <c r="OX41" s="169" t="str">
        <f>IF(OT41=0," ",VLOOKUP(OT41,PROTOKOL!$A:$E,5,FALSE))</f>
        <v xml:space="preserve"> </v>
      </c>
      <c r="OY41" s="205" t="str">
        <f t="shared" si="137"/>
        <v xml:space="preserve"> </v>
      </c>
      <c r="OZ41" s="169">
        <f t="shared" si="114"/>
        <v>0</v>
      </c>
      <c r="PA41" s="170" t="str">
        <f t="shared" si="115"/>
        <v xml:space="preserve"> </v>
      </c>
      <c r="PC41" s="166">
        <v>7</v>
      </c>
      <c r="PD41" s="227">
        <v>7</v>
      </c>
      <c r="PE41" s="167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",(VLOOKUP(PG41,PROTOKOL!$A$1:$E$26,2,FALSE))*PH41)</f>
        <v xml:space="preserve"> </v>
      </c>
      <c r="PJ41" s="168" t="str">
        <f t="shared" si="38"/>
        <v xml:space="preserve"> </v>
      </c>
      <c r="PK41" s="205" t="str">
        <f>IF(PG41=0," ",VLOOKUP(PG41,PROTOKOL!$A:$E,5,FALSE))</f>
        <v xml:space="preserve"> </v>
      </c>
      <c r="PL41" s="169"/>
      <c r="PM41" s="170" t="str">
        <f t="shared" si="116"/>
        <v xml:space="preserve"> </v>
      </c>
      <c r="PN41" s="210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",(VLOOKUP(PP41,PROTOKOL!$A$1:$E$26,2,FALSE))*PQ41)</f>
        <v xml:space="preserve"> </v>
      </c>
      <c r="PS41" s="168" t="str">
        <f t="shared" si="39"/>
        <v xml:space="preserve"> </v>
      </c>
      <c r="PT41" s="169" t="str">
        <f>IF(PP41=0," ",VLOOKUP(PP41,PROTOKOL!$A:$E,5,FALSE))</f>
        <v xml:space="preserve"> </v>
      </c>
      <c r="PU41" s="205" t="str">
        <f t="shared" si="138"/>
        <v xml:space="preserve"> </v>
      </c>
      <c r="PV41" s="169">
        <f t="shared" si="118"/>
        <v>0</v>
      </c>
      <c r="PW41" s="170" t="str">
        <f t="shared" si="119"/>
        <v xml:space="preserve"> </v>
      </c>
    </row>
    <row r="42" spans="1:439" ht="13.8">
      <c r="A42" s="166">
        <v>7</v>
      </c>
      <c r="B42" s="228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",(VLOOKUP(E42,PROTOKOL!$A$1:$E$26,2,FALSE))*F42)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4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",(VLOOKUP(N42,PROTOKOL!$A$1:$E$26,2,FALSE))*O42)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41"/>
        <v xml:space="preserve"> </v>
      </c>
      <c r="T42" s="169">
        <f t="shared" si="42"/>
        <v>0</v>
      </c>
      <c r="U42" s="170" t="str">
        <f t="shared" si="43"/>
        <v xml:space="preserve"> </v>
      </c>
      <c r="W42" s="166">
        <v>7</v>
      </c>
      <c r="X42" s="228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",(VLOOKUP(AA42,PROTOKOL!$A$1:$E$26,2,FALSE))*AB42)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4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",(VLOOKUP(AJ42,PROTOKOL!$A$1:$E$26,2,FALSE))*AK42)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120"/>
        <v xml:space="preserve"> </v>
      </c>
      <c r="AP42" s="169">
        <f t="shared" si="46"/>
        <v>0</v>
      </c>
      <c r="AQ42" s="170" t="str">
        <f t="shared" si="47"/>
        <v xml:space="preserve"> </v>
      </c>
      <c r="AS42" s="166">
        <v>7</v>
      </c>
      <c r="AT42" s="228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",(VLOOKUP(AW42,PROTOKOL!$A$1:$E$26,2,FALSE))*AX42)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4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",(VLOOKUP(BF42,PROTOKOL!$A$1:$E$26,2,FALSE))*BG42)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121"/>
        <v xml:space="preserve"> </v>
      </c>
      <c r="BL42" s="169">
        <f t="shared" si="50"/>
        <v>0</v>
      </c>
      <c r="BM42" s="170" t="str">
        <f t="shared" si="51"/>
        <v xml:space="preserve"> </v>
      </c>
      <c r="BO42" s="166">
        <v>7</v>
      </c>
      <c r="BP42" s="228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",(VLOOKUP(BS42,PROTOKOL!$A$1:$E$26,2,FALSE))*BT42)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5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",(VLOOKUP(CB42,PROTOKOL!$A$1:$E$26,2,FALSE))*CC42)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122"/>
        <v xml:space="preserve"> </v>
      </c>
      <c r="CH42" s="169">
        <f t="shared" si="54"/>
        <v>0</v>
      </c>
      <c r="CI42" s="170" t="str">
        <f t="shared" si="55"/>
        <v xml:space="preserve"> </v>
      </c>
      <c r="CK42" s="166">
        <v>7</v>
      </c>
      <c r="CL42" s="228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",(VLOOKUP(CO42,PROTOKOL!$A$1:$E$26,2,FALSE))*CP42)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5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",(VLOOKUP(CX42,PROTOKOL!$A$1:$E$26,2,FALSE))*CY42)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123"/>
        <v xml:space="preserve"> </v>
      </c>
      <c r="DD42" s="169">
        <f t="shared" si="58"/>
        <v>0</v>
      </c>
      <c r="DE42" s="170" t="str">
        <f t="shared" si="59"/>
        <v xml:space="preserve"> </v>
      </c>
      <c r="DG42" s="166">
        <v>7</v>
      </c>
      <c r="DH42" s="228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",(VLOOKUP(DK42,PROTOKOL!$A$1:$E$26,2,FALSE))*DL42)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6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",(VLOOKUP(DT42,PROTOKOL!$A$1:$E$26,2,FALSE))*DU42)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124"/>
        <v xml:space="preserve"> </v>
      </c>
      <c r="DZ42" s="169">
        <f t="shared" si="62"/>
        <v>0</v>
      </c>
      <c r="EA42" s="170" t="str">
        <f t="shared" si="63"/>
        <v xml:space="preserve"> </v>
      </c>
      <c r="EC42" s="166">
        <v>7</v>
      </c>
      <c r="ED42" s="228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",(VLOOKUP(EG42,PROTOKOL!$A$1:$E$26,2,FALSE))*EH42)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6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",(VLOOKUP(EP42,PROTOKOL!$A$1:$E$26,2,FALSE))*EQ42)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125"/>
        <v xml:space="preserve"> </v>
      </c>
      <c r="EV42" s="169">
        <f t="shared" si="66"/>
        <v>0</v>
      </c>
      <c r="EW42" s="170" t="str">
        <f t="shared" si="67"/>
        <v xml:space="preserve"> </v>
      </c>
      <c r="EY42" s="166">
        <v>7</v>
      </c>
      <c r="EZ42" s="228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",(VLOOKUP(FC42,PROTOKOL!$A$1:$E$26,2,FALSE))*FD42)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6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",(VLOOKUP(FL42,PROTOKOL!$A$1:$E$26,2,FALSE))*FM42)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126"/>
        <v xml:space="preserve"> </v>
      </c>
      <c r="FR42" s="169">
        <f t="shared" si="70"/>
        <v>0</v>
      </c>
      <c r="FS42" s="170" t="str">
        <f t="shared" si="71"/>
        <v xml:space="preserve"> </v>
      </c>
      <c r="FU42" s="166">
        <v>7</v>
      </c>
      <c r="FV42" s="228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",(VLOOKUP(FY42,PROTOKOL!$A$1:$E$26,2,FALSE))*FZ42)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7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",(VLOOKUP(GH42,PROTOKOL!$A$1:$E$26,2,FALSE))*GI42)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127"/>
        <v xml:space="preserve"> </v>
      </c>
      <c r="GN42" s="169">
        <f t="shared" si="74"/>
        <v>0</v>
      </c>
      <c r="GO42" s="170" t="str">
        <f t="shared" si="75"/>
        <v xml:space="preserve"> </v>
      </c>
      <c r="GQ42" s="166">
        <v>7</v>
      </c>
      <c r="GR42" s="228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",(VLOOKUP(GU42,PROTOKOL!$A$1:$E$26,2,FALSE))*GV42)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7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",(VLOOKUP(HD42,PROTOKOL!$A$1:$E$26,2,FALSE))*HE42)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128"/>
        <v xml:space="preserve"> </v>
      </c>
      <c r="HJ42" s="169">
        <f t="shared" si="78"/>
        <v>0</v>
      </c>
      <c r="HK42" s="170" t="str">
        <f t="shared" si="79"/>
        <v xml:space="preserve"> </v>
      </c>
      <c r="HM42" s="166">
        <v>7</v>
      </c>
      <c r="HN42" s="228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",(VLOOKUP(HQ42,PROTOKOL!$A$1:$E$26,2,FALSE))*HR42)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8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",(VLOOKUP(HZ42,PROTOKOL!$A$1:$E$26,2,FALSE))*IA42)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129"/>
        <v xml:space="preserve"> </v>
      </c>
      <c r="IF42" s="169">
        <f t="shared" si="82"/>
        <v>0</v>
      </c>
      <c r="IG42" s="170" t="str">
        <f t="shared" si="83"/>
        <v xml:space="preserve"> </v>
      </c>
      <c r="II42" s="166">
        <v>7</v>
      </c>
      <c r="IJ42" s="228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",(VLOOKUP(IM42,PROTOKOL!$A$1:$E$26,2,FALSE))*IN42)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8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",(VLOOKUP(IV42,PROTOKOL!$A$1:$E$26,2,FALSE))*IW42)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30"/>
        <v xml:space="preserve"> </v>
      </c>
      <c r="JB42" s="169">
        <f t="shared" si="86"/>
        <v>0</v>
      </c>
      <c r="JC42" s="170" t="str">
        <f t="shared" si="87"/>
        <v xml:space="preserve"> </v>
      </c>
      <c r="JE42" s="166">
        <v>7</v>
      </c>
      <c r="JF42" s="228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",(VLOOKUP(JI42,PROTOKOL!$A$1:$E$26,2,FALSE))*JJ42)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8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",(VLOOKUP(JR42,PROTOKOL!$A$1:$E$26,2,FALSE))*JS42)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31"/>
        <v xml:space="preserve"> </v>
      </c>
      <c r="JX42" s="169">
        <f t="shared" si="90"/>
        <v>0</v>
      </c>
      <c r="JY42" s="170" t="str">
        <f t="shared" si="91"/>
        <v xml:space="preserve"> </v>
      </c>
      <c r="KA42" s="166">
        <v>7</v>
      </c>
      <c r="KB42" s="228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",(VLOOKUP(KE42,PROTOKOL!$A$1:$E$26,2,FALSE))*KF42)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9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",(VLOOKUP(KN42,PROTOKOL!$A$1:$E$26,2,FALSE))*KO42)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32"/>
        <v xml:space="preserve"> </v>
      </c>
      <c r="KT42" s="169">
        <f t="shared" si="94"/>
        <v>0</v>
      </c>
      <c r="KU42" s="170" t="str">
        <f t="shared" si="95"/>
        <v xml:space="preserve"> </v>
      </c>
      <c r="KW42" s="166">
        <v>7</v>
      </c>
      <c r="KX42" s="228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",(VLOOKUP(LA42,PROTOKOL!$A$1:$E$26,2,FALSE))*LB42)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9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",(VLOOKUP(LJ42,PROTOKOL!$A$1:$E$26,2,FALSE))*LK42)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33"/>
        <v xml:space="preserve"> </v>
      </c>
      <c r="LP42" s="169">
        <f t="shared" si="98"/>
        <v>0</v>
      </c>
      <c r="LQ42" s="170" t="str">
        <f t="shared" si="99"/>
        <v xml:space="preserve"> </v>
      </c>
      <c r="LS42" s="166">
        <v>7</v>
      </c>
      <c r="LT42" s="228"/>
      <c r="LU42" s="167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",(VLOOKUP(LW42,PROTOKOL!$A$1:$E$26,2,FALSE))*LX42)</f>
        <v xml:space="preserve"> </v>
      </c>
      <c r="LZ42" s="168" t="str">
        <f t="shared" si="30"/>
        <v xml:space="preserve"> </v>
      </c>
      <c r="MA42" s="205" t="str">
        <f>IF(LW42=0," ",VLOOKUP(LW42,PROTOKOL!$A:$E,5,FALSE))</f>
        <v xml:space="preserve"> </v>
      </c>
      <c r="MB42" s="169"/>
      <c r="MC42" s="170" t="str">
        <f t="shared" si="100"/>
        <v xml:space="preserve"> </v>
      </c>
      <c r="MD42" s="210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",(VLOOKUP(MF42,PROTOKOL!$A$1:$E$26,2,FALSE))*MG42)</f>
        <v xml:space="preserve"> </v>
      </c>
      <c r="MI42" s="168" t="str">
        <f t="shared" si="31"/>
        <v xml:space="preserve"> </v>
      </c>
      <c r="MJ42" s="169" t="str">
        <f>IF(MF42=0," ",VLOOKUP(MF42,PROTOKOL!$A:$E,5,FALSE))</f>
        <v xml:space="preserve"> </v>
      </c>
      <c r="MK42" s="205" t="str">
        <f t="shared" si="134"/>
        <v xml:space="preserve"> </v>
      </c>
      <c r="ML42" s="169">
        <f t="shared" si="102"/>
        <v>0</v>
      </c>
      <c r="MM42" s="170" t="str">
        <f t="shared" si="103"/>
        <v xml:space="preserve"> </v>
      </c>
      <c r="MO42" s="166">
        <v>7</v>
      </c>
      <c r="MP42" s="228"/>
      <c r="MQ42" s="167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",(VLOOKUP(MS42,PROTOKOL!$A$1:$E$26,2,FALSE))*MT42)</f>
        <v xml:space="preserve"> </v>
      </c>
      <c r="MV42" s="168" t="str">
        <f t="shared" si="32"/>
        <v xml:space="preserve"> </v>
      </c>
      <c r="MW42" s="205" t="str">
        <f>IF(MS42=0," ",VLOOKUP(MS42,PROTOKOL!$A:$E,5,FALSE))</f>
        <v xml:space="preserve"> </v>
      </c>
      <c r="MX42" s="169"/>
      <c r="MY42" s="170" t="str">
        <f t="shared" si="104"/>
        <v xml:space="preserve"> </v>
      </c>
      <c r="MZ42" s="210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",(VLOOKUP(NB42,PROTOKOL!$A$1:$E$26,2,FALSE))*NC42)</f>
        <v xml:space="preserve"> </v>
      </c>
      <c r="NE42" s="168" t="str">
        <f t="shared" si="33"/>
        <v xml:space="preserve"> </v>
      </c>
      <c r="NF42" s="169" t="str">
        <f>IF(NB42=0," ",VLOOKUP(NB42,PROTOKOL!$A:$E,5,FALSE))</f>
        <v xml:space="preserve"> </v>
      </c>
      <c r="NG42" s="205" t="str">
        <f t="shared" si="135"/>
        <v xml:space="preserve"> </v>
      </c>
      <c r="NH42" s="169">
        <f t="shared" si="106"/>
        <v>0</v>
      </c>
      <c r="NI42" s="170" t="str">
        <f t="shared" si="107"/>
        <v xml:space="preserve"> </v>
      </c>
      <c r="NK42" s="166">
        <v>7</v>
      </c>
      <c r="NL42" s="228"/>
      <c r="NM42" s="167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",(VLOOKUP(NO42,PROTOKOL!$A$1:$E$26,2,FALSE))*NP42)</f>
        <v xml:space="preserve"> </v>
      </c>
      <c r="NR42" s="168" t="str">
        <f t="shared" si="34"/>
        <v xml:space="preserve"> </v>
      </c>
      <c r="NS42" s="205" t="str">
        <f>IF(NO42=0," ",VLOOKUP(NO42,PROTOKOL!$A:$E,5,FALSE))</f>
        <v xml:space="preserve"> </v>
      </c>
      <c r="NT42" s="169"/>
      <c r="NU42" s="170" t="str">
        <f t="shared" si="108"/>
        <v xml:space="preserve"> </v>
      </c>
      <c r="NV42" s="210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",(VLOOKUP(NX42,PROTOKOL!$A$1:$E$26,2,FALSE))*NY42)</f>
        <v xml:space="preserve"> </v>
      </c>
      <c r="OA42" s="168" t="str">
        <f t="shared" si="35"/>
        <v xml:space="preserve"> </v>
      </c>
      <c r="OB42" s="169" t="str">
        <f>IF(NX42=0," ",VLOOKUP(NX42,PROTOKOL!$A:$E,5,FALSE))</f>
        <v xml:space="preserve"> </v>
      </c>
      <c r="OC42" s="205" t="str">
        <f t="shared" si="136"/>
        <v xml:space="preserve"> </v>
      </c>
      <c r="OD42" s="169">
        <f t="shared" si="110"/>
        <v>0</v>
      </c>
      <c r="OE42" s="170" t="str">
        <f t="shared" si="111"/>
        <v xml:space="preserve"> </v>
      </c>
      <c r="OG42" s="166">
        <v>7</v>
      </c>
      <c r="OH42" s="228"/>
      <c r="OI42" s="167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",(VLOOKUP(OK42,PROTOKOL!$A$1:$E$26,2,FALSE))*OL42)</f>
        <v xml:space="preserve"> </v>
      </c>
      <c r="ON42" s="168" t="str">
        <f t="shared" si="36"/>
        <v xml:space="preserve"> </v>
      </c>
      <c r="OO42" s="205" t="str">
        <f>IF(OK42=0," ",VLOOKUP(OK42,PROTOKOL!$A:$E,5,FALSE))</f>
        <v xml:space="preserve"> </v>
      </c>
      <c r="OP42" s="169"/>
      <c r="OQ42" s="170" t="str">
        <f t="shared" si="112"/>
        <v xml:space="preserve"> </v>
      </c>
      <c r="OR42" s="210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",(VLOOKUP(OT42,PROTOKOL!$A$1:$E$26,2,FALSE))*OU42)</f>
        <v xml:space="preserve"> </v>
      </c>
      <c r="OW42" s="168" t="str">
        <f t="shared" si="37"/>
        <v xml:space="preserve"> </v>
      </c>
      <c r="OX42" s="169" t="str">
        <f>IF(OT42=0," ",VLOOKUP(OT42,PROTOKOL!$A:$E,5,FALSE))</f>
        <v xml:space="preserve"> </v>
      </c>
      <c r="OY42" s="205" t="str">
        <f t="shared" si="137"/>
        <v xml:space="preserve"> </v>
      </c>
      <c r="OZ42" s="169">
        <f t="shared" si="114"/>
        <v>0</v>
      </c>
      <c r="PA42" s="170" t="str">
        <f t="shared" si="115"/>
        <v xml:space="preserve"> </v>
      </c>
      <c r="PC42" s="166">
        <v>7</v>
      </c>
      <c r="PD42" s="228"/>
      <c r="PE42" s="167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",(VLOOKUP(PG42,PROTOKOL!$A$1:$E$26,2,FALSE))*PH42)</f>
        <v xml:space="preserve"> </v>
      </c>
      <c r="PJ42" s="168" t="str">
        <f t="shared" si="38"/>
        <v xml:space="preserve"> </v>
      </c>
      <c r="PK42" s="205" t="str">
        <f>IF(PG42=0," ",VLOOKUP(PG42,PROTOKOL!$A:$E,5,FALSE))</f>
        <v xml:space="preserve"> </v>
      </c>
      <c r="PL42" s="169"/>
      <c r="PM42" s="170" t="str">
        <f t="shared" si="116"/>
        <v xml:space="preserve"> </v>
      </c>
      <c r="PN42" s="210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",(VLOOKUP(PP42,PROTOKOL!$A$1:$E$26,2,FALSE))*PQ42)</f>
        <v xml:space="preserve"> </v>
      </c>
      <c r="PS42" s="168" t="str">
        <f t="shared" si="39"/>
        <v xml:space="preserve"> </v>
      </c>
      <c r="PT42" s="169" t="str">
        <f>IF(PP42=0," ",VLOOKUP(PP42,PROTOKOL!$A:$E,5,FALSE))</f>
        <v xml:space="preserve"> </v>
      </c>
      <c r="PU42" s="205" t="str">
        <f t="shared" si="138"/>
        <v xml:space="preserve"> </v>
      </c>
      <c r="PV42" s="169">
        <f t="shared" si="118"/>
        <v>0</v>
      </c>
      <c r="PW42" s="170" t="str">
        <f t="shared" si="119"/>
        <v xml:space="preserve"> </v>
      </c>
    </row>
    <row r="43" spans="1:439" ht="13.8">
      <c r="A43" s="166">
        <v>7</v>
      </c>
      <c r="B43" s="229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",(VLOOKUP(E43,PROTOKOL!$A$1:$E$26,2,FALSE))*F43)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4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",(VLOOKUP(N43,PROTOKOL!$A$1:$E$26,2,FALSE))*O43)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41"/>
        <v xml:space="preserve"> </v>
      </c>
      <c r="T43" s="169">
        <f t="shared" si="42"/>
        <v>0</v>
      </c>
      <c r="U43" s="170" t="str">
        <f t="shared" si="43"/>
        <v xml:space="preserve"> </v>
      </c>
      <c r="W43" s="166">
        <v>7</v>
      </c>
      <c r="X43" s="229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",(VLOOKUP(AA43,PROTOKOL!$A$1:$E$26,2,FALSE))*AB43)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4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",(VLOOKUP(AJ43,PROTOKOL!$A$1:$E$26,2,FALSE))*AK43)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120"/>
        <v xml:space="preserve"> </v>
      </c>
      <c r="AP43" s="169">
        <f t="shared" si="46"/>
        <v>0</v>
      </c>
      <c r="AQ43" s="170" t="str">
        <f t="shared" si="47"/>
        <v xml:space="preserve"> </v>
      </c>
      <c r="AS43" s="166">
        <v>7</v>
      </c>
      <c r="AT43" s="229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",(VLOOKUP(AW43,PROTOKOL!$A$1:$E$26,2,FALSE))*AX43)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4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",(VLOOKUP(BF43,PROTOKOL!$A$1:$E$26,2,FALSE))*BG43)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121"/>
        <v xml:space="preserve"> </v>
      </c>
      <c r="BL43" s="169">
        <f t="shared" si="50"/>
        <v>0</v>
      </c>
      <c r="BM43" s="170" t="str">
        <f t="shared" si="51"/>
        <v xml:space="preserve"> </v>
      </c>
      <c r="BO43" s="166">
        <v>7</v>
      </c>
      <c r="BP43" s="229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",(VLOOKUP(BS43,PROTOKOL!$A$1:$E$26,2,FALSE))*BT43)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5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",(VLOOKUP(CB43,PROTOKOL!$A$1:$E$26,2,FALSE))*CC43)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122"/>
        <v xml:space="preserve"> </v>
      </c>
      <c r="CH43" s="169">
        <f t="shared" si="54"/>
        <v>0</v>
      </c>
      <c r="CI43" s="170" t="str">
        <f t="shared" si="55"/>
        <v xml:space="preserve"> </v>
      </c>
      <c r="CK43" s="166">
        <v>7</v>
      </c>
      <c r="CL43" s="229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",(VLOOKUP(CO43,PROTOKOL!$A$1:$E$26,2,FALSE))*CP43)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5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",(VLOOKUP(CX43,PROTOKOL!$A$1:$E$26,2,FALSE))*CY43)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123"/>
        <v xml:space="preserve"> </v>
      </c>
      <c r="DD43" s="169">
        <f t="shared" si="58"/>
        <v>0</v>
      </c>
      <c r="DE43" s="170" t="str">
        <f t="shared" si="59"/>
        <v xml:space="preserve"> </v>
      </c>
      <c r="DG43" s="166">
        <v>7</v>
      </c>
      <c r="DH43" s="229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",(VLOOKUP(DK43,PROTOKOL!$A$1:$E$26,2,FALSE))*DL43)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6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",(VLOOKUP(DT43,PROTOKOL!$A$1:$E$26,2,FALSE))*DU43)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124"/>
        <v xml:space="preserve"> </v>
      </c>
      <c r="DZ43" s="169">
        <f t="shared" si="62"/>
        <v>0</v>
      </c>
      <c r="EA43" s="170" t="str">
        <f t="shared" si="63"/>
        <v xml:space="preserve"> </v>
      </c>
      <c r="EC43" s="166">
        <v>7</v>
      </c>
      <c r="ED43" s="229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",(VLOOKUP(EG43,PROTOKOL!$A$1:$E$26,2,FALSE))*EH43)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6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",(VLOOKUP(EP43,PROTOKOL!$A$1:$E$26,2,FALSE))*EQ43)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125"/>
        <v xml:space="preserve"> </v>
      </c>
      <c r="EV43" s="169">
        <f t="shared" si="66"/>
        <v>0</v>
      </c>
      <c r="EW43" s="170" t="str">
        <f t="shared" si="67"/>
        <v xml:space="preserve"> </v>
      </c>
      <c r="EY43" s="166">
        <v>7</v>
      </c>
      <c r="EZ43" s="229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",(VLOOKUP(FC43,PROTOKOL!$A$1:$E$26,2,FALSE))*FD43)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6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",(VLOOKUP(FL43,PROTOKOL!$A$1:$E$26,2,FALSE))*FM43)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126"/>
        <v xml:space="preserve"> </v>
      </c>
      <c r="FR43" s="169">
        <f t="shared" si="70"/>
        <v>0</v>
      </c>
      <c r="FS43" s="170" t="str">
        <f t="shared" si="71"/>
        <v xml:space="preserve"> </v>
      </c>
      <c r="FU43" s="166">
        <v>7</v>
      </c>
      <c r="FV43" s="229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",(VLOOKUP(FY43,PROTOKOL!$A$1:$E$26,2,FALSE))*FZ43)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7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",(VLOOKUP(GH43,PROTOKOL!$A$1:$E$26,2,FALSE))*GI43)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127"/>
        <v xml:space="preserve"> </v>
      </c>
      <c r="GN43" s="169">
        <f t="shared" si="74"/>
        <v>0</v>
      </c>
      <c r="GO43" s="170" t="str">
        <f t="shared" si="75"/>
        <v xml:space="preserve"> </v>
      </c>
      <c r="GQ43" s="166">
        <v>7</v>
      </c>
      <c r="GR43" s="229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",(VLOOKUP(GU43,PROTOKOL!$A$1:$E$26,2,FALSE))*GV43)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7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",(VLOOKUP(HD43,PROTOKOL!$A$1:$E$26,2,FALSE))*HE43)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128"/>
        <v xml:space="preserve"> </v>
      </c>
      <c r="HJ43" s="169">
        <f t="shared" si="78"/>
        <v>0</v>
      </c>
      <c r="HK43" s="170" t="str">
        <f t="shared" si="79"/>
        <v xml:space="preserve"> </v>
      </c>
      <c r="HM43" s="166">
        <v>7</v>
      </c>
      <c r="HN43" s="229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",(VLOOKUP(HQ43,PROTOKOL!$A$1:$E$26,2,FALSE))*HR43)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8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",(VLOOKUP(HZ43,PROTOKOL!$A$1:$E$26,2,FALSE))*IA43)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129"/>
        <v xml:space="preserve"> </v>
      </c>
      <c r="IF43" s="169">
        <f t="shared" si="82"/>
        <v>0</v>
      </c>
      <c r="IG43" s="170" t="str">
        <f t="shared" si="83"/>
        <v xml:space="preserve"> </v>
      </c>
      <c r="II43" s="166">
        <v>7</v>
      </c>
      <c r="IJ43" s="229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",(VLOOKUP(IM43,PROTOKOL!$A$1:$E$26,2,FALSE))*IN43)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8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",(VLOOKUP(IV43,PROTOKOL!$A$1:$E$26,2,FALSE))*IW43)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30"/>
        <v xml:space="preserve"> </v>
      </c>
      <c r="JB43" s="169">
        <f t="shared" si="86"/>
        <v>0</v>
      </c>
      <c r="JC43" s="170" t="str">
        <f t="shared" si="87"/>
        <v xml:space="preserve"> </v>
      </c>
      <c r="JE43" s="166">
        <v>7</v>
      </c>
      <c r="JF43" s="229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",(VLOOKUP(JI43,PROTOKOL!$A$1:$E$26,2,FALSE))*JJ43)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8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",(VLOOKUP(JR43,PROTOKOL!$A$1:$E$26,2,FALSE))*JS43)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31"/>
        <v xml:space="preserve"> </v>
      </c>
      <c r="JX43" s="169">
        <f t="shared" si="90"/>
        <v>0</v>
      </c>
      <c r="JY43" s="170" t="str">
        <f t="shared" si="91"/>
        <v xml:space="preserve"> </v>
      </c>
      <c r="KA43" s="166">
        <v>7</v>
      </c>
      <c r="KB43" s="229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",(VLOOKUP(KE43,PROTOKOL!$A$1:$E$26,2,FALSE))*KF43)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9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",(VLOOKUP(KN43,PROTOKOL!$A$1:$E$26,2,FALSE))*KO43)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32"/>
        <v xml:space="preserve"> </v>
      </c>
      <c r="KT43" s="169">
        <f t="shared" si="94"/>
        <v>0</v>
      </c>
      <c r="KU43" s="170" t="str">
        <f t="shared" si="95"/>
        <v xml:space="preserve"> </v>
      </c>
      <c r="KW43" s="166">
        <v>7</v>
      </c>
      <c r="KX43" s="229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",(VLOOKUP(LA43,PROTOKOL!$A$1:$E$26,2,FALSE))*LB43)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9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",(VLOOKUP(LJ43,PROTOKOL!$A$1:$E$26,2,FALSE))*LK43)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33"/>
        <v xml:space="preserve"> </v>
      </c>
      <c r="LP43" s="169">
        <f t="shared" si="98"/>
        <v>0</v>
      </c>
      <c r="LQ43" s="170" t="str">
        <f t="shared" si="99"/>
        <v xml:space="preserve"> </v>
      </c>
      <c r="LS43" s="166">
        <v>7</v>
      </c>
      <c r="LT43" s="229"/>
      <c r="LU43" s="167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",(VLOOKUP(LW43,PROTOKOL!$A$1:$E$26,2,FALSE))*LX43)</f>
        <v xml:space="preserve"> </v>
      </c>
      <c r="LZ43" s="168" t="str">
        <f t="shared" si="30"/>
        <v xml:space="preserve"> </v>
      </c>
      <c r="MA43" s="205" t="str">
        <f>IF(LW43=0," ",VLOOKUP(LW43,PROTOKOL!$A:$E,5,FALSE))</f>
        <v xml:space="preserve"> </v>
      </c>
      <c r="MB43" s="169"/>
      <c r="MC43" s="170" t="str">
        <f t="shared" si="100"/>
        <v xml:space="preserve"> </v>
      </c>
      <c r="MD43" s="210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",(VLOOKUP(MF43,PROTOKOL!$A$1:$E$26,2,FALSE))*MG43)</f>
        <v xml:space="preserve"> </v>
      </c>
      <c r="MI43" s="168" t="str">
        <f t="shared" si="31"/>
        <v xml:space="preserve"> </v>
      </c>
      <c r="MJ43" s="169" t="str">
        <f>IF(MF43=0," ",VLOOKUP(MF43,PROTOKOL!$A:$E,5,FALSE))</f>
        <v xml:space="preserve"> </v>
      </c>
      <c r="MK43" s="205" t="str">
        <f t="shared" si="134"/>
        <v xml:space="preserve"> </v>
      </c>
      <c r="ML43" s="169">
        <f t="shared" si="102"/>
        <v>0</v>
      </c>
      <c r="MM43" s="170" t="str">
        <f t="shared" si="103"/>
        <v xml:space="preserve"> </v>
      </c>
      <c r="MO43" s="166">
        <v>7</v>
      </c>
      <c r="MP43" s="229"/>
      <c r="MQ43" s="167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",(VLOOKUP(MS43,PROTOKOL!$A$1:$E$26,2,FALSE))*MT43)</f>
        <v xml:space="preserve"> </v>
      </c>
      <c r="MV43" s="168" t="str">
        <f t="shared" si="32"/>
        <v xml:space="preserve"> </v>
      </c>
      <c r="MW43" s="205" t="str">
        <f>IF(MS43=0," ",VLOOKUP(MS43,PROTOKOL!$A:$E,5,FALSE))</f>
        <v xml:space="preserve"> </v>
      </c>
      <c r="MX43" s="169"/>
      <c r="MY43" s="170" t="str">
        <f t="shared" si="104"/>
        <v xml:space="preserve"> </v>
      </c>
      <c r="MZ43" s="210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",(VLOOKUP(NB43,PROTOKOL!$A$1:$E$26,2,FALSE))*NC43)</f>
        <v xml:space="preserve"> </v>
      </c>
      <c r="NE43" s="168" t="str">
        <f t="shared" si="33"/>
        <v xml:space="preserve"> </v>
      </c>
      <c r="NF43" s="169" t="str">
        <f>IF(NB43=0," ",VLOOKUP(NB43,PROTOKOL!$A:$E,5,FALSE))</f>
        <v xml:space="preserve"> </v>
      </c>
      <c r="NG43" s="205" t="str">
        <f t="shared" si="135"/>
        <v xml:space="preserve"> </v>
      </c>
      <c r="NH43" s="169">
        <f t="shared" si="106"/>
        <v>0</v>
      </c>
      <c r="NI43" s="170" t="str">
        <f t="shared" si="107"/>
        <v xml:space="preserve"> </v>
      </c>
      <c r="NK43" s="166">
        <v>7</v>
      </c>
      <c r="NL43" s="229"/>
      <c r="NM43" s="167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",(VLOOKUP(NO43,PROTOKOL!$A$1:$E$26,2,FALSE))*NP43)</f>
        <v xml:space="preserve"> </v>
      </c>
      <c r="NR43" s="168" t="str">
        <f t="shared" si="34"/>
        <v xml:space="preserve"> </v>
      </c>
      <c r="NS43" s="205" t="str">
        <f>IF(NO43=0," ",VLOOKUP(NO43,PROTOKOL!$A:$E,5,FALSE))</f>
        <v xml:space="preserve"> </v>
      </c>
      <c r="NT43" s="169"/>
      <c r="NU43" s="170" t="str">
        <f t="shared" si="108"/>
        <v xml:space="preserve"> </v>
      </c>
      <c r="NV43" s="210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",(VLOOKUP(NX43,PROTOKOL!$A$1:$E$26,2,FALSE))*NY43)</f>
        <v xml:space="preserve"> </v>
      </c>
      <c r="OA43" s="168" t="str">
        <f t="shared" si="35"/>
        <v xml:space="preserve"> </v>
      </c>
      <c r="OB43" s="169" t="str">
        <f>IF(NX43=0," ",VLOOKUP(NX43,PROTOKOL!$A:$E,5,FALSE))</f>
        <v xml:space="preserve"> </v>
      </c>
      <c r="OC43" s="205" t="str">
        <f t="shared" si="136"/>
        <v xml:space="preserve"> </v>
      </c>
      <c r="OD43" s="169">
        <f t="shared" si="110"/>
        <v>0</v>
      </c>
      <c r="OE43" s="170" t="str">
        <f t="shared" si="111"/>
        <v xml:space="preserve"> </v>
      </c>
      <c r="OG43" s="166">
        <v>7</v>
      </c>
      <c r="OH43" s="229"/>
      <c r="OI43" s="167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",(VLOOKUP(OK43,PROTOKOL!$A$1:$E$26,2,FALSE))*OL43)</f>
        <v xml:space="preserve"> </v>
      </c>
      <c r="ON43" s="168" t="str">
        <f t="shared" si="36"/>
        <v xml:space="preserve"> </v>
      </c>
      <c r="OO43" s="205" t="str">
        <f>IF(OK43=0," ",VLOOKUP(OK43,PROTOKOL!$A:$E,5,FALSE))</f>
        <v xml:space="preserve"> </v>
      </c>
      <c r="OP43" s="169"/>
      <c r="OQ43" s="170" t="str">
        <f t="shared" si="112"/>
        <v xml:space="preserve"> </v>
      </c>
      <c r="OR43" s="210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",(VLOOKUP(OT43,PROTOKOL!$A$1:$E$26,2,FALSE))*OU43)</f>
        <v xml:space="preserve"> </v>
      </c>
      <c r="OW43" s="168" t="str">
        <f t="shared" si="37"/>
        <v xml:space="preserve"> </v>
      </c>
      <c r="OX43" s="169" t="str">
        <f>IF(OT43=0," ",VLOOKUP(OT43,PROTOKOL!$A:$E,5,FALSE))</f>
        <v xml:space="preserve"> </v>
      </c>
      <c r="OY43" s="205" t="str">
        <f t="shared" si="137"/>
        <v xml:space="preserve"> </v>
      </c>
      <c r="OZ43" s="169">
        <f t="shared" si="114"/>
        <v>0</v>
      </c>
      <c r="PA43" s="170" t="str">
        <f t="shared" si="115"/>
        <v xml:space="preserve"> </v>
      </c>
      <c r="PC43" s="166">
        <v>7</v>
      </c>
      <c r="PD43" s="229"/>
      <c r="PE43" s="167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",(VLOOKUP(PG43,PROTOKOL!$A$1:$E$26,2,FALSE))*PH43)</f>
        <v xml:space="preserve"> </v>
      </c>
      <c r="PJ43" s="168" t="str">
        <f t="shared" si="38"/>
        <v xml:space="preserve"> </v>
      </c>
      <c r="PK43" s="205" t="str">
        <f>IF(PG43=0," ",VLOOKUP(PG43,PROTOKOL!$A:$E,5,FALSE))</f>
        <v xml:space="preserve"> </v>
      </c>
      <c r="PL43" s="169"/>
      <c r="PM43" s="170" t="str">
        <f t="shared" si="116"/>
        <v xml:space="preserve"> </v>
      </c>
      <c r="PN43" s="210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",(VLOOKUP(PP43,PROTOKOL!$A$1:$E$26,2,FALSE))*PQ43)</f>
        <v xml:space="preserve"> </v>
      </c>
      <c r="PS43" s="168" t="str">
        <f t="shared" si="39"/>
        <v xml:space="preserve"> </v>
      </c>
      <c r="PT43" s="169" t="str">
        <f>IF(PP43=0," ",VLOOKUP(PP43,PROTOKOL!$A:$E,5,FALSE))</f>
        <v xml:space="preserve"> </v>
      </c>
      <c r="PU43" s="205" t="str">
        <f t="shared" si="138"/>
        <v xml:space="preserve"> </v>
      </c>
      <c r="PV43" s="169">
        <f t="shared" si="118"/>
        <v>0</v>
      </c>
      <c r="PW43" s="170" t="str">
        <f t="shared" si="119"/>
        <v xml:space="preserve"> </v>
      </c>
    </row>
    <row r="44" spans="1:439" ht="13.8">
      <c r="A44" s="166">
        <v>8</v>
      </c>
      <c r="B44" s="227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",(VLOOKUP(E44,PROTOKOL!$A$1:$E$26,2,FALSE))*F44)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4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",(VLOOKUP(N44,PROTOKOL!$A$1:$E$26,2,FALSE))*O44)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41"/>
        <v xml:space="preserve"> </v>
      </c>
      <c r="T44" s="169">
        <f t="shared" si="42"/>
        <v>0</v>
      </c>
      <c r="U44" s="170" t="str">
        <f t="shared" si="43"/>
        <v xml:space="preserve"> </v>
      </c>
      <c r="W44" s="166">
        <v>8</v>
      </c>
      <c r="X44" s="227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",(VLOOKUP(AA44,PROTOKOL!$A$1:$E$26,2,FALSE))*AB44)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4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",(VLOOKUP(AJ44,PROTOKOL!$A$1:$E$26,2,FALSE))*AK44)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120"/>
        <v xml:space="preserve"> </v>
      </c>
      <c r="AP44" s="169">
        <f t="shared" si="46"/>
        <v>0</v>
      </c>
      <c r="AQ44" s="170" t="str">
        <f t="shared" si="47"/>
        <v xml:space="preserve"> </v>
      </c>
      <c r="AS44" s="166">
        <v>8</v>
      </c>
      <c r="AT44" s="227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",(VLOOKUP(AW44,PROTOKOL!$A$1:$E$26,2,FALSE))*AX44)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4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",(VLOOKUP(BF44,PROTOKOL!$A$1:$E$26,2,FALSE))*BG44)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121"/>
        <v xml:space="preserve"> </v>
      </c>
      <c r="BL44" s="169">
        <f t="shared" si="50"/>
        <v>0</v>
      </c>
      <c r="BM44" s="170" t="str">
        <f t="shared" si="51"/>
        <v xml:space="preserve"> </v>
      </c>
      <c r="BO44" s="166">
        <v>8</v>
      </c>
      <c r="BP44" s="227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",(VLOOKUP(BS44,PROTOKOL!$A$1:$E$26,2,FALSE))*BT44)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5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",(VLOOKUP(CB44,PROTOKOL!$A$1:$E$26,2,FALSE))*CC44)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122"/>
        <v xml:space="preserve"> </v>
      </c>
      <c r="CH44" s="169">
        <f t="shared" si="54"/>
        <v>0</v>
      </c>
      <c r="CI44" s="170" t="str">
        <f t="shared" si="55"/>
        <v xml:space="preserve"> </v>
      </c>
      <c r="CK44" s="166">
        <v>8</v>
      </c>
      <c r="CL44" s="227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",(VLOOKUP(CO44,PROTOKOL!$A$1:$E$26,2,FALSE))*CP44)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5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",(VLOOKUP(CX44,PROTOKOL!$A$1:$E$26,2,FALSE))*CY44)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123"/>
        <v xml:space="preserve"> </v>
      </c>
      <c r="DD44" s="169">
        <f t="shared" si="58"/>
        <v>0</v>
      </c>
      <c r="DE44" s="170" t="str">
        <f t="shared" si="59"/>
        <v xml:space="preserve"> </v>
      </c>
      <c r="DG44" s="166">
        <v>8</v>
      </c>
      <c r="DH44" s="227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",(VLOOKUP(DK44,PROTOKOL!$A$1:$E$26,2,FALSE))*DL44)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6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",(VLOOKUP(DT44,PROTOKOL!$A$1:$E$26,2,FALSE))*DU44)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124"/>
        <v xml:space="preserve"> </v>
      </c>
      <c r="DZ44" s="169">
        <f t="shared" si="62"/>
        <v>0</v>
      </c>
      <c r="EA44" s="170" t="str">
        <f t="shared" si="63"/>
        <v xml:space="preserve"> </v>
      </c>
      <c r="EC44" s="166">
        <v>8</v>
      </c>
      <c r="ED44" s="227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",(VLOOKUP(EG44,PROTOKOL!$A$1:$E$26,2,FALSE))*EH44)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6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",(VLOOKUP(EP44,PROTOKOL!$A$1:$E$26,2,FALSE))*EQ44)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125"/>
        <v xml:space="preserve"> </v>
      </c>
      <c r="EV44" s="169">
        <f t="shared" si="66"/>
        <v>0</v>
      </c>
      <c r="EW44" s="170" t="str">
        <f t="shared" si="67"/>
        <v xml:space="preserve"> </v>
      </c>
      <c r="EY44" s="166">
        <v>8</v>
      </c>
      <c r="EZ44" s="227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",(VLOOKUP(FC44,PROTOKOL!$A$1:$E$26,2,FALSE))*FD44)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6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",(VLOOKUP(FL44,PROTOKOL!$A$1:$E$26,2,FALSE))*FM44)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126"/>
        <v xml:space="preserve"> </v>
      </c>
      <c r="FR44" s="169">
        <f t="shared" si="70"/>
        <v>0</v>
      </c>
      <c r="FS44" s="170" t="str">
        <f t="shared" si="71"/>
        <v xml:space="preserve"> </v>
      </c>
      <c r="FU44" s="166">
        <v>8</v>
      </c>
      <c r="FV44" s="227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",(VLOOKUP(FY44,PROTOKOL!$A$1:$E$26,2,FALSE))*FZ44)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7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",(VLOOKUP(GH44,PROTOKOL!$A$1:$E$26,2,FALSE))*GI44)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127"/>
        <v xml:space="preserve"> </v>
      </c>
      <c r="GN44" s="169">
        <f t="shared" si="74"/>
        <v>0</v>
      </c>
      <c r="GO44" s="170" t="str">
        <f t="shared" si="75"/>
        <v xml:space="preserve"> </v>
      </c>
      <c r="GQ44" s="166">
        <v>8</v>
      </c>
      <c r="GR44" s="227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",(VLOOKUP(GU44,PROTOKOL!$A$1:$E$26,2,FALSE))*GV44)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7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",(VLOOKUP(HD44,PROTOKOL!$A$1:$E$26,2,FALSE))*HE44)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128"/>
        <v xml:space="preserve"> </v>
      </c>
      <c r="HJ44" s="169">
        <f t="shared" si="78"/>
        <v>0</v>
      </c>
      <c r="HK44" s="170" t="str">
        <f t="shared" si="79"/>
        <v xml:space="preserve"> </v>
      </c>
      <c r="HM44" s="166">
        <v>8</v>
      </c>
      <c r="HN44" s="227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",(VLOOKUP(HQ44,PROTOKOL!$A$1:$E$26,2,FALSE))*HR44)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8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",(VLOOKUP(HZ44,PROTOKOL!$A$1:$E$26,2,FALSE))*IA44)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129"/>
        <v xml:space="preserve"> </v>
      </c>
      <c r="IF44" s="169">
        <f t="shared" si="82"/>
        <v>0</v>
      </c>
      <c r="IG44" s="170" t="str">
        <f t="shared" si="83"/>
        <v xml:space="preserve"> </v>
      </c>
      <c r="II44" s="166">
        <v>8</v>
      </c>
      <c r="IJ44" s="227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",(VLOOKUP(IM44,PROTOKOL!$A$1:$E$26,2,FALSE))*IN44)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8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",(VLOOKUP(IV44,PROTOKOL!$A$1:$E$26,2,FALSE))*IW44)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30"/>
        <v xml:space="preserve"> </v>
      </c>
      <c r="JB44" s="169">
        <f t="shared" si="86"/>
        <v>0</v>
      </c>
      <c r="JC44" s="170" t="str">
        <f t="shared" si="87"/>
        <v xml:space="preserve"> </v>
      </c>
      <c r="JE44" s="166">
        <v>8</v>
      </c>
      <c r="JF44" s="227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",(VLOOKUP(JI44,PROTOKOL!$A$1:$E$26,2,FALSE))*JJ44)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8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",(VLOOKUP(JR44,PROTOKOL!$A$1:$E$26,2,FALSE))*JS44)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31"/>
        <v xml:space="preserve"> </v>
      </c>
      <c r="JX44" s="169">
        <f t="shared" si="90"/>
        <v>0</v>
      </c>
      <c r="JY44" s="170" t="str">
        <f t="shared" si="91"/>
        <v xml:space="preserve"> </v>
      </c>
      <c r="KA44" s="166">
        <v>8</v>
      </c>
      <c r="KB44" s="227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",(VLOOKUP(KE44,PROTOKOL!$A$1:$E$26,2,FALSE))*KF44)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9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",(VLOOKUP(KN44,PROTOKOL!$A$1:$E$26,2,FALSE))*KO44)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32"/>
        <v xml:space="preserve"> </v>
      </c>
      <c r="KT44" s="169">
        <f t="shared" si="94"/>
        <v>0</v>
      </c>
      <c r="KU44" s="170" t="str">
        <f t="shared" si="95"/>
        <v xml:space="preserve"> </v>
      </c>
      <c r="KW44" s="166">
        <v>8</v>
      </c>
      <c r="KX44" s="227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",(VLOOKUP(LA44,PROTOKOL!$A$1:$E$26,2,FALSE))*LB44)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9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",(VLOOKUP(LJ44,PROTOKOL!$A$1:$E$26,2,FALSE))*LK44)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33"/>
        <v xml:space="preserve"> </v>
      </c>
      <c r="LP44" s="169">
        <f t="shared" si="98"/>
        <v>0</v>
      </c>
      <c r="LQ44" s="170" t="str">
        <f t="shared" si="99"/>
        <v xml:space="preserve"> </v>
      </c>
      <c r="LS44" s="166">
        <v>8</v>
      </c>
      <c r="LT44" s="227">
        <v>8</v>
      </c>
      <c r="LU44" s="167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",(VLOOKUP(LW44,PROTOKOL!$A$1:$E$26,2,FALSE))*LX44)</f>
        <v xml:space="preserve"> </v>
      </c>
      <c r="LZ44" s="168" t="str">
        <f t="shared" si="30"/>
        <v xml:space="preserve"> </v>
      </c>
      <c r="MA44" s="205" t="str">
        <f>IF(LW44=0," ",VLOOKUP(LW44,PROTOKOL!$A:$E,5,FALSE))</f>
        <v xml:space="preserve"> </v>
      </c>
      <c r="MB44" s="169"/>
      <c r="MC44" s="170" t="str">
        <f t="shared" si="100"/>
        <v xml:space="preserve"> </v>
      </c>
      <c r="MD44" s="210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",(VLOOKUP(MF44,PROTOKOL!$A$1:$E$26,2,FALSE))*MG44)</f>
        <v xml:space="preserve"> </v>
      </c>
      <c r="MI44" s="168" t="str">
        <f t="shared" si="31"/>
        <v xml:space="preserve"> </v>
      </c>
      <c r="MJ44" s="169" t="str">
        <f>IF(MF44=0," ",VLOOKUP(MF44,PROTOKOL!$A:$E,5,FALSE))</f>
        <v xml:space="preserve"> </v>
      </c>
      <c r="MK44" s="205" t="str">
        <f t="shared" si="134"/>
        <v xml:space="preserve"> </v>
      </c>
      <c r="ML44" s="169">
        <f t="shared" si="102"/>
        <v>0</v>
      </c>
      <c r="MM44" s="170" t="str">
        <f t="shared" si="103"/>
        <v xml:space="preserve"> </v>
      </c>
      <c r="MO44" s="166">
        <v>8</v>
      </c>
      <c r="MP44" s="227">
        <v>8</v>
      </c>
      <c r="MQ44" s="167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",(VLOOKUP(MS44,PROTOKOL!$A$1:$E$26,2,FALSE))*MT44)</f>
        <v xml:space="preserve"> </v>
      </c>
      <c r="MV44" s="168" t="str">
        <f t="shared" si="32"/>
        <v xml:space="preserve"> </v>
      </c>
      <c r="MW44" s="205" t="str">
        <f>IF(MS44=0," ",VLOOKUP(MS44,PROTOKOL!$A:$E,5,FALSE))</f>
        <v xml:space="preserve"> </v>
      </c>
      <c r="MX44" s="169"/>
      <c r="MY44" s="170" t="str">
        <f t="shared" si="104"/>
        <v xml:space="preserve"> </v>
      </c>
      <c r="MZ44" s="210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",(VLOOKUP(NB44,PROTOKOL!$A$1:$E$26,2,FALSE))*NC44)</f>
        <v xml:space="preserve"> </v>
      </c>
      <c r="NE44" s="168" t="str">
        <f t="shared" si="33"/>
        <v xml:space="preserve"> </v>
      </c>
      <c r="NF44" s="169" t="str">
        <f>IF(NB44=0," ",VLOOKUP(NB44,PROTOKOL!$A:$E,5,FALSE))</f>
        <v xml:space="preserve"> </v>
      </c>
      <c r="NG44" s="205" t="str">
        <f t="shared" si="135"/>
        <v xml:space="preserve"> </v>
      </c>
      <c r="NH44" s="169">
        <f t="shared" si="106"/>
        <v>0</v>
      </c>
      <c r="NI44" s="170" t="str">
        <f t="shared" si="107"/>
        <v xml:space="preserve"> </v>
      </c>
      <c r="NK44" s="166">
        <v>8</v>
      </c>
      <c r="NL44" s="227">
        <v>8</v>
      </c>
      <c r="NM44" s="167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",(VLOOKUP(NO44,PROTOKOL!$A$1:$E$26,2,FALSE))*NP44)</f>
        <v xml:space="preserve"> </v>
      </c>
      <c r="NR44" s="168" t="str">
        <f t="shared" si="34"/>
        <v xml:space="preserve"> </v>
      </c>
      <c r="NS44" s="205" t="str">
        <f>IF(NO44=0," ",VLOOKUP(NO44,PROTOKOL!$A:$E,5,FALSE))</f>
        <v xml:space="preserve"> </v>
      </c>
      <c r="NT44" s="169"/>
      <c r="NU44" s="170" t="str">
        <f t="shared" si="108"/>
        <v xml:space="preserve"> </v>
      </c>
      <c r="NV44" s="210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",(VLOOKUP(NX44,PROTOKOL!$A$1:$E$26,2,FALSE))*NY44)</f>
        <v xml:space="preserve"> </v>
      </c>
      <c r="OA44" s="168" t="str">
        <f t="shared" si="35"/>
        <v xml:space="preserve"> </v>
      </c>
      <c r="OB44" s="169" t="str">
        <f>IF(NX44=0," ",VLOOKUP(NX44,PROTOKOL!$A:$E,5,FALSE))</f>
        <v xml:space="preserve"> </v>
      </c>
      <c r="OC44" s="205" t="str">
        <f t="shared" si="136"/>
        <v xml:space="preserve"> </v>
      </c>
      <c r="OD44" s="169">
        <f t="shared" si="110"/>
        <v>0</v>
      </c>
      <c r="OE44" s="170" t="str">
        <f t="shared" si="111"/>
        <v xml:space="preserve"> </v>
      </c>
      <c r="OG44" s="166">
        <v>8</v>
      </c>
      <c r="OH44" s="227">
        <v>8</v>
      </c>
      <c r="OI44" s="167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",(VLOOKUP(OK44,PROTOKOL!$A$1:$E$26,2,FALSE))*OL44)</f>
        <v xml:space="preserve"> </v>
      </c>
      <c r="ON44" s="168" t="str">
        <f t="shared" si="36"/>
        <v xml:space="preserve"> </v>
      </c>
      <c r="OO44" s="205" t="str">
        <f>IF(OK44=0," ",VLOOKUP(OK44,PROTOKOL!$A:$E,5,FALSE))</f>
        <v xml:space="preserve"> </v>
      </c>
      <c r="OP44" s="169"/>
      <c r="OQ44" s="170" t="str">
        <f t="shared" si="112"/>
        <v xml:space="preserve"> </v>
      </c>
      <c r="OR44" s="210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",(VLOOKUP(OT44,PROTOKOL!$A$1:$E$26,2,FALSE))*OU44)</f>
        <v xml:space="preserve"> </v>
      </c>
      <c r="OW44" s="168" t="str">
        <f t="shared" si="37"/>
        <v xml:space="preserve"> </v>
      </c>
      <c r="OX44" s="169" t="str">
        <f>IF(OT44=0," ",VLOOKUP(OT44,PROTOKOL!$A:$E,5,FALSE))</f>
        <v xml:space="preserve"> </v>
      </c>
      <c r="OY44" s="205" t="str">
        <f t="shared" si="137"/>
        <v xml:space="preserve"> </v>
      </c>
      <c r="OZ44" s="169">
        <f t="shared" si="114"/>
        <v>0</v>
      </c>
      <c r="PA44" s="170" t="str">
        <f t="shared" si="115"/>
        <v xml:space="preserve"> </v>
      </c>
      <c r="PC44" s="166">
        <v>8</v>
      </c>
      <c r="PD44" s="227">
        <v>8</v>
      </c>
      <c r="PE44" s="167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",(VLOOKUP(PG44,PROTOKOL!$A$1:$E$26,2,FALSE))*PH44)</f>
        <v xml:space="preserve"> </v>
      </c>
      <c r="PJ44" s="168" t="str">
        <f t="shared" si="38"/>
        <v xml:space="preserve"> </v>
      </c>
      <c r="PK44" s="205" t="str">
        <f>IF(PG44=0," ",VLOOKUP(PG44,PROTOKOL!$A:$E,5,FALSE))</f>
        <v xml:space="preserve"> </v>
      </c>
      <c r="PL44" s="169"/>
      <c r="PM44" s="170" t="str">
        <f t="shared" si="116"/>
        <v xml:space="preserve"> </v>
      </c>
      <c r="PN44" s="210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",(VLOOKUP(PP44,PROTOKOL!$A$1:$E$26,2,FALSE))*PQ44)</f>
        <v xml:space="preserve"> </v>
      </c>
      <c r="PS44" s="168" t="str">
        <f t="shared" si="39"/>
        <v xml:space="preserve"> </v>
      </c>
      <c r="PT44" s="169" t="str">
        <f>IF(PP44=0," ",VLOOKUP(PP44,PROTOKOL!$A:$E,5,FALSE))</f>
        <v xml:space="preserve"> </v>
      </c>
      <c r="PU44" s="205" t="str">
        <f t="shared" si="138"/>
        <v xml:space="preserve"> </v>
      </c>
      <c r="PV44" s="169">
        <f t="shared" si="118"/>
        <v>0</v>
      </c>
      <c r="PW44" s="170" t="str">
        <f t="shared" si="119"/>
        <v xml:space="preserve"> </v>
      </c>
    </row>
    <row r="45" spans="1:439" ht="13.8">
      <c r="A45" s="166">
        <v>8</v>
      </c>
      <c r="B45" s="228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",(VLOOKUP(E45,PROTOKOL!$A$1:$E$26,2,FALSE))*F45)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4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",(VLOOKUP(N45,PROTOKOL!$A$1:$E$26,2,FALSE))*O45)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41"/>
        <v xml:space="preserve"> </v>
      </c>
      <c r="T45" s="169">
        <f t="shared" si="42"/>
        <v>0</v>
      </c>
      <c r="U45" s="170" t="str">
        <f t="shared" si="43"/>
        <v xml:space="preserve"> </v>
      </c>
      <c r="W45" s="166">
        <v>8</v>
      </c>
      <c r="X45" s="228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",(VLOOKUP(AA45,PROTOKOL!$A$1:$E$26,2,FALSE))*AB45)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4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",(VLOOKUP(AJ45,PROTOKOL!$A$1:$E$26,2,FALSE))*AK45)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120"/>
        <v xml:space="preserve"> </v>
      </c>
      <c r="AP45" s="169">
        <f t="shared" si="46"/>
        <v>0</v>
      </c>
      <c r="AQ45" s="170" t="str">
        <f t="shared" si="47"/>
        <v xml:space="preserve"> </v>
      </c>
      <c r="AS45" s="166">
        <v>8</v>
      </c>
      <c r="AT45" s="228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",(VLOOKUP(AW45,PROTOKOL!$A$1:$E$26,2,FALSE))*AX45)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4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",(VLOOKUP(BF45,PROTOKOL!$A$1:$E$26,2,FALSE))*BG45)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121"/>
        <v xml:space="preserve"> </v>
      </c>
      <c r="BL45" s="169">
        <f t="shared" si="50"/>
        <v>0</v>
      </c>
      <c r="BM45" s="170" t="str">
        <f t="shared" si="51"/>
        <v xml:space="preserve"> </v>
      </c>
      <c r="BO45" s="166">
        <v>8</v>
      </c>
      <c r="BP45" s="228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",(VLOOKUP(BS45,PROTOKOL!$A$1:$E$26,2,FALSE))*BT45)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5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",(VLOOKUP(CB45,PROTOKOL!$A$1:$E$26,2,FALSE))*CC45)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122"/>
        <v xml:space="preserve"> </v>
      </c>
      <c r="CH45" s="169">
        <f t="shared" si="54"/>
        <v>0</v>
      </c>
      <c r="CI45" s="170" t="str">
        <f t="shared" si="55"/>
        <v xml:space="preserve"> </v>
      </c>
      <c r="CK45" s="166">
        <v>8</v>
      </c>
      <c r="CL45" s="228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",(VLOOKUP(CO45,PROTOKOL!$A$1:$E$26,2,FALSE))*CP45)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5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",(VLOOKUP(CX45,PROTOKOL!$A$1:$E$26,2,FALSE))*CY45)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123"/>
        <v xml:space="preserve"> </v>
      </c>
      <c r="DD45" s="169">
        <f t="shared" si="58"/>
        <v>0</v>
      </c>
      <c r="DE45" s="170" t="str">
        <f t="shared" si="59"/>
        <v xml:space="preserve"> </v>
      </c>
      <c r="DG45" s="166">
        <v>8</v>
      </c>
      <c r="DH45" s="228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",(VLOOKUP(DK45,PROTOKOL!$A$1:$E$26,2,FALSE))*DL45)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6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",(VLOOKUP(DT45,PROTOKOL!$A$1:$E$26,2,FALSE))*DU45)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124"/>
        <v xml:space="preserve"> </v>
      </c>
      <c r="DZ45" s="169">
        <f t="shared" si="62"/>
        <v>0</v>
      </c>
      <c r="EA45" s="170" t="str">
        <f t="shared" si="63"/>
        <v xml:space="preserve"> </v>
      </c>
      <c r="EC45" s="166">
        <v>8</v>
      </c>
      <c r="ED45" s="228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",(VLOOKUP(EG45,PROTOKOL!$A$1:$E$26,2,FALSE))*EH45)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6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",(VLOOKUP(EP45,PROTOKOL!$A$1:$E$26,2,FALSE))*EQ45)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125"/>
        <v xml:space="preserve"> </v>
      </c>
      <c r="EV45" s="169">
        <f t="shared" si="66"/>
        <v>0</v>
      </c>
      <c r="EW45" s="170" t="str">
        <f t="shared" si="67"/>
        <v xml:space="preserve"> </v>
      </c>
      <c r="EY45" s="166">
        <v>8</v>
      </c>
      <c r="EZ45" s="228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",(VLOOKUP(FC45,PROTOKOL!$A$1:$E$26,2,FALSE))*FD45)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6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",(VLOOKUP(FL45,PROTOKOL!$A$1:$E$26,2,FALSE))*FM45)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126"/>
        <v xml:space="preserve"> </v>
      </c>
      <c r="FR45" s="169">
        <f t="shared" si="70"/>
        <v>0</v>
      </c>
      <c r="FS45" s="170" t="str">
        <f t="shared" si="71"/>
        <v xml:space="preserve"> </v>
      </c>
      <c r="FU45" s="166">
        <v>8</v>
      </c>
      <c r="FV45" s="228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",(VLOOKUP(FY45,PROTOKOL!$A$1:$E$26,2,FALSE))*FZ45)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7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",(VLOOKUP(GH45,PROTOKOL!$A$1:$E$26,2,FALSE))*GI45)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127"/>
        <v xml:space="preserve"> </v>
      </c>
      <c r="GN45" s="169">
        <f t="shared" si="74"/>
        <v>0</v>
      </c>
      <c r="GO45" s="170" t="str">
        <f t="shared" si="75"/>
        <v xml:space="preserve"> </v>
      </c>
      <c r="GQ45" s="166">
        <v>8</v>
      </c>
      <c r="GR45" s="228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",(VLOOKUP(GU45,PROTOKOL!$A$1:$E$26,2,FALSE))*GV45)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7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",(VLOOKUP(HD45,PROTOKOL!$A$1:$E$26,2,FALSE))*HE45)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128"/>
        <v xml:space="preserve"> </v>
      </c>
      <c r="HJ45" s="169">
        <f t="shared" si="78"/>
        <v>0</v>
      </c>
      <c r="HK45" s="170" t="str">
        <f t="shared" si="79"/>
        <v xml:space="preserve"> </v>
      </c>
      <c r="HM45" s="166">
        <v>8</v>
      </c>
      <c r="HN45" s="228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",(VLOOKUP(HQ45,PROTOKOL!$A$1:$E$26,2,FALSE))*HR45)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8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",(VLOOKUP(HZ45,PROTOKOL!$A$1:$E$26,2,FALSE))*IA45)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129"/>
        <v xml:space="preserve"> </v>
      </c>
      <c r="IF45" s="169">
        <f t="shared" si="82"/>
        <v>0</v>
      </c>
      <c r="IG45" s="170" t="str">
        <f t="shared" si="83"/>
        <v xml:space="preserve"> </v>
      </c>
      <c r="II45" s="166">
        <v>8</v>
      </c>
      <c r="IJ45" s="228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",(VLOOKUP(IM45,PROTOKOL!$A$1:$E$26,2,FALSE))*IN45)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8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",(VLOOKUP(IV45,PROTOKOL!$A$1:$E$26,2,FALSE))*IW45)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30"/>
        <v xml:space="preserve"> </v>
      </c>
      <c r="JB45" s="169">
        <f t="shared" si="86"/>
        <v>0</v>
      </c>
      <c r="JC45" s="170" t="str">
        <f t="shared" si="87"/>
        <v xml:space="preserve"> </v>
      </c>
      <c r="JE45" s="166">
        <v>8</v>
      </c>
      <c r="JF45" s="228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",(VLOOKUP(JI45,PROTOKOL!$A$1:$E$26,2,FALSE))*JJ45)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8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",(VLOOKUP(JR45,PROTOKOL!$A$1:$E$26,2,FALSE))*JS45)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31"/>
        <v xml:space="preserve"> </v>
      </c>
      <c r="JX45" s="169">
        <f t="shared" si="90"/>
        <v>0</v>
      </c>
      <c r="JY45" s="170" t="str">
        <f t="shared" si="91"/>
        <v xml:space="preserve"> </v>
      </c>
      <c r="KA45" s="166">
        <v>8</v>
      </c>
      <c r="KB45" s="228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",(VLOOKUP(KE45,PROTOKOL!$A$1:$E$26,2,FALSE))*KF45)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9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",(VLOOKUP(KN45,PROTOKOL!$A$1:$E$26,2,FALSE))*KO45)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32"/>
        <v xml:space="preserve"> </v>
      </c>
      <c r="KT45" s="169">
        <f t="shared" si="94"/>
        <v>0</v>
      </c>
      <c r="KU45" s="170" t="str">
        <f t="shared" si="95"/>
        <v xml:space="preserve"> </v>
      </c>
      <c r="KW45" s="166">
        <v>8</v>
      </c>
      <c r="KX45" s="228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",(VLOOKUP(LA45,PROTOKOL!$A$1:$E$26,2,FALSE))*LB45)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9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",(VLOOKUP(LJ45,PROTOKOL!$A$1:$E$26,2,FALSE))*LK45)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33"/>
        <v xml:space="preserve"> </v>
      </c>
      <c r="LP45" s="169">
        <f t="shared" si="98"/>
        <v>0</v>
      </c>
      <c r="LQ45" s="170" t="str">
        <f t="shared" si="99"/>
        <v xml:space="preserve"> </v>
      </c>
      <c r="LS45" s="166">
        <v>8</v>
      </c>
      <c r="LT45" s="228"/>
      <c r="LU45" s="167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",(VLOOKUP(LW45,PROTOKOL!$A$1:$E$26,2,FALSE))*LX45)</f>
        <v xml:space="preserve"> </v>
      </c>
      <c r="LZ45" s="168" t="str">
        <f t="shared" si="30"/>
        <v xml:space="preserve"> </v>
      </c>
      <c r="MA45" s="205" t="str">
        <f>IF(LW45=0," ",VLOOKUP(LW45,PROTOKOL!$A:$E,5,FALSE))</f>
        <v xml:space="preserve"> </v>
      </c>
      <c r="MB45" s="169"/>
      <c r="MC45" s="170" t="str">
        <f t="shared" si="100"/>
        <v xml:space="preserve"> </v>
      </c>
      <c r="MD45" s="210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",(VLOOKUP(MF45,PROTOKOL!$A$1:$E$26,2,FALSE))*MG45)</f>
        <v xml:space="preserve"> </v>
      </c>
      <c r="MI45" s="168" t="str">
        <f t="shared" si="31"/>
        <v xml:space="preserve"> </v>
      </c>
      <c r="MJ45" s="169" t="str">
        <f>IF(MF45=0," ",VLOOKUP(MF45,PROTOKOL!$A:$E,5,FALSE))</f>
        <v xml:space="preserve"> </v>
      </c>
      <c r="MK45" s="205" t="str">
        <f t="shared" si="134"/>
        <v xml:space="preserve"> </v>
      </c>
      <c r="ML45" s="169">
        <f t="shared" si="102"/>
        <v>0</v>
      </c>
      <c r="MM45" s="170" t="str">
        <f t="shared" si="103"/>
        <v xml:space="preserve"> </v>
      </c>
      <c r="MO45" s="166">
        <v>8</v>
      </c>
      <c r="MP45" s="228"/>
      <c r="MQ45" s="167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",(VLOOKUP(MS45,PROTOKOL!$A$1:$E$26,2,FALSE))*MT45)</f>
        <v xml:space="preserve"> </v>
      </c>
      <c r="MV45" s="168" t="str">
        <f t="shared" si="32"/>
        <v xml:space="preserve"> </v>
      </c>
      <c r="MW45" s="205" t="str">
        <f>IF(MS45=0," ",VLOOKUP(MS45,PROTOKOL!$A:$E,5,FALSE))</f>
        <v xml:space="preserve"> </v>
      </c>
      <c r="MX45" s="169"/>
      <c r="MY45" s="170" t="str">
        <f t="shared" si="104"/>
        <v xml:space="preserve"> </v>
      </c>
      <c r="MZ45" s="210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",(VLOOKUP(NB45,PROTOKOL!$A$1:$E$26,2,FALSE))*NC45)</f>
        <v xml:space="preserve"> </v>
      </c>
      <c r="NE45" s="168" t="str">
        <f t="shared" si="33"/>
        <v xml:space="preserve"> </v>
      </c>
      <c r="NF45" s="169" t="str">
        <f>IF(NB45=0," ",VLOOKUP(NB45,PROTOKOL!$A:$E,5,FALSE))</f>
        <v xml:space="preserve"> </v>
      </c>
      <c r="NG45" s="205" t="str">
        <f t="shared" si="135"/>
        <v xml:space="preserve"> </v>
      </c>
      <c r="NH45" s="169">
        <f t="shared" si="106"/>
        <v>0</v>
      </c>
      <c r="NI45" s="170" t="str">
        <f t="shared" si="107"/>
        <v xml:space="preserve"> </v>
      </c>
      <c r="NK45" s="166">
        <v>8</v>
      </c>
      <c r="NL45" s="228"/>
      <c r="NM45" s="167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",(VLOOKUP(NO45,PROTOKOL!$A$1:$E$26,2,FALSE))*NP45)</f>
        <v xml:space="preserve"> </v>
      </c>
      <c r="NR45" s="168" t="str">
        <f t="shared" si="34"/>
        <v xml:space="preserve"> </v>
      </c>
      <c r="NS45" s="205" t="str">
        <f>IF(NO45=0," ",VLOOKUP(NO45,PROTOKOL!$A:$E,5,FALSE))</f>
        <v xml:space="preserve"> </v>
      </c>
      <c r="NT45" s="169"/>
      <c r="NU45" s="170" t="str">
        <f t="shared" si="108"/>
        <v xml:space="preserve"> </v>
      </c>
      <c r="NV45" s="210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",(VLOOKUP(NX45,PROTOKOL!$A$1:$E$26,2,FALSE))*NY45)</f>
        <v xml:space="preserve"> </v>
      </c>
      <c r="OA45" s="168" t="str">
        <f t="shared" si="35"/>
        <v xml:space="preserve"> </v>
      </c>
      <c r="OB45" s="169" t="str">
        <f>IF(NX45=0," ",VLOOKUP(NX45,PROTOKOL!$A:$E,5,FALSE))</f>
        <v xml:space="preserve"> </v>
      </c>
      <c r="OC45" s="205" t="str">
        <f t="shared" si="136"/>
        <v xml:space="preserve"> </v>
      </c>
      <c r="OD45" s="169">
        <f t="shared" si="110"/>
        <v>0</v>
      </c>
      <c r="OE45" s="170" t="str">
        <f t="shared" si="111"/>
        <v xml:space="preserve"> </v>
      </c>
      <c r="OG45" s="166">
        <v>8</v>
      </c>
      <c r="OH45" s="228"/>
      <c r="OI45" s="167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",(VLOOKUP(OK45,PROTOKOL!$A$1:$E$26,2,FALSE))*OL45)</f>
        <v xml:space="preserve"> </v>
      </c>
      <c r="ON45" s="168" t="str">
        <f t="shared" si="36"/>
        <v xml:space="preserve"> </v>
      </c>
      <c r="OO45" s="205" t="str">
        <f>IF(OK45=0," ",VLOOKUP(OK45,PROTOKOL!$A:$E,5,FALSE))</f>
        <v xml:space="preserve"> </v>
      </c>
      <c r="OP45" s="169"/>
      <c r="OQ45" s="170" t="str">
        <f t="shared" si="112"/>
        <v xml:space="preserve"> </v>
      </c>
      <c r="OR45" s="210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",(VLOOKUP(OT45,PROTOKOL!$A$1:$E$26,2,FALSE))*OU45)</f>
        <v xml:space="preserve"> </v>
      </c>
      <c r="OW45" s="168" t="str">
        <f t="shared" si="37"/>
        <v xml:space="preserve"> </v>
      </c>
      <c r="OX45" s="169" t="str">
        <f>IF(OT45=0," ",VLOOKUP(OT45,PROTOKOL!$A:$E,5,FALSE))</f>
        <v xml:space="preserve"> </v>
      </c>
      <c r="OY45" s="205" t="str">
        <f t="shared" si="137"/>
        <v xml:space="preserve"> </v>
      </c>
      <c r="OZ45" s="169">
        <f t="shared" si="114"/>
        <v>0</v>
      </c>
      <c r="PA45" s="170" t="str">
        <f t="shared" si="115"/>
        <v xml:space="preserve"> </v>
      </c>
      <c r="PC45" s="166">
        <v>8</v>
      </c>
      <c r="PD45" s="228"/>
      <c r="PE45" s="167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",(VLOOKUP(PG45,PROTOKOL!$A$1:$E$26,2,FALSE))*PH45)</f>
        <v xml:space="preserve"> </v>
      </c>
      <c r="PJ45" s="168" t="str">
        <f t="shared" si="38"/>
        <v xml:space="preserve"> </v>
      </c>
      <c r="PK45" s="205" t="str">
        <f>IF(PG45=0," ",VLOOKUP(PG45,PROTOKOL!$A:$E,5,FALSE))</f>
        <v xml:space="preserve"> </v>
      </c>
      <c r="PL45" s="169"/>
      <c r="PM45" s="170" t="str">
        <f t="shared" si="116"/>
        <v xml:space="preserve"> </v>
      </c>
      <c r="PN45" s="210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",(VLOOKUP(PP45,PROTOKOL!$A$1:$E$26,2,FALSE))*PQ45)</f>
        <v xml:space="preserve"> </v>
      </c>
      <c r="PS45" s="168" t="str">
        <f t="shared" si="39"/>
        <v xml:space="preserve"> </v>
      </c>
      <c r="PT45" s="169" t="str">
        <f>IF(PP45=0," ",VLOOKUP(PP45,PROTOKOL!$A:$E,5,FALSE))</f>
        <v xml:space="preserve"> </v>
      </c>
      <c r="PU45" s="205" t="str">
        <f t="shared" si="138"/>
        <v xml:space="preserve"> </v>
      </c>
      <c r="PV45" s="169">
        <f t="shared" si="118"/>
        <v>0</v>
      </c>
      <c r="PW45" s="170" t="str">
        <f t="shared" si="119"/>
        <v xml:space="preserve"> </v>
      </c>
    </row>
    <row r="46" spans="1:439" ht="13.8">
      <c r="A46" s="166">
        <v>8</v>
      </c>
      <c r="B46" s="229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",(VLOOKUP(E46,PROTOKOL!$A$1:$E$26,2,FALSE))*F46)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4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",(VLOOKUP(N46,PROTOKOL!$A$1:$E$26,2,FALSE))*O46)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41"/>
        <v xml:space="preserve"> </v>
      </c>
      <c r="T46" s="169">
        <f t="shared" si="42"/>
        <v>0</v>
      </c>
      <c r="U46" s="170" t="str">
        <f t="shared" si="43"/>
        <v xml:space="preserve"> </v>
      </c>
      <c r="W46" s="166">
        <v>8</v>
      </c>
      <c r="X46" s="229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",(VLOOKUP(AA46,PROTOKOL!$A$1:$E$26,2,FALSE))*AB46)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4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",(VLOOKUP(AJ46,PROTOKOL!$A$1:$E$26,2,FALSE))*AK46)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120"/>
        <v xml:space="preserve"> </v>
      </c>
      <c r="AP46" s="169">
        <f t="shared" si="46"/>
        <v>0</v>
      </c>
      <c r="AQ46" s="170" t="str">
        <f t="shared" si="47"/>
        <v xml:space="preserve"> </v>
      </c>
      <c r="AS46" s="166">
        <v>8</v>
      </c>
      <c r="AT46" s="229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",(VLOOKUP(AW46,PROTOKOL!$A$1:$E$26,2,FALSE))*AX46)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4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",(VLOOKUP(BF46,PROTOKOL!$A$1:$E$26,2,FALSE))*BG46)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121"/>
        <v xml:space="preserve"> </v>
      </c>
      <c r="BL46" s="169">
        <f t="shared" si="50"/>
        <v>0</v>
      </c>
      <c r="BM46" s="170" t="str">
        <f t="shared" si="51"/>
        <v xml:space="preserve"> </v>
      </c>
      <c r="BO46" s="166">
        <v>8</v>
      </c>
      <c r="BP46" s="229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",(VLOOKUP(BS46,PROTOKOL!$A$1:$E$26,2,FALSE))*BT46)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5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",(VLOOKUP(CB46,PROTOKOL!$A$1:$E$26,2,FALSE))*CC46)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122"/>
        <v xml:space="preserve"> </v>
      </c>
      <c r="CH46" s="169">
        <f t="shared" si="54"/>
        <v>0</v>
      </c>
      <c r="CI46" s="170" t="str">
        <f t="shared" si="55"/>
        <v xml:space="preserve"> </v>
      </c>
      <c r="CK46" s="166">
        <v>8</v>
      </c>
      <c r="CL46" s="229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",(VLOOKUP(CO46,PROTOKOL!$A$1:$E$26,2,FALSE))*CP46)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5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",(VLOOKUP(CX46,PROTOKOL!$A$1:$E$26,2,FALSE))*CY46)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123"/>
        <v xml:space="preserve"> </v>
      </c>
      <c r="DD46" s="169">
        <f t="shared" si="58"/>
        <v>0</v>
      </c>
      <c r="DE46" s="170" t="str">
        <f t="shared" si="59"/>
        <v xml:space="preserve"> </v>
      </c>
      <c r="DG46" s="166">
        <v>8</v>
      </c>
      <c r="DH46" s="229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",(VLOOKUP(DK46,PROTOKOL!$A$1:$E$26,2,FALSE))*DL46)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6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",(VLOOKUP(DT46,PROTOKOL!$A$1:$E$26,2,FALSE))*DU46)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124"/>
        <v xml:space="preserve"> </v>
      </c>
      <c r="DZ46" s="169">
        <f t="shared" si="62"/>
        <v>0</v>
      </c>
      <c r="EA46" s="170" t="str">
        <f t="shared" si="63"/>
        <v xml:space="preserve"> </v>
      </c>
      <c r="EC46" s="166">
        <v>8</v>
      </c>
      <c r="ED46" s="229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",(VLOOKUP(EG46,PROTOKOL!$A$1:$E$26,2,FALSE))*EH46)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6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",(VLOOKUP(EP46,PROTOKOL!$A$1:$E$26,2,FALSE))*EQ46)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125"/>
        <v xml:space="preserve"> </v>
      </c>
      <c r="EV46" s="169">
        <f t="shared" si="66"/>
        <v>0</v>
      </c>
      <c r="EW46" s="170" t="str">
        <f t="shared" si="67"/>
        <v xml:space="preserve"> </v>
      </c>
      <c r="EY46" s="166">
        <v>8</v>
      </c>
      <c r="EZ46" s="229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",(VLOOKUP(FC46,PROTOKOL!$A$1:$E$26,2,FALSE))*FD46)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6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",(VLOOKUP(FL46,PROTOKOL!$A$1:$E$26,2,FALSE))*FM46)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126"/>
        <v xml:space="preserve"> </v>
      </c>
      <c r="FR46" s="169">
        <f t="shared" si="70"/>
        <v>0</v>
      </c>
      <c r="FS46" s="170" t="str">
        <f t="shared" si="71"/>
        <v xml:space="preserve"> </v>
      </c>
      <c r="FU46" s="166">
        <v>8</v>
      </c>
      <c r="FV46" s="229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",(VLOOKUP(FY46,PROTOKOL!$A$1:$E$26,2,FALSE))*FZ46)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7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",(VLOOKUP(GH46,PROTOKOL!$A$1:$E$26,2,FALSE))*GI46)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127"/>
        <v xml:space="preserve"> </v>
      </c>
      <c r="GN46" s="169">
        <f t="shared" si="74"/>
        <v>0</v>
      </c>
      <c r="GO46" s="170" t="str">
        <f t="shared" si="75"/>
        <v xml:space="preserve"> </v>
      </c>
      <c r="GQ46" s="166">
        <v>8</v>
      </c>
      <c r="GR46" s="229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",(VLOOKUP(GU46,PROTOKOL!$A$1:$E$26,2,FALSE))*GV46)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7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",(VLOOKUP(HD46,PROTOKOL!$A$1:$E$26,2,FALSE))*HE46)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128"/>
        <v xml:space="preserve"> </v>
      </c>
      <c r="HJ46" s="169">
        <f t="shared" si="78"/>
        <v>0</v>
      </c>
      <c r="HK46" s="170" t="str">
        <f t="shared" si="79"/>
        <v xml:space="preserve"> </v>
      </c>
      <c r="HM46" s="166">
        <v>8</v>
      </c>
      <c r="HN46" s="229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",(VLOOKUP(HQ46,PROTOKOL!$A$1:$E$26,2,FALSE))*HR46)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8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",(VLOOKUP(HZ46,PROTOKOL!$A$1:$E$26,2,FALSE))*IA46)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129"/>
        <v xml:space="preserve"> </v>
      </c>
      <c r="IF46" s="169">
        <f t="shared" si="82"/>
        <v>0</v>
      </c>
      <c r="IG46" s="170" t="str">
        <f t="shared" si="83"/>
        <v xml:space="preserve"> </v>
      </c>
      <c r="II46" s="166">
        <v>8</v>
      </c>
      <c r="IJ46" s="229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",(VLOOKUP(IM46,PROTOKOL!$A$1:$E$26,2,FALSE))*IN46)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8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",(VLOOKUP(IV46,PROTOKOL!$A$1:$E$26,2,FALSE))*IW46)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30"/>
        <v xml:space="preserve"> </v>
      </c>
      <c r="JB46" s="169">
        <f t="shared" si="86"/>
        <v>0</v>
      </c>
      <c r="JC46" s="170" t="str">
        <f t="shared" si="87"/>
        <v xml:space="preserve"> </v>
      </c>
      <c r="JE46" s="166">
        <v>8</v>
      </c>
      <c r="JF46" s="229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",(VLOOKUP(JI46,PROTOKOL!$A$1:$E$26,2,FALSE))*JJ46)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8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",(VLOOKUP(JR46,PROTOKOL!$A$1:$E$26,2,FALSE))*JS46)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31"/>
        <v xml:space="preserve"> </v>
      </c>
      <c r="JX46" s="169">
        <f t="shared" si="90"/>
        <v>0</v>
      </c>
      <c r="JY46" s="170" t="str">
        <f t="shared" si="91"/>
        <v xml:space="preserve"> </v>
      </c>
      <c r="KA46" s="166">
        <v>8</v>
      </c>
      <c r="KB46" s="229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",(VLOOKUP(KE46,PROTOKOL!$A$1:$E$26,2,FALSE))*KF46)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9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",(VLOOKUP(KN46,PROTOKOL!$A$1:$E$26,2,FALSE))*KO46)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32"/>
        <v xml:space="preserve"> </v>
      </c>
      <c r="KT46" s="169">
        <f t="shared" si="94"/>
        <v>0</v>
      </c>
      <c r="KU46" s="170" t="str">
        <f t="shared" si="95"/>
        <v xml:space="preserve"> </v>
      </c>
      <c r="KW46" s="166">
        <v>8</v>
      </c>
      <c r="KX46" s="229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",(VLOOKUP(LA46,PROTOKOL!$A$1:$E$26,2,FALSE))*LB46)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9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",(VLOOKUP(LJ46,PROTOKOL!$A$1:$E$26,2,FALSE))*LK46)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33"/>
        <v xml:space="preserve"> </v>
      </c>
      <c r="LP46" s="169">
        <f t="shared" si="98"/>
        <v>0</v>
      </c>
      <c r="LQ46" s="170" t="str">
        <f t="shared" si="99"/>
        <v xml:space="preserve"> </v>
      </c>
      <c r="LS46" s="166">
        <v>8</v>
      </c>
      <c r="LT46" s="229"/>
      <c r="LU46" s="167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",(VLOOKUP(LW46,PROTOKOL!$A$1:$E$26,2,FALSE))*LX46)</f>
        <v xml:space="preserve"> </v>
      </c>
      <c r="LZ46" s="168" t="str">
        <f t="shared" si="30"/>
        <v xml:space="preserve"> </v>
      </c>
      <c r="MA46" s="205" t="str">
        <f>IF(LW46=0," ",VLOOKUP(LW46,PROTOKOL!$A:$E,5,FALSE))</f>
        <v xml:space="preserve"> </v>
      </c>
      <c r="MB46" s="169"/>
      <c r="MC46" s="170" t="str">
        <f t="shared" si="100"/>
        <v xml:space="preserve"> </v>
      </c>
      <c r="MD46" s="210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",(VLOOKUP(MF46,PROTOKOL!$A$1:$E$26,2,FALSE))*MG46)</f>
        <v xml:space="preserve"> </v>
      </c>
      <c r="MI46" s="168" t="str">
        <f t="shared" si="31"/>
        <v xml:space="preserve"> </v>
      </c>
      <c r="MJ46" s="169" t="str">
        <f>IF(MF46=0," ",VLOOKUP(MF46,PROTOKOL!$A:$E,5,FALSE))</f>
        <v xml:space="preserve"> </v>
      </c>
      <c r="MK46" s="205" t="str">
        <f t="shared" si="134"/>
        <v xml:space="preserve"> </v>
      </c>
      <c r="ML46" s="169">
        <f t="shared" si="102"/>
        <v>0</v>
      </c>
      <c r="MM46" s="170" t="str">
        <f t="shared" si="103"/>
        <v xml:space="preserve"> </v>
      </c>
      <c r="MO46" s="166">
        <v>8</v>
      </c>
      <c r="MP46" s="229"/>
      <c r="MQ46" s="167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",(VLOOKUP(MS46,PROTOKOL!$A$1:$E$26,2,FALSE))*MT46)</f>
        <v xml:space="preserve"> </v>
      </c>
      <c r="MV46" s="168" t="str">
        <f t="shared" si="32"/>
        <v xml:space="preserve"> </v>
      </c>
      <c r="MW46" s="205" t="str">
        <f>IF(MS46=0," ",VLOOKUP(MS46,PROTOKOL!$A:$E,5,FALSE))</f>
        <v xml:space="preserve"> </v>
      </c>
      <c r="MX46" s="169"/>
      <c r="MY46" s="170" t="str">
        <f t="shared" si="104"/>
        <v xml:space="preserve"> </v>
      </c>
      <c r="MZ46" s="210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",(VLOOKUP(NB46,PROTOKOL!$A$1:$E$26,2,FALSE))*NC46)</f>
        <v xml:space="preserve"> </v>
      </c>
      <c r="NE46" s="168" t="str">
        <f t="shared" si="33"/>
        <v xml:space="preserve"> </v>
      </c>
      <c r="NF46" s="169" t="str">
        <f>IF(NB46=0," ",VLOOKUP(NB46,PROTOKOL!$A:$E,5,FALSE))</f>
        <v xml:space="preserve"> </v>
      </c>
      <c r="NG46" s="205" t="str">
        <f t="shared" si="135"/>
        <v xml:space="preserve"> </v>
      </c>
      <c r="NH46" s="169">
        <f t="shared" si="106"/>
        <v>0</v>
      </c>
      <c r="NI46" s="170" t="str">
        <f t="shared" si="107"/>
        <v xml:space="preserve"> </v>
      </c>
      <c r="NK46" s="166">
        <v>8</v>
      </c>
      <c r="NL46" s="229"/>
      <c r="NM46" s="167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",(VLOOKUP(NO46,PROTOKOL!$A$1:$E$26,2,FALSE))*NP46)</f>
        <v xml:space="preserve"> </v>
      </c>
      <c r="NR46" s="168" t="str">
        <f t="shared" si="34"/>
        <v xml:space="preserve"> </v>
      </c>
      <c r="NS46" s="205" t="str">
        <f>IF(NO46=0," ",VLOOKUP(NO46,PROTOKOL!$A:$E,5,FALSE))</f>
        <v xml:space="preserve"> </v>
      </c>
      <c r="NT46" s="169"/>
      <c r="NU46" s="170" t="str">
        <f t="shared" si="108"/>
        <v xml:space="preserve"> </v>
      </c>
      <c r="NV46" s="210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",(VLOOKUP(NX46,PROTOKOL!$A$1:$E$26,2,FALSE))*NY46)</f>
        <v xml:space="preserve"> </v>
      </c>
      <c r="OA46" s="168" t="str">
        <f t="shared" si="35"/>
        <v xml:space="preserve"> </v>
      </c>
      <c r="OB46" s="169" t="str">
        <f>IF(NX46=0," ",VLOOKUP(NX46,PROTOKOL!$A:$E,5,FALSE))</f>
        <v xml:space="preserve"> </v>
      </c>
      <c r="OC46" s="205" t="str">
        <f t="shared" si="136"/>
        <v xml:space="preserve"> </v>
      </c>
      <c r="OD46" s="169">
        <f t="shared" si="110"/>
        <v>0</v>
      </c>
      <c r="OE46" s="170" t="str">
        <f t="shared" si="111"/>
        <v xml:space="preserve"> </v>
      </c>
      <c r="OG46" s="166">
        <v>8</v>
      </c>
      <c r="OH46" s="229"/>
      <c r="OI46" s="167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",(VLOOKUP(OK46,PROTOKOL!$A$1:$E$26,2,FALSE))*OL46)</f>
        <v xml:space="preserve"> </v>
      </c>
      <c r="ON46" s="168" t="str">
        <f t="shared" si="36"/>
        <v xml:space="preserve"> </v>
      </c>
      <c r="OO46" s="205" t="str">
        <f>IF(OK46=0," ",VLOOKUP(OK46,PROTOKOL!$A:$E,5,FALSE))</f>
        <v xml:space="preserve"> </v>
      </c>
      <c r="OP46" s="169"/>
      <c r="OQ46" s="170" t="str">
        <f t="shared" si="112"/>
        <v xml:space="preserve"> </v>
      </c>
      <c r="OR46" s="210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",(VLOOKUP(OT46,PROTOKOL!$A$1:$E$26,2,FALSE))*OU46)</f>
        <v xml:space="preserve"> </v>
      </c>
      <c r="OW46" s="168" t="str">
        <f t="shared" si="37"/>
        <v xml:space="preserve"> </v>
      </c>
      <c r="OX46" s="169" t="str">
        <f>IF(OT46=0," ",VLOOKUP(OT46,PROTOKOL!$A:$E,5,FALSE))</f>
        <v xml:space="preserve"> </v>
      </c>
      <c r="OY46" s="205" t="str">
        <f t="shared" si="137"/>
        <v xml:space="preserve"> </v>
      </c>
      <c r="OZ46" s="169">
        <f t="shared" si="114"/>
        <v>0</v>
      </c>
      <c r="PA46" s="170" t="str">
        <f t="shared" si="115"/>
        <v xml:space="preserve"> </v>
      </c>
      <c r="PC46" s="166">
        <v>8</v>
      </c>
      <c r="PD46" s="229"/>
      <c r="PE46" s="167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",(VLOOKUP(PG46,PROTOKOL!$A$1:$E$26,2,FALSE))*PH46)</f>
        <v xml:space="preserve"> </v>
      </c>
      <c r="PJ46" s="168" t="str">
        <f t="shared" si="38"/>
        <v xml:space="preserve"> </v>
      </c>
      <c r="PK46" s="205" t="str">
        <f>IF(PG46=0," ",VLOOKUP(PG46,PROTOKOL!$A:$E,5,FALSE))</f>
        <v xml:space="preserve"> </v>
      </c>
      <c r="PL46" s="169"/>
      <c r="PM46" s="170" t="str">
        <f t="shared" si="116"/>
        <v xml:space="preserve"> </v>
      </c>
      <c r="PN46" s="210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",(VLOOKUP(PP46,PROTOKOL!$A$1:$E$26,2,FALSE))*PQ46)</f>
        <v xml:space="preserve"> </v>
      </c>
      <c r="PS46" s="168" t="str">
        <f t="shared" si="39"/>
        <v xml:space="preserve"> </v>
      </c>
      <c r="PT46" s="169" t="str">
        <f>IF(PP46=0," ",VLOOKUP(PP46,PROTOKOL!$A:$E,5,FALSE))</f>
        <v xml:space="preserve"> </v>
      </c>
      <c r="PU46" s="205" t="str">
        <f t="shared" si="138"/>
        <v xml:space="preserve"> </v>
      </c>
      <c r="PV46" s="169">
        <f t="shared" si="118"/>
        <v>0</v>
      </c>
      <c r="PW46" s="170" t="str">
        <f t="shared" si="119"/>
        <v xml:space="preserve"> </v>
      </c>
    </row>
    <row r="47" spans="1:439" ht="13.8">
      <c r="A47" s="166">
        <v>9</v>
      </c>
      <c r="B47" s="227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",(VLOOKUP(E47,PROTOKOL!$A$1:$E$26,2,FALSE))*F47)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4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",(VLOOKUP(N47,PROTOKOL!$A$1:$E$26,2,FALSE))*O47)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41"/>
        <v xml:space="preserve"> </v>
      </c>
      <c r="T47" s="169">
        <f t="shared" si="42"/>
        <v>0</v>
      </c>
      <c r="U47" s="170" t="str">
        <f t="shared" si="43"/>
        <v xml:space="preserve"> </v>
      </c>
      <c r="W47" s="166">
        <v>9</v>
      </c>
      <c r="X47" s="227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",(VLOOKUP(AA47,PROTOKOL!$A$1:$E$26,2,FALSE))*AB47)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4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",(VLOOKUP(AJ47,PROTOKOL!$A$1:$E$26,2,FALSE))*AK47)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120"/>
        <v xml:space="preserve"> </v>
      </c>
      <c r="AP47" s="169">
        <f t="shared" si="46"/>
        <v>0</v>
      </c>
      <c r="AQ47" s="170" t="str">
        <f t="shared" si="47"/>
        <v xml:space="preserve"> </v>
      </c>
      <c r="AS47" s="166">
        <v>9</v>
      </c>
      <c r="AT47" s="227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",(VLOOKUP(AW47,PROTOKOL!$A$1:$E$26,2,FALSE))*AX47)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4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",(VLOOKUP(BF47,PROTOKOL!$A$1:$E$26,2,FALSE))*BG47)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121"/>
        <v xml:space="preserve"> </v>
      </c>
      <c r="BL47" s="169">
        <f t="shared" si="50"/>
        <v>0</v>
      </c>
      <c r="BM47" s="170" t="str">
        <f t="shared" si="51"/>
        <v xml:space="preserve"> </v>
      </c>
      <c r="BO47" s="166">
        <v>9</v>
      </c>
      <c r="BP47" s="227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",(VLOOKUP(BS47,PROTOKOL!$A$1:$E$26,2,FALSE))*BT47)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5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",(VLOOKUP(CB47,PROTOKOL!$A$1:$E$26,2,FALSE))*CC47)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122"/>
        <v xml:space="preserve"> </v>
      </c>
      <c r="CH47" s="169">
        <f t="shared" si="54"/>
        <v>0</v>
      </c>
      <c r="CI47" s="170" t="str">
        <f t="shared" si="55"/>
        <v xml:space="preserve"> </v>
      </c>
      <c r="CK47" s="166">
        <v>9</v>
      </c>
      <c r="CL47" s="227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",(VLOOKUP(CO47,PROTOKOL!$A$1:$E$26,2,FALSE))*CP47)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5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",(VLOOKUP(CX47,PROTOKOL!$A$1:$E$26,2,FALSE))*CY47)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123"/>
        <v xml:space="preserve"> </v>
      </c>
      <c r="DD47" s="169">
        <f t="shared" si="58"/>
        <v>0</v>
      </c>
      <c r="DE47" s="170" t="str">
        <f t="shared" si="59"/>
        <v xml:space="preserve"> </v>
      </c>
      <c r="DG47" s="166">
        <v>9</v>
      </c>
      <c r="DH47" s="227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",(VLOOKUP(DK47,PROTOKOL!$A$1:$E$26,2,FALSE))*DL47)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6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",(VLOOKUP(DT47,PROTOKOL!$A$1:$E$26,2,FALSE))*DU47)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124"/>
        <v xml:space="preserve"> </v>
      </c>
      <c r="DZ47" s="169">
        <f t="shared" si="62"/>
        <v>0</v>
      </c>
      <c r="EA47" s="170" t="str">
        <f t="shared" si="63"/>
        <v xml:space="preserve"> </v>
      </c>
      <c r="EC47" s="166">
        <v>9</v>
      </c>
      <c r="ED47" s="227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",(VLOOKUP(EG47,PROTOKOL!$A$1:$E$26,2,FALSE))*EH47)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6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",(VLOOKUP(EP47,PROTOKOL!$A$1:$E$26,2,FALSE))*EQ47)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125"/>
        <v xml:space="preserve"> </v>
      </c>
      <c r="EV47" s="169">
        <f t="shared" si="66"/>
        <v>0</v>
      </c>
      <c r="EW47" s="170" t="str">
        <f t="shared" si="67"/>
        <v xml:space="preserve"> </v>
      </c>
      <c r="EY47" s="166">
        <v>9</v>
      </c>
      <c r="EZ47" s="227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",(VLOOKUP(FC47,PROTOKOL!$A$1:$E$26,2,FALSE))*FD47)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6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",(VLOOKUP(FL47,PROTOKOL!$A$1:$E$26,2,FALSE))*FM47)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126"/>
        <v xml:space="preserve"> </v>
      </c>
      <c r="FR47" s="169">
        <f t="shared" si="70"/>
        <v>0</v>
      </c>
      <c r="FS47" s="170" t="str">
        <f t="shared" si="71"/>
        <v xml:space="preserve"> </v>
      </c>
      <c r="FU47" s="166">
        <v>9</v>
      </c>
      <c r="FV47" s="227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",(VLOOKUP(FY47,PROTOKOL!$A$1:$E$26,2,FALSE))*FZ47)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7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",(VLOOKUP(GH47,PROTOKOL!$A$1:$E$26,2,FALSE))*GI47)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127"/>
        <v xml:space="preserve"> </v>
      </c>
      <c r="GN47" s="169">
        <f t="shared" si="74"/>
        <v>0</v>
      </c>
      <c r="GO47" s="170" t="str">
        <f t="shared" si="75"/>
        <v xml:space="preserve"> </v>
      </c>
      <c r="GQ47" s="166">
        <v>9</v>
      </c>
      <c r="GR47" s="227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",(VLOOKUP(GU47,PROTOKOL!$A$1:$E$26,2,FALSE))*GV47)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7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",(VLOOKUP(HD47,PROTOKOL!$A$1:$E$26,2,FALSE))*HE47)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128"/>
        <v xml:space="preserve"> </v>
      </c>
      <c r="HJ47" s="169">
        <f t="shared" si="78"/>
        <v>0</v>
      </c>
      <c r="HK47" s="170" t="str">
        <f t="shared" si="79"/>
        <v xml:space="preserve"> </v>
      </c>
      <c r="HM47" s="166">
        <v>9</v>
      </c>
      <c r="HN47" s="227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",(VLOOKUP(HQ47,PROTOKOL!$A$1:$E$26,2,FALSE))*HR47)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8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",(VLOOKUP(HZ47,PROTOKOL!$A$1:$E$26,2,FALSE))*IA47)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129"/>
        <v xml:space="preserve"> </v>
      </c>
      <c r="IF47" s="169">
        <f t="shared" si="82"/>
        <v>0</v>
      </c>
      <c r="IG47" s="170" t="str">
        <f t="shared" si="83"/>
        <v xml:space="preserve"> </v>
      </c>
      <c r="II47" s="166">
        <v>9</v>
      </c>
      <c r="IJ47" s="227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",(VLOOKUP(IM47,PROTOKOL!$A$1:$E$26,2,FALSE))*IN47)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8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",(VLOOKUP(IV47,PROTOKOL!$A$1:$E$26,2,FALSE))*IW47)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30"/>
        <v xml:space="preserve"> </v>
      </c>
      <c r="JB47" s="169">
        <f t="shared" si="86"/>
        <v>0</v>
      </c>
      <c r="JC47" s="170" t="str">
        <f t="shared" si="87"/>
        <v xml:space="preserve"> </v>
      </c>
      <c r="JE47" s="166">
        <v>9</v>
      </c>
      <c r="JF47" s="227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",(VLOOKUP(JI47,PROTOKOL!$A$1:$E$26,2,FALSE))*JJ47)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8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",(VLOOKUP(JR47,PROTOKOL!$A$1:$E$26,2,FALSE))*JS47)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31"/>
        <v xml:space="preserve"> </v>
      </c>
      <c r="JX47" s="169">
        <f t="shared" si="90"/>
        <v>0</v>
      </c>
      <c r="JY47" s="170" t="str">
        <f t="shared" si="91"/>
        <v xml:space="preserve"> </v>
      </c>
      <c r="KA47" s="166">
        <v>9</v>
      </c>
      <c r="KB47" s="227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",(VLOOKUP(KE47,PROTOKOL!$A$1:$E$26,2,FALSE))*KF47)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9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",(VLOOKUP(KN47,PROTOKOL!$A$1:$E$26,2,FALSE))*KO47)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32"/>
        <v xml:space="preserve"> </v>
      </c>
      <c r="KT47" s="169">
        <f t="shared" si="94"/>
        <v>0</v>
      </c>
      <c r="KU47" s="170" t="str">
        <f t="shared" si="95"/>
        <v xml:space="preserve"> </v>
      </c>
      <c r="KW47" s="166">
        <v>9</v>
      </c>
      <c r="KX47" s="227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",(VLOOKUP(LA47,PROTOKOL!$A$1:$E$26,2,FALSE))*LB47)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9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",(VLOOKUP(LJ47,PROTOKOL!$A$1:$E$26,2,FALSE))*LK47)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33"/>
        <v xml:space="preserve"> </v>
      </c>
      <c r="LP47" s="169">
        <f t="shared" si="98"/>
        <v>0</v>
      </c>
      <c r="LQ47" s="170" t="str">
        <f t="shared" si="99"/>
        <v xml:space="preserve"> </v>
      </c>
      <c r="LS47" s="166">
        <v>9</v>
      </c>
      <c r="LT47" s="227">
        <v>9</v>
      </c>
      <c r="LU47" s="167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",(VLOOKUP(LW47,PROTOKOL!$A$1:$E$26,2,FALSE))*LX47)</f>
        <v xml:space="preserve"> </v>
      </c>
      <c r="LZ47" s="168" t="str">
        <f t="shared" si="30"/>
        <v xml:space="preserve"> </v>
      </c>
      <c r="MA47" s="205" t="str">
        <f>IF(LW47=0," ",VLOOKUP(LW47,PROTOKOL!$A:$E,5,FALSE))</f>
        <v xml:space="preserve"> </v>
      </c>
      <c r="MB47" s="169"/>
      <c r="MC47" s="170" t="str">
        <f t="shared" si="100"/>
        <v xml:space="preserve"> </v>
      </c>
      <c r="MD47" s="210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",(VLOOKUP(MF47,PROTOKOL!$A$1:$E$26,2,FALSE))*MG47)</f>
        <v xml:space="preserve"> </v>
      </c>
      <c r="MI47" s="168" t="str">
        <f t="shared" si="31"/>
        <v xml:space="preserve"> </v>
      </c>
      <c r="MJ47" s="169" t="str">
        <f>IF(MF47=0," ",VLOOKUP(MF47,PROTOKOL!$A:$E,5,FALSE))</f>
        <v xml:space="preserve"> </v>
      </c>
      <c r="MK47" s="205" t="str">
        <f t="shared" si="134"/>
        <v xml:space="preserve"> </v>
      </c>
      <c r="ML47" s="169">
        <f t="shared" si="102"/>
        <v>0</v>
      </c>
      <c r="MM47" s="170" t="str">
        <f t="shared" si="103"/>
        <v xml:space="preserve"> </v>
      </c>
      <c r="MO47" s="166">
        <v>9</v>
      </c>
      <c r="MP47" s="227">
        <v>9</v>
      </c>
      <c r="MQ47" s="167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",(VLOOKUP(MS47,PROTOKOL!$A$1:$E$26,2,FALSE))*MT47)</f>
        <v xml:space="preserve"> </v>
      </c>
      <c r="MV47" s="168" t="str">
        <f t="shared" si="32"/>
        <v xml:space="preserve"> </v>
      </c>
      <c r="MW47" s="205" t="str">
        <f>IF(MS47=0," ",VLOOKUP(MS47,PROTOKOL!$A:$E,5,FALSE))</f>
        <v xml:space="preserve"> </v>
      </c>
      <c r="MX47" s="169"/>
      <c r="MY47" s="170" t="str">
        <f t="shared" si="104"/>
        <v xml:space="preserve"> </v>
      </c>
      <c r="MZ47" s="210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",(VLOOKUP(NB47,PROTOKOL!$A$1:$E$26,2,FALSE))*NC47)</f>
        <v xml:space="preserve"> </v>
      </c>
      <c r="NE47" s="168" t="str">
        <f t="shared" si="33"/>
        <v xml:space="preserve"> </v>
      </c>
      <c r="NF47" s="169" t="str">
        <f>IF(NB47=0," ",VLOOKUP(NB47,PROTOKOL!$A:$E,5,FALSE))</f>
        <v xml:space="preserve"> </v>
      </c>
      <c r="NG47" s="205" t="str">
        <f t="shared" si="135"/>
        <v xml:space="preserve"> </v>
      </c>
      <c r="NH47" s="169">
        <f t="shared" si="106"/>
        <v>0</v>
      </c>
      <c r="NI47" s="170" t="str">
        <f t="shared" si="107"/>
        <v xml:space="preserve"> </v>
      </c>
      <c r="NK47" s="166">
        <v>9</v>
      </c>
      <c r="NL47" s="227">
        <v>9</v>
      </c>
      <c r="NM47" s="167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",(VLOOKUP(NO47,PROTOKOL!$A$1:$E$26,2,FALSE))*NP47)</f>
        <v xml:space="preserve"> </v>
      </c>
      <c r="NR47" s="168" t="str">
        <f t="shared" si="34"/>
        <v xml:space="preserve"> </v>
      </c>
      <c r="NS47" s="205" t="str">
        <f>IF(NO47=0," ",VLOOKUP(NO47,PROTOKOL!$A:$E,5,FALSE))</f>
        <v xml:space="preserve"> </v>
      </c>
      <c r="NT47" s="169"/>
      <c r="NU47" s="170" t="str">
        <f t="shared" si="108"/>
        <v xml:space="preserve"> </v>
      </c>
      <c r="NV47" s="210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",(VLOOKUP(NX47,PROTOKOL!$A$1:$E$26,2,FALSE))*NY47)</f>
        <v xml:space="preserve"> </v>
      </c>
      <c r="OA47" s="168" t="str">
        <f t="shared" si="35"/>
        <v xml:space="preserve"> </v>
      </c>
      <c r="OB47" s="169" t="str">
        <f>IF(NX47=0," ",VLOOKUP(NX47,PROTOKOL!$A:$E,5,FALSE))</f>
        <v xml:space="preserve"> </v>
      </c>
      <c r="OC47" s="205" t="str">
        <f t="shared" si="136"/>
        <v xml:space="preserve"> </v>
      </c>
      <c r="OD47" s="169">
        <f t="shared" si="110"/>
        <v>0</v>
      </c>
      <c r="OE47" s="170" t="str">
        <f t="shared" si="111"/>
        <v xml:space="preserve"> </v>
      </c>
      <c r="OG47" s="166">
        <v>9</v>
      </c>
      <c r="OH47" s="227">
        <v>9</v>
      </c>
      <c r="OI47" s="167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",(VLOOKUP(OK47,PROTOKOL!$A$1:$E$26,2,FALSE))*OL47)</f>
        <v xml:space="preserve"> </v>
      </c>
      <c r="ON47" s="168" t="str">
        <f t="shared" si="36"/>
        <v xml:space="preserve"> </v>
      </c>
      <c r="OO47" s="205" t="str">
        <f>IF(OK47=0," ",VLOOKUP(OK47,PROTOKOL!$A:$E,5,FALSE))</f>
        <v xml:space="preserve"> </v>
      </c>
      <c r="OP47" s="169"/>
      <c r="OQ47" s="170" t="str">
        <f t="shared" si="112"/>
        <v xml:space="preserve"> </v>
      </c>
      <c r="OR47" s="210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",(VLOOKUP(OT47,PROTOKOL!$A$1:$E$26,2,FALSE))*OU47)</f>
        <v xml:space="preserve"> </v>
      </c>
      <c r="OW47" s="168" t="str">
        <f t="shared" si="37"/>
        <v xml:space="preserve"> </v>
      </c>
      <c r="OX47" s="169" t="str">
        <f>IF(OT47=0," ",VLOOKUP(OT47,PROTOKOL!$A:$E,5,FALSE))</f>
        <v xml:space="preserve"> </v>
      </c>
      <c r="OY47" s="205" t="str">
        <f t="shared" si="137"/>
        <v xml:space="preserve"> </v>
      </c>
      <c r="OZ47" s="169">
        <f t="shared" si="114"/>
        <v>0</v>
      </c>
      <c r="PA47" s="170" t="str">
        <f t="shared" si="115"/>
        <v xml:space="preserve"> </v>
      </c>
      <c r="PC47" s="166">
        <v>9</v>
      </c>
      <c r="PD47" s="227">
        <v>9</v>
      </c>
      <c r="PE47" s="167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",(VLOOKUP(PG47,PROTOKOL!$A$1:$E$26,2,FALSE))*PH47)</f>
        <v xml:space="preserve"> </v>
      </c>
      <c r="PJ47" s="168" t="str">
        <f t="shared" si="38"/>
        <v xml:space="preserve"> </v>
      </c>
      <c r="PK47" s="205" t="str">
        <f>IF(PG47=0," ",VLOOKUP(PG47,PROTOKOL!$A:$E,5,FALSE))</f>
        <v xml:space="preserve"> </v>
      </c>
      <c r="PL47" s="169"/>
      <c r="PM47" s="170" t="str">
        <f t="shared" si="116"/>
        <v xml:space="preserve"> </v>
      </c>
      <c r="PN47" s="210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",(VLOOKUP(PP47,PROTOKOL!$A$1:$E$26,2,FALSE))*PQ47)</f>
        <v xml:space="preserve"> </v>
      </c>
      <c r="PS47" s="168" t="str">
        <f t="shared" si="39"/>
        <v xml:space="preserve"> </v>
      </c>
      <c r="PT47" s="169" t="str">
        <f>IF(PP47=0," ",VLOOKUP(PP47,PROTOKOL!$A:$E,5,FALSE))</f>
        <v xml:space="preserve"> </v>
      </c>
      <c r="PU47" s="205" t="str">
        <f t="shared" si="138"/>
        <v xml:space="preserve"> </v>
      </c>
      <c r="PV47" s="169">
        <f t="shared" si="118"/>
        <v>0</v>
      </c>
      <c r="PW47" s="170" t="str">
        <f t="shared" si="119"/>
        <v xml:space="preserve"> </v>
      </c>
    </row>
    <row r="48" spans="1:439" ht="13.8">
      <c r="A48" s="166">
        <v>9</v>
      </c>
      <c r="B48" s="228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",(VLOOKUP(E48,PROTOKOL!$A$1:$E$26,2,FALSE))*F48)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4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",(VLOOKUP(N48,PROTOKOL!$A$1:$E$26,2,FALSE))*O48)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41"/>
        <v xml:space="preserve"> </v>
      </c>
      <c r="T48" s="169">
        <f t="shared" si="42"/>
        <v>0</v>
      </c>
      <c r="U48" s="170" t="str">
        <f t="shared" si="43"/>
        <v xml:space="preserve"> </v>
      </c>
      <c r="W48" s="166">
        <v>9</v>
      </c>
      <c r="X48" s="228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",(VLOOKUP(AA48,PROTOKOL!$A$1:$E$26,2,FALSE))*AB48)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4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",(VLOOKUP(AJ48,PROTOKOL!$A$1:$E$26,2,FALSE))*AK48)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120"/>
        <v xml:space="preserve"> </v>
      </c>
      <c r="AP48" s="169">
        <f t="shared" si="46"/>
        <v>0</v>
      </c>
      <c r="AQ48" s="170" t="str">
        <f t="shared" si="47"/>
        <v xml:space="preserve"> </v>
      </c>
      <c r="AS48" s="166">
        <v>9</v>
      </c>
      <c r="AT48" s="228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",(VLOOKUP(AW48,PROTOKOL!$A$1:$E$26,2,FALSE))*AX48)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4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",(VLOOKUP(BF48,PROTOKOL!$A$1:$E$26,2,FALSE))*BG48)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121"/>
        <v xml:space="preserve"> </v>
      </c>
      <c r="BL48" s="169">
        <f t="shared" si="50"/>
        <v>0</v>
      </c>
      <c r="BM48" s="170" t="str">
        <f t="shared" si="51"/>
        <v xml:space="preserve"> </v>
      </c>
      <c r="BO48" s="166">
        <v>9</v>
      </c>
      <c r="BP48" s="228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",(VLOOKUP(BS48,PROTOKOL!$A$1:$E$26,2,FALSE))*BT48)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5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",(VLOOKUP(CB48,PROTOKOL!$A$1:$E$26,2,FALSE))*CC48)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122"/>
        <v xml:space="preserve"> </v>
      </c>
      <c r="CH48" s="169">
        <f t="shared" si="54"/>
        <v>0</v>
      </c>
      <c r="CI48" s="170" t="str">
        <f t="shared" si="55"/>
        <v xml:space="preserve"> </v>
      </c>
      <c r="CK48" s="166">
        <v>9</v>
      </c>
      <c r="CL48" s="228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",(VLOOKUP(CO48,PROTOKOL!$A$1:$E$26,2,FALSE))*CP48)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5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",(VLOOKUP(CX48,PROTOKOL!$A$1:$E$26,2,FALSE))*CY48)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123"/>
        <v xml:space="preserve"> </v>
      </c>
      <c r="DD48" s="169">
        <f t="shared" si="58"/>
        <v>0</v>
      </c>
      <c r="DE48" s="170" t="str">
        <f t="shared" si="59"/>
        <v xml:space="preserve"> </v>
      </c>
      <c r="DG48" s="166">
        <v>9</v>
      </c>
      <c r="DH48" s="228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",(VLOOKUP(DK48,PROTOKOL!$A$1:$E$26,2,FALSE))*DL48)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6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",(VLOOKUP(DT48,PROTOKOL!$A$1:$E$26,2,FALSE))*DU48)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124"/>
        <v xml:space="preserve"> </v>
      </c>
      <c r="DZ48" s="169">
        <f t="shared" si="62"/>
        <v>0</v>
      </c>
      <c r="EA48" s="170" t="str">
        <f t="shared" si="63"/>
        <v xml:space="preserve"> </v>
      </c>
      <c r="EC48" s="166">
        <v>9</v>
      </c>
      <c r="ED48" s="228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",(VLOOKUP(EG48,PROTOKOL!$A$1:$E$26,2,FALSE))*EH48)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6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",(VLOOKUP(EP48,PROTOKOL!$A$1:$E$26,2,FALSE))*EQ48)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125"/>
        <v xml:space="preserve"> </v>
      </c>
      <c r="EV48" s="169">
        <f t="shared" si="66"/>
        <v>0</v>
      </c>
      <c r="EW48" s="170" t="str">
        <f t="shared" si="67"/>
        <v xml:space="preserve"> </v>
      </c>
      <c r="EY48" s="166">
        <v>9</v>
      </c>
      <c r="EZ48" s="228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",(VLOOKUP(FC48,PROTOKOL!$A$1:$E$26,2,FALSE))*FD48)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6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",(VLOOKUP(FL48,PROTOKOL!$A$1:$E$26,2,FALSE))*FM48)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126"/>
        <v xml:space="preserve"> </v>
      </c>
      <c r="FR48" s="169">
        <f t="shared" si="70"/>
        <v>0</v>
      </c>
      <c r="FS48" s="170" t="str">
        <f t="shared" si="71"/>
        <v xml:space="preserve"> </v>
      </c>
      <c r="FU48" s="166">
        <v>9</v>
      </c>
      <c r="FV48" s="228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",(VLOOKUP(FY48,PROTOKOL!$A$1:$E$26,2,FALSE))*FZ48)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7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",(VLOOKUP(GH48,PROTOKOL!$A$1:$E$26,2,FALSE))*GI48)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127"/>
        <v xml:space="preserve"> </v>
      </c>
      <c r="GN48" s="169">
        <f t="shared" si="74"/>
        <v>0</v>
      </c>
      <c r="GO48" s="170" t="str">
        <f t="shared" si="75"/>
        <v xml:space="preserve"> </v>
      </c>
      <c r="GQ48" s="166">
        <v>9</v>
      </c>
      <c r="GR48" s="228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",(VLOOKUP(GU48,PROTOKOL!$A$1:$E$26,2,FALSE))*GV48)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7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",(VLOOKUP(HD48,PROTOKOL!$A$1:$E$26,2,FALSE))*HE48)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128"/>
        <v xml:space="preserve"> </v>
      </c>
      <c r="HJ48" s="169">
        <f t="shared" si="78"/>
        <v>0</v>
      </c>
      <c r="HK48" s="170" t="str">
        <f t="shared" si="79"/>
        <v xml:space="preserve"> </v>
      </c>
      <c r="HM48" s="166">
        <v>9</v>
      </c>
      <c r="HN48" s="228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",(VLOOKUP(HQ48,PROTOKOL!$A$1:$E$26,2,FALSE))*HR48)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8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",(VLOOKUP(HZ48,PROTOKOL!$A$1:$E$26,2,FALSE))*IA48)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129"/>
        <v xml:space="preserve"> </v>
      </c>
      <c r="IF48" s="169">
        <f t="shared" si="82"/>
        <v>0</v>
      </c>
      <c r="IG48" s="170" t="str">
        <f t="shared" si="83"/>
        <v xml:space="preserve"> </v>
      </c>
      <c r="II48" s="166">
        <v>9</v>
      </c>
      <c r="IJ48" s="228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",(VLOOKUP(IM48,PROTOKOL!$A$1:$E$26,2,FALSE))*IN48)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8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",(VLOOKUP(IV48,PROTOKOL!$A$1:$E$26,2,FALSE))*IW48)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30"/>
        <v xml:space="preserve"> </v>
      </c>
      <c r="JB48" s="169">
        <f t="shared" si="86"/>
        <v>0</v>
      </c>
      <c r="JC48" s="170" t="str">
        <f t="shared" si="87"/>
        <v xml:space="preserve"> </v>
      </c>
      <c r="JE48" s="166">
        <v>9</v>
      </c>
      <c r="JF48" s="228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",(VLOOKUP(JI48,PROTOKOL!$A$1:$E$26,2,FALSE))*JJ48)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8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",(VLOOKUP(JR48,PROTOKOL!$A$1:$E$26,2,FALSE))*JS48)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31"/>
        <v xml:space="preserve"> </v>
      </c>
      <c r="JX48" s="169">
        <f t="shared" si="90"/>
        <v>0</v>
      </c>
      <c r="JY48" s="170" t="str">
        <f t="shared" si="91"/>
        <v xml:space="preserve"> </v>
      </c>
      <c r="KA48" s="166">
        <v>9</v>
      </c>
      <c r="KB48" s="228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",(VLOOKUP(KE48,PROTOKOL!$A$1:$E$26,2,FALSE))*KF48)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9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",(VLOOKUP(KN48,PROTOKOL!$A$1:$E$26,2,FALSE))*KO48)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32"/>
        <v xml:space="preserve"> </v>
      </c>
      <c r="KT48" s="169">
        <f t="shared" si="94"/>
        <v>0</v>
      </c>
      <c r="KU48" s="170" t="str">
        <f t="shared" si="95"/>
        <v xml:space="preserve"> </v>
      </c>
      <c r="KW48" s="166">
        <v>9</v>
      </c>
      <c r="KX48" s="228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",(VLOOKUP(LA48,PROTOKOL!$A$1:$E$26,2,FALSE))*LB48)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9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",(VLOOKUP(LJ48,PROTOKOL!$A$1:$E$26,2,FALSE))*LK48)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33"/>
        <v xml:space="preserve"> </v>
      </c>
      <c r="LP48" s="169">
        <f t="shared" si="98"/>
        <v>0</v>
      </c>
      <c r="LQ48" s="170" t="str">
        <f t="shared" si="99"/>
        <v xml:space="preserve"> </v>
      </c>
      <c r="LS48" s="166">
        <v>9</v>
      </c>
      <c r="LT48" s="228"/>
      <c r="LU48" s="167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",(VLOOKUP(LW48,PROTOKOL!$A$1:$E$26,2,FALSE))*LX48)</f>
        <v xml:space="preserve"> </v>
      </c>
      <c r="LZ48" s="168" t="str">
        <f t="shared" si="30"/>
        <v xml:space="preserve"> </v>
      </c>
      <c r="MA48" s="205" t="str">
        <f>IF(LW48=0," ",VLOOKUP(LW48,PROTOKOL!$A:$E,5,FALSE))</f>
        <v xml:space="preserve"> </v>
      </c>
      <c r="MB48" s="169"/>
      <c r="MC48" s="170" t="str">
        <f t="shared" si="100"/>
        <v xml:space="preserve"> </v>
      </c>
      <c r="MD48" s="210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",(VLOOKUP(MF48,PROTOKOL!$A$1:$E$26,2,FALSE))*MG48)</f>
        <v xml:space="preserve"> </v>
      </c>
      <c r="MI48" s="168" t="str">
        <f t="shared" si="31"/>
        <v xml:space="preserve"> </v>
      </c>
      <c r="MJ48" s="169" t="str">
        <f>IF(MF48=0," ",VLOOKUP(MF48,PROTOKOL!$A:$E,5,FALSE))</f>
        <v xml:space="preserve"> </v>
      </c>
      <c r="MK48" s="205" t="str">
        <f t="shared" si="134"/>
        <v xml:space="preserve"> </v>
      </c>
      <c r="ML48" s="169">
        <f t="shared" si="102"/>
        <v>0</v>
      </c>
      <c r="MM48" s="170" t="str">
        <f t="shared" si="103"/>
        <v xml:space="preserve"> </v>
      </c>
      <c r="MO48" s="166">
        <v>9</v>
      </c>
      <c r="MP48" s="228"/>
      <c r="MQ48" s="167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",(VLOOKUP(MS48,PROTOKOL!$A$1:$E$26,2,FALSE))*MT48)</f>
        <v xml:space="preserve"> </v>
      </c>
      <c r="MV48" s="168" t="str">
        <f t="shared" si="32"/>
        <v xml:space="preserve"> </v>
      </c>
      <c r="MW48" s="205" t="str">
        <f>IF(MS48=0," ",VLOOKUP(MS48,PROTOKOL!$A:$E,5,FALSE))</f>
        <v xml:space="preserve"> </v>
      </c>
      <c r="MX48" s="169"/>
      <c r="MY48" s="170" t="str">
        <f t="shared" si="104"/>
        <v xml:space="preserve"> </v>
      </c>
      <c r="MZ48" s="210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",(VLOOKUP(NB48,PROTOKOL!$A$1:$E$26,2,FALSE))*NC48)</f>
        <v xml:space="preserve"> </v>
      </c>
      <c r="NE48" s="168" t="str">
        <f t="shared" si="33"/>
        <v xml:space="preserve"> </v>
      </c>
      <c r="NF48" s="169" t="str">
        <f>IF(NB48=0," ",VLOOKUP(NB48,PROTOKOL!$A:$E,5,FALSE))</f>
        <v xml:space="preserve"> </v>
      </c>
      <c r="NG48" s="205" t="str">
        <f t="shared" si="135"/>
        <v xml:space="preserve"> </v>
      </c>
      <c r="NH48" s="169">
        <f t="shared" si="106"/>
        <v>0</v>
      </c>
      <c r="NI48" s="170" t="str">
        <f t="shared" si="107"/>
        <v xml:space="preserve"> </v>
      </c>
      <c r="NK48" s="166">
        <v>9</v>
      </c>
      <c r="NL48" s="228"/>
      <c r="NM48" s="167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",(VLOOKUP(NO48,PROTOKOL!$A$1:$E$26,2,FALSE))*NP48)</f>
        <v xml:space="preserve"> </v>
      </c>
      <c r="NR48" s="168" t="str">
        <f t="shared" si="34"/>
        <v xml:space="preserve"> </v>
      </c>
      <c r="NS48" s="205" t="str">
        <f>IF(NO48=0," ",VLOOKUP(NO48,PROTOKOL!$A:$E,5,FALSE))</f>
        <v xml:space="preserve"> </v>
      </c>
      <c r="NT48" s="169"/>
      <c r="NU48" s="170" t="str">
        <f t="shared" si="108"/>
        <v xml:space="preserve"> </v>
      </c>
      <c r="NV48" s="210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",(VLOOKUP(NX48,PROTOKOL!$A$1:$E$26,2,FALSE))*NY48)</f>
        <v xml:space="preserve"> </v>
      </c>
      <c r="OA48" s="168" t="str">
        <f t="shared" si="35"/>
        <v xml:space="preserve"> </v>
      </c>
      <c r="OB48" s="169" t="str">
        <f>IF(NX48=0," ",VLOOKUP(NX48,PROTOKOL!$A:$E,5,FALSE))</f>
        <v xml:space="preserve"> </v>
      </c>
      <c r="OC48" s="205" t="str">
        <f t="shared" si="136"/>
        <v xml:space="preserve"> </v>
      </c>
      <c r="OD48" s="169">
        <f t="shared" si="110"/>
        <v>0</v>
      </c>
      <c r="OE48" s="170" t="str">
        <f t="shared" si="111"/>
        <v xml:space="preserve"> </v>
      </c>
      <c r="OG48" s="166">
        <v>9</v>
      </c>
      <c r="OH48" s="228"/>
      <c r="OI48" s="167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",(VLOOKUP(OK48,PROTOKOL!$A$1:$E$26,2,FALSE))*OL48)</f>
        <v xml:space="preserve"> </v>
      </c>
      <c r="ON48" s="168" t="str">
        <f t="shared" si="36"/>
        <v xml:space="preserve"> </v>
      </c>
      <c r="OO48" s="205" t="str">
        <f>IF(OK48=0," ",VLOOKUP(OK48,PROTOKOL!$A:$E,5,FALSE))</f>
        <v xml:space="preserve"> </v>
      </c>
      <c r="OP48" s="169"/>
      <c r="OQ48" s="170" t="str">
        <f t="shared" si="112"/>
        <v xml:space="preserve"> </v>
      </c>
      <c r="OR48" s="210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",(VLOOKUP(OT48,PROTOKOL!$A$1:$E$26,2,FALSE))*OU48)</f>
        <v xml:space="preserve"> </v>
      </c>
      <c r="OW48" s="168" t="str">
        <f t="shared" si="37"/>
        <v xml:space="preserve"> </v>
      </c>
      <c r="OX48" s="169" t="str">
        <f>IF(OT48=0," ",VLOOKUP(OT48,PROTOKOL!$A:$E,5,FALSE))</f>
        <v xml:space="preserve"> </v>
      </c>
      <c r="OY48" s="205" t="str">
        <f t="shared" si="137"/>
        <v xml:space="preserve"> </v>
      </c>
      <c r="OZ48" s="169">
        <f t="shared" si="114"/>
        <v>0</v>
      </c>
      <c r="PA48" s="170" t="str">
        <f t="shared" si="115"/>
        <v xml:space="preserve"> </v>
      </c>
      <c r="PC48" s="166">
        <v>9</v>
      </c>
      <c r="PD48" s="228"/>
      <c r="PE48" s="167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",(VLOOKUP(PG48,PROTOKOL!$A$1:$E$26,2,FALSE))*PH48)</f>
        <v xml:space="preserve"> </v>
      </c>
      <c r="PJ48" s="168" t="str">
        <f t="shared" si="38"/>
        <v xml:space="preserve"> </v>
      </c>
      <c r="PK48" s="205" t="str">
        <f>IF(PG48=0," ",VLOOKUP(PG48,PROTOKOL!$A:$E,5,FALSE))</f>
        <v xml:space="preserve"> </v>
      </c>
      <c r="PL48" s="169"/>
      <c r="PM48" s="170" t="str">
        <f t="shared" si="116"/>
        <v xml:space="preserve"> </v>
      </c>
      <c r="PN48" s="210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",(VLOOKUP(PP48,PROTOKOL!$A$1:$E$26,2,FALSE))*PQ48)</f>
        <v xml:space="preserve"> </v>
      </c>
      <c r="PS48" s="168" t="str">
        <f t="shared" si="39"/>
        <v xml:space="preserve"> </v>
      </c>
      <c r="PT48" s="169" t="str">
        <f>IF(PP48=0," ",VLOOKUP(PP48,PROTOKOL!$A:$E,5,FALSE))</f>
        <v xml:space="preserve"> </v>
      </c>
      <c r="PU48" s="205" t="str">
        <f t="shared" si="138"/>
        <v xml:space="preserve"> </v>
      </c>
      <c r="PV48" s="169">
        <f t="shared" si="118"/>
        <v>0</v>
      </c>
      <c r="PW48" s="170" t="str">
        <f t="shared" si="119"/>
        <v xml:space="preserve"> </v>
      </c>
    </row>
    <row r="49" spans="1:439" ht="13.8">
      <c r="A49" s="166">
        <v>9</v>
      </c>
      <c r="B49" s="229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",(VLOOKUP(E49,PROTOKOL!$A$1:$E$26,2,FALSE))*F49)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4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",(VLOOKUP(N49,PROTOKOL!$A$1:$E$26,2,FALSE))*O49)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41"/>
        <v xml:space="preserve"> </v>
      </c>
      <c r="T49" s="169">
        <f t="shared" si="42"/>
        <v>0</v>
      </c>
      <c r="U49" s="170" t="str">
        <f t="shared" si="43"/>
        <v xml:space="preserve"> </v>
      </c>
      <c r="W49" s="166">
        <v>9</v>
      </c>
      <c r="X49" s="229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",(VLOOKUP(AA49,PROTOKOL!$A$1:$E$26,2,FALSE))*AB49)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4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",(VLOOKUP(AJ49,PROTOKOL!$A$1:$E$26,2,FALSE))*AK49)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120"/>
        <v xml:space="preserve"> </v>
      </c>
      <c r="AP49" s="169">
        <f t="shared" si="46"/>
        <v>0</v>
      </c>
      <c r="AQ49" s="170" t="str">
        <f t="shared" si="47"/>
        <v xml:space="preserve"> </v>
      </c>
      <c r="AS49" s="166">
        <v>9</v>
      </c>
      <c r="AT49" s="229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",(VLOOKUP(AW49,PROTOKOL!$A$1:$E$26,2,FALSE))*AX49)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4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",(VLOOKUP(BF49,PROTOKOL!$A$1:$E$26,2,FALSE))*BG49)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121"/>
        <v xml:space="preserve"> </v>
      </c>
      <c r="BL49" s="169">
        <f t="shared" si="50"/>
        <v>0</v>
      </c>
      <c r="BM49" s="170" t="str">
        <f t="shared" si="51"/>
        <v xml:space="preserve"> </v>
      </c>
      <c r="BO49" s="166">
        <v>9</v>
      </c>
      <c r="BP49" s="229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",(VLOOKUP(BS49,PROTOKOL!$A$1:$E$26,2,FALSE))*BT49)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5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",(VLOOKUP(CB49,PROTOKOL!$A$1:$E$26,2,FALSE))*CC49)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122"/>
        <v xml:space="preserve"> </v>
      </c>
      <c r="CH49" s="169">
        <f t="shared" si="54"/>
        <v>0</v>
      </c>
      <c r="CI49" s="170" t="str">
        <f t="shared" si="55"/>
        <v xml:space="preserve"> </v>
      </c>
      <c r="CK49" s="166">
        <v>9</v>
      </c>
      <c r="CL49" s="229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",(VLOOKUP(CO49,PROTOKOL!$A$1:$E$26,2,FALSE))*CP49)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5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",(VLOOKUP(CX49,PROTOKOL!$A$1:$E$26,2,FALSE))*CY49)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123"/>
        <v xml:space="preserve"> </v>
      </c>
      <c r="DD49" s="169">
        <f t="shared" si="58"/>
        <v>0</v>
      </c>
      <c r="DE49" s="170" t="str">
        <f t="shared" si="59"/>
        <v xml:space="preserve"> </v>
      </c>
      <c r="DG49" s="166">
        <v>9</v>
      </c>
      <c r="DH49" s="229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",(VLOOKUP(DK49,PROTOKOL!$A$1:$E$26,2,FALSE))*DL49)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6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",(VLOOKUP(DT49,PROTOKOL!$A$1:$E$26,2,FALSE))*DU49)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124"/>
        <v xml:space="preserve"> </v>
      </c>
      <c r="DZ49" s="169">
        <f t="shared" si="62"/>
        <v>0</v>
      </c>
      <c r="EA49" s="170" t="str">
        <f t="shared" si="63"/>
        <v xml:space="preserve"> </v>
      </c>
      <c r="EC49" s="166">
        <v>9</v>
      </c>
      <c r="ED49" s="229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",(VLOOKUP(EG49,PROTOKOL!$A$1:$E$26,2,FALSE))*EH49)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6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",(VLOOKUP(EP49,PROTOKOL!$A$1:$E$26,2,FALSE))*EQ49)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125"/>
        <v xml:space="preserve"> </v>
      </c>
      <c r="EV49" s="169">
        <f t="shared" si="66"/>
        <v>0</v>
      </c>
      <c r="EW49" s="170" t="str">
        <f t="shared" si="67"/>
        <v xml:space="preserve"> </v>
      </c>
      <c r="EY49" s="166">
        <v>9</v>
      </c>
      <c r="EZ49" s="229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",(VLOOKUP(FC49,PROTOKOL!$A$1:$E$26,2,FALSE))*FD49)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6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",(VLOOKUP(FL49,PROTOKOL!$A$1:$E$26,2,FALSE))*FM49)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126"/>
        <v xml:space="preserve"> </v>
      </c>
      <c r="FR49" s="169">
        <f t="shared" si="70"/>
        <v>0</v>
      </c>
      <c r="FS49" s="170" t="str">
        <f t="shared" si="71"/>
        <v xml:space="preserve"> </v>
      </c>
      <c r="FU49" s="166">
        <v>9</v>
      </c>
      <c r="FV49" s="229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",(VLOOKUP(FY49,PROTOKOL!$A$1:$E$26,2,FALSE))*FZ49)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7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",(VLOOKUP(GH49,PROTOKOL!$A$1:$E$26,2,FALSE))*GI49)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127"/>
        <v xml:space="preserve"> </v>
      </c>
      <c r="GN49" s="169">
        <f t="shared" si="74"/>
        <v>0</v>
      </c>
      <c r="GO49" s="170" t="str">
        <f t="shared" si="75"/>
        <v xml:space="preserve"> </v>
      </c>
      <c r="GQ49" s="166">
        <v>9</v>
      </c>
      <c r="GR49" s="229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",(VLOOKUP(GU49,PROTOKOL!$A$1:$E$26,2,FALSE))*GV49)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7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",(VLOOKUP(HD49,PROTOKOL!$A$1:$E$26,2,FALSE))*HE49)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128"/>
        <v xml:space="preserve"> </v>
      </c>
      <c r="HJ49" s="169">
        <f t="shared" si="78"/>
        <v>0</v>
      </c>
      <c r="HK49" s="170" t="str">
        <f t="shared" si="79"/>
        <v xml:space="preserve"> </v>
      </c>
      <c r="HM49" s="166">
        <v>9</v>
      </c>
      <c r="HN49" s="229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",(VLOOKUP(HQ49,PROTOKOL!$A$1:$E$26,2,FALSE))*HR49)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8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",(VLOOKUP(HZ49,PROTOKOL!$A$1:$E$26,2,FALSE))*IA49)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129"/>
        <v xml:space="preserve"> </v>
      </c>
      <c r="IF49" s="169">
        <f t="shared" si="82"/>
        <v>0</v>
      </c>
      <c r="IG49" s="170" t="str">
        <f t="shared" si="83"/>
        <v xml:space="preserve"> </v>
      </c>
      <c r="II49" s="166">
        <v>9</v>
      </c>
      <c r="IJ49" s="229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",(VLOOKUP(IM49,PROTOKOL!$A$1:$E$26,2,FALSE))*IN49)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8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",(VLOOKUP(IV49,PROTOKOL!$A$1:$E$26,2,FALSE))*IW49)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30"/>
        <v xml:space="preserve"> </v>
      </c>
      <c r="JB49" s="169">
        <f t="shared" si="86"/>
        <v>0</v>
      </c>
      <c r="JC49" s="170" t="str">
        <f t="shared" si="87"/>
        <v xml:space="preserve"> </v>
      </c>
      <c r="JE49" s="166">
        <v>9</v>
      </c>
      <c r="JF49" s="229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",(VLOOKUP(JI49,PROTOKOL!$A$1:$E$26,2,FALSE))*JJ49)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8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",(VLOOKUP(JR49,PROTOKOL!$A$1:$E$26,2,FALSE))*JS49)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31"/>
        <v xml:space="preserve"> </v>
      </c>
      <c r="JX49" s="169">
        <f t="shared" si="90"/>
        <v>0</v>
      </c>
      <c r="JY49" s="170" t="str">
        <f t="shared" si="91"/>
        <v xml:space="preserve"> </v>
      </c>
      <c r="KA49" s="166">
        <v>9</v>
      </c>
      <c r="KB49" s="229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",(VLOOKUP(KE49,PROTOKOL!$A$1:$E$26,2,FALSE))*KF49)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9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",(VLOOKUP(KN49,PROTOKOL!$A$1:$E$26,2,FALSE))*KO49)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32"/>
        <v xml:space="preserve"> </v>
      </c>
      <c r="KT49" s="169">
        <f t="shared" si="94"/>
        <v>0</v>
      </c>
      <c r="KU49" s="170" t="str">
        <f t="shared" si="95"/>
        <v xml:space="preserve"> </v>
      </c>
      <c r="KW49" s="166">
        <v>9</v>
      </c>
      <c r="KX49" s="229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",(VLOOKUP(LA49,PROTOKOL!$A$1:$E$26,2,FALSE))*LB49)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9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",(VLOOKUP(LJ49,PROTOKOL!$A$1:$E$26,2,FALSE))*LK49)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33"/>
        <v xml:space="preserve"> </v>
      </c>
      <c r="LP49" s="169">
        <f t="shared" si="98"/>
        <v>0</v>
      </c>
      <c r="LQ49" s="170" t="str">
        <f t="shared" si="99"/>
        <v xml:space="preserve"> </v>
      </c>
      <c r="LS49" s="166">
        <v>9</v>
      </c>
      <c r="LT49" s="229"/>
      <c r="LU49" s="167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",(VLOOKUP(LW49,PROTOKOL!$A$1:$E$26,2,FALSE))*LX49)</f>
        <v xml:space="preserve"> </v>
      </c>
      <c r="LZ49" s="168" t="str">
        <f t="shared" si="30"/>
        <v xml:space="preserve"> </v>
      </c>
      <c r="MA49" s="205" t="str">
        <f>IF(LW49=0," ",VLOOKUP(LW49,PROTOKOL!$A:$E,5,FALSE))</f>
        <v xml:space="preserve"> </v>
      </c>
      <c r="MB49" s="169"/>
      <c r="MC49" s="170" t="str">
        <f t="shared" si="100"/>
        <v xml:space="preserve"> </v>
      </c>
      <c r="MD49" s="210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",(VLOOKUP(MF49,PROTOKOL!$A$1:$E$26,2,FALSE))*MG49)</f>
        <v xml:space="preserve"> </v>
      </c>
      <c r="MI49" s="168" t="str">
        <f t="shared" si="31"/>
        <v xml:space="preserve"> </v>
      </c>
      <c r="MJ49" s="169" t="str">
        <f>IF(MF49=0," ",VLOOKUP(MF49,PROTOKOL!$A:$E,5,FALSE))</f>
        <v xml:space="preserve"> </v>
      </c>
      <c r="MK49" s="205" t="str">
        <f t="shared" si="134"/>
        <v xml:space="preserve"> </v>
      </c>
      <c r="ML49" s="169">
        <f t="shared" si="102"/>
        <v>0</v>
      </c>
      <c r="MM49" s="170" t="str">
        <f t="shared" si="103"/>
        <v xml:space="preserve"> </v>
      </c>
      <c r="MO49" s="166">
        <v>9</v>
      </c>
      <c r="MP49" s="229"/>
      <c r="MQ49" s="167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",(VLOOKUP(MS49,PROTOKOL!$A$1:$E$26,2,FALSE))*MT49)</f>
        <v xml:space="preserve"> </v>
      </c>
      <c r="MV49" s="168" t="str">
        <f t="shared" si="32"/>
        <v xml:space="preserve"> </v>
      </c>
      <c r="MW49" s="205" t="str">
        <f>IF(MS49=0," ",VLOOKUP(MS49,PROTOKOL!$A:$E,5,FALSE))</f>
        <v xml:space="preserve"> </v>
      </c>
      <c r="MX49" s="169"/>
      <c r="MY49" s="170" t="str">
        <f t="shared" si="104"/>
        <v xml:space="preserve"> </v>
      </c>
      <c r="MZ49" s="210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",(VLOOKUP(NB49,PROTOKOL!$A$1:$E$26,2,FALSE))*NC49)</f>
        <v xml:space="preserve"> </v>
      </c>
      <c r="NE49" s="168" t="str">
        <f t="shared" si="33"/>
        <v xml:space="preserve"> </v>
      </c>
      <c r="NF49" s="169" t="str">
        <f>IF(NB49=0," ",VLOOKUP(NB49,PROTOKOL!$A:$E,5,FALSE))</f>
        <v xml:space="preserve"> </v>
      </c>
      <c r="NG49" s="205" t="str">
        <f t="shared" si="135"/>
        <v xml:space="preserve"> </v>
      </c>
      <c r="NH49" s="169">
        <f t="shared" si="106"/>
        <v>0</v>
      </c>
      <c r="NI49" s="170" t="str">
        <f t="shared" si="107"/>
        <v xml:space="preserve"> </v>
      </c>
      <c r="NK49" s="166">
        <v>9</v>
      </c>
      <c r="NL49" s="229"/>
      <c r="NM49" s="167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",(VLOOKUP(NO49,PROTOKOL!$A$1:$E$26,2,FALSE))*NP49)</f>
        <v xml:space="preserve"> </v>
      </c>
      <c r="NR49" s="168" t="str">
        <f t="shared" si="34"/>
        <v xml:space="preserve"> </v>
      </c>
      <c r="NS49" s="205" t="str">
        <f>IF(NO49=0," ",VLOOKUP(NO49,PROTOKOL!$A:$E,5,FALSE))</f>
        <v xml:space="preserve"> </v>
      </c>
      <c r="NT49" s="169"/>
      <c r="NU49" s="170" t="str">
        <f t="shared" si="108"/>
        <v xml:space="preserve"> </v>
      </c>
      <c r="NV49" s="210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",(VLOOKUP(NX49,PROTOKOL!$A$1:$E$26,2,FALSE))*NY49)</f>
        <v xml:space="preserve"> </v>
      </c>
      <c r="OA49" s="168" t="str">
        <f t="shared" si="35"/>
        <v xml:space="preserve"> </v>
      </c>
      <c r="OB49" s="169" t="str">
        <f>IF(NX49=0," ",VLOOKUP(NX49,PROTOKOL!$A:$E,5,FALSE))</f>
        <v xml:space="preserve"> </v>
      </c>
      <c r="OC49" s="205" t="str">
        <f t="shared" si="136"/>
        <v xml:space="preserve"> </v>
      </c>
      <c r="OD49" s="169">
        <f t="shared" si="110"/>
        <v>0</v>
      </c>
      <c r="OE49" s="170" t="str">
        <f t="shared" si="111"/>
        <v xml:space="preserve"> </v>
      </c>
      <c r="OG49" s="166">
        <v>9</v>
      </c>
      <c r="OH49" s="229"/>
      <c r="OI49" s="167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",(VLOOKUP(OK49,PROTOKOL!$A$1:$E$26,2,FALSE))*OL49)</f>
        <v xml:space="preserve"> </v>
      </c>
      <c r="ON49" s="168" t="str">
        <f t="shared" si="36"/>
        <v xml:space="preserve"> </v>
      </c>
      <c r="OO49" s="205" t="str">
        <f>IF(OK49=0," ",VLOOKUP(OK49,PROTOKOL!$A:$E,5,FALSE))</f>
        <v xml:space="preserve"> </v>
      </c>
      <c r="OP49" s="169"/>
      <c r="OQ49" s="170" t="str">
        <f t="shared" si="112"/>
        <v xml:space="preserve"> </v>
      </c>
      <c r="OR49" s="210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",(VLOOKUP(OT49,PROTOKOL!$A$1:$E$26,2,FALSE))*OU49)</f>
        <v xml:space="preserve"> </v>
      </c>
      <c r="OW49" s="168" t="str">
        <f t="shared" si="37"/>
        <v xml:space="preserve"> </v>
      </c>
      <c r="OX49" s="169" t="str">
        <f>IF(OT49=0," ",VLOOKUP(OT49,PROTOKOL!$A:$E,5,FALSE))</f>
        <v xml:space="preserve"> </v>
      </c>
      <c r="OY49" s="205" t="str">
        <f t="shared" si="137"/>
        <v xml:space="preserve"> </v>
      </c>
      <c r="OZ49" s="169">
        <f t="shared" si="114"/>
        <v>0</v>
      </c>
      <c r="PA49" s="170" t="str">
        <f t="shared" si="115"/>
        <v xml:space="preserve"> </v>
      </c>
      <c r="PC49" s="166">
        <v>9</v>
      </c>
      <c r="PD49" s="229"/>
      <c r="PE49" s="167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",(VLOOKUP(PG49,PROTOKOL!$A$1:$E$26,2,FALSE))*PH49)</f>
        <v xml:space="preserve"> </v>
      </c>
      <c r="PJ49" s="168" t="str">
        <f t="shared" si="38"/>
        <v xml:space="preserve"> </v>
      </c>
      <c r="PK49" s="205" t="str">
        <f>IF(PG49=0," ",VLOOKUP(PG49,PROTOKOL!$A:$E,5,FALSE))</f>
        <v xml:space="preserve"> </v>
      </c>
      <c r="PL49" s="169"/>
      <c r="PM49" s="170" t="str">
        <f t="shared" si="116"/>
        <v xml:space="preserve"> </v>
      </c>
      <c r="PN49" s="210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",(VLOOKUP(PP49,PROTOKOL!$A$1:$E$26,2,FALSE))*PQ49)</f>
        <v xml:space="preserve"> </v>
      </c>
      <c r="PS49" s="168" t="str">
        <f t="shared" si="39"/>
        <v xml:space="preserve"> </v>
      </c>
      <c r="PT49" s="169" t="str">
        <f>IF(PP49=0," ",VLOOKUP(PP49,PROTOKOL!$A:$E,5,FALSE))</f>
        <v xml:space="preserve"> </v>
      </c>
      <c r="PU49" s="205" t="str">
        <f t="shared" si="138"/>
        <v xml:space="preserve"> </v>
      </c>
      <c r="PV49" s="169">
        <f t="shared" si="118"/>
        <v>0</v>
      </c>
      <c r="PW49" s="170" t="str">
        <f t="shared" si="119"/>
        <v xml:space="preserve"> </v>
      </c>
    </row>
    <row r="50" spans="1:439" ht="13.8">
      <c r="A50" s="166">
        <v>10</v>
      </c>
      <c r="B50" s="227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",(VLOOKUP(E50,PROTOKOL!$A$1:$E$26,2,FALSE))*F50)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4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",(VLOOKUP(N50,PROTOKOL!$A$1:$E$26,2,FALSE))*O50)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41"/>
        <v xml:space="preserve"> </v>
      </c>
      <c r="T50" s="169">
        <f t="shared" si="42"/>
        <v>0</v>
      </c>
      <c r="U50" s="170" t="str">
        <f t="shared" si="43"/>
        <v xml:space="preserve"> </v>
      </c>
      <c r="W50" s="166">
        <v>10</v>
      </c>
      <c r="X50" s="227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",(VLOOKUP(AA50,PROTOKOL!$A$1:$E$26,2,FALSE))*AB50)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4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",(VLOOKUP(AJ50,PROTOKOL!$A$1:$E$26,2,FALSE))*AK50)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120"/>
        <v xml:space="preserve"> </v>
      </c>
      <c r="AP50" s="169">
        <f t="shared" si="46"/>
        <v>0</v>
      </c>
      <c r="AQ50" s="170" t="str">
        <f t="shared" si="47"/>
        <v xml:space="preserve"> </v>
      </c>
      <c r="AS50" s="166">
        <v>10</v>
      </c>
      <c r="AT50" s="227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",(VLOOKUP(AW50,PROTOKOL!$A$1:$E$26,2,FALSE))*AX50)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4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",(VLOOKUP(BF50,PROTOKOL!$A$1:$E$26,2,FALSE))*BG50)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121"/>
        <v xml:space="preserve"> </v>
      </c>
      <c r="BL50" s="169">
        <f t="shared" si="50"/>
        <v>0</v>
      </c>
      <c r="BM50" s="170" t="str">
        <f t="shared" si="51"/>
        <v xml:space="preserve"> </v>
      </c>
      <c r="BO50" s="166">
        <v>10</v>
      </c>
      <c r="BP50" s="227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",(VLOOKUP(BS50,PROTOKOL!$A$1:$E$26,2,FALSE))*BT50)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5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",(VLOOKUP(CB50,PROTOKOL!$A$1:$E$26,2,FALSE))*CC50)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122"/>
        <v xml:space="preserve"> </v>
      </c>
      <c r="CH50" s="169">
        <f t="shared" si="54"/>
        <v>0</v>
      </c>
      <c r="CI50" s="170" t="str">
        <f t="shared" si="55"/>
        <v xml:space="preserve"> </v>
      </c>
      <c r="CK50" s="166">
        <v>10</v>
      </c>
      <c r="CL50" s="227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",(VLOOKUP(CO50,PROTOKOL!$A$1:$E$26,2,FALSE))*CP50)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5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",(VLOOKUP(CX50,PROTOKOL!$A$1:$E$26,2,FALSE))*CY50)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123"/>
        <v xml:space="preserve"> </v>
      </c>
      <c r="DD50" s="169">
        <f t="shared" si="58"/>
        <v>0</v>
      </c>
      <c r="DE50" s="170" t="str">
        <f t="shared" si="59"/>
        <v xml:space="preserve"> </v>
      </c>
      <c r="DG50" s="166">
        <v>10</v>
      </c>
      <c r="DH50" s="227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",(VLOOKUP(DK50,PROTOKOL!$A$1:$E$26,2,FALSE))*DL50)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6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",(VLOOKUP(DT50,PROTOKOL!$A$1:$E$26,2,FALSE))*DU50)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124"/>
        <v xml:space="preserve"> </v>
      </c>
      <c r="DZ50" s="169">
        <f t="shared" si="62"/>
        <v>0</v>
      </c>
      <c r="EA50" s="170" t="str">
        <f t="shared" si="63"/>
        <v xml:space="preserve"> </v>
      </c>
      <c r="EC50" s="166">
        <v>10</v>
      </c>
      <c r="ED50" s="227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",(VLOOKUP(EG50,PROTOKOL!$A$1:$E$26,2,FALSE))*EH50)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6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",(VLOOKUP(EP50,PROTOKOL!$A$1:$E$26,2,FALSE))*EQ50)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125"/>
        <v xml:space="preserve"> </v>
      </c>
      <c r="EV50" s="169">
        <f t="shared" si="66"/>
        <v>0</v>
      </c>
      <c r="EW50" s="170" t="str">
        <f t="shared" si="67"/>
        <v xml:space="preserve"> </v>
      </c>
      <c r="EY50" s="166">
        <v>10</v>
      </c>
      <c r="EZ50" s="227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",(VLOOKUP(FC50,PROTOKOL!$A$1:$E$26,2,FALSE))*FD50)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6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",(VLOOKUP(FL50,PROTOKOL!$A$1:$E$26,2,FALSE))*FM50)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126"/>
        <v xml:space="preserve"> </v>
      </c>
      <c r="FR50" s="169">
        <f t="shared" si="70"/>
        <v>0</v>
      </c>
      <c r="FS50" s="170" t="str">
        <f t="shared" si="71"/>
        <v xml:space="preserve"> </v>
      </c>
      <c r="FU50" s="166">
        <v>10</v>
      </c>
      <c r="FV50" s="227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",(VLOOKUP(FY50,PROTOKOL!$A$1:$E$26,2,FALSE))*FZ50)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7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",(VLOOKUP(GH50,PROTOKOL!$A$1:$E$26,2,FALSE))*GI50)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127"/>
        <v xml:space="preserve"> </v>
      </c>
      <c r="GN50" s="169">
        <f t="shared" si="74"/>
        <v>0</v>
      </c>
      <c r="GO50" s="170" t="str">
        <f t="shared" si="75"/>
        <v xml:space="preserve"> </v>
      </c>
      <c r="GQ50" s="166">
        <v>10</v>
      </c>
      <c r="GR50" s="227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",(VLOOKUP(GU50,PROTOKOL!$A$1:$E$26,2,FALSE))*GV50)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7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",(VLOOKUP(HD50,PROTOKOL!$A$1:$E$26,2,FALSE))*HE50)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128"/>
        <v xml:space="preserve"> </v>
      </c>
      <c r="HJ50" s="169">
        <f t="shared" si="78"/>
        <v>0</v>
      </c>
      <c r="HK50" s="170" t="str">
        <f t="shared" si="79"/>
        <v xml:space="preserve"> </v>
      </c>
      <c r="HM50" s="166">
        <v>10</v>
      </c>
      <c r="HN50" s="227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",(VLOOKUP(HQ50,PROTOKOL!$A$1:$E$26,2,FALSE))*HR50)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8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",(VLOOKUP(HZ50,PROTOKOL!$A$1:$E$26,2,FALSE))*IA50)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129"/>
        <v xml:space="preserve"> </v>
      </c>
      <c r="IF50" s="169">
        <f t="shared" si="82"/>
        <v>0</v>
      </c>
      <c r="IG50" s="170" t="str">
        <f t="shared" si="83"/>
        <v xml:space="preserve"> </v>
      </c>
      <c r="II50" s="166">
        <v>10</v>
      </c>
      <c r="IJ50" s="227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",(VLOOKUP(IM50,PROTOKOL!$A$1:$E$26,2,FALSE))*IN50)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8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",(VLOOKUP(IV50,PROTOKOL!$A$1:$E$26,2,FALSE))*IW50)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30"/>
        <v xml:space="preserve"> </v>
      </c>
      <c r="JB50" s="169">
        <f t="shared" si="86"/>
        <v>0</v>
      </c>
      <c r="JC50" s="170" t="str">
        <f t="shared" si="87"/>
        <v xml:space="preserve"> </v>
      </c>
      <c r="JE50" s="166">
        <v>10</v>
      </c>
      <c r="JF50" s="227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",(VLOOKUP(JI50,PROTOKOL!$A$1:$E$26,2,FALSE))*JJ50)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8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",(VLOOKUP(JR50,PROTOKOL!$A$1:$E$26,2,FALSE))*JS50)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31"/>
        <v xml:space="preserve"> </v>
      </c>
      <c r="JX50" s="169">
        <f t="shared" si="90"/>
        <v>0</v>
      </c>
      <c r="JY50" s="170" t="str">
        <f t="shared" si="91"/>
        <v xml:space="preserve"> </v>
      </c>
      <c r="KA50" s="166">
        <v>10</v>
      </c>
      <c r="KB50" s="227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",(VLOOKUP(KE50,PROTOKOL!$A$1:$E$26,2,FALSE))*KF50)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9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",(VLOOKUP(KN50,PROTOKOL!$A$1:$E$26,2,FALSE))*KO50)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32"/>
        <v xml:space="preserve"> </v>
      </c>
      <c r="KT50" s="169">
        <f t="shared" si="94"/>
        <v>0</v>
      </c>
      <c r="KU50" s="170" t="str">
        <f t="shared" si="95"/>
        <v xml:space="preserve"> </v>
      </c>
      <c r="KW50" s="166">
        <v>10</v>
      </c>
      <c r="KX50" s="227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",(VLOOKUP(LA50,PROTOKOL!$A$1:$E$26,2,FALSE))*LB50)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9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",(VLOOKUP(LJ50,PROTOKOL!$A$1:$E$26,2,FALSE))*LK50)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33"/>
        <v xml:space="preserve"> </v>
      </c>
      <c r="LP50" s="169">
        <f t="shared" si="98"/>
        <v>0</v>
      </c>
      <c r="LQ50" s="170" t="str">
        <f t="shared" si="99"/>
        <v xml:space="preserve"> </v>
      </c>
      <c r="LS50" s="166">
        <v>10</v>
      </c>
      <c r="LT50" s="227">
        <v>10</v>
      </c>
      <c r="LU50" s="167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",(VLOOKUP(LW50,PROTOKOL!$A$1:$E$26,2,FALSE))*LX50)</f>
        <v xml:space="preserve"> </v>
      </c>
      <c r="LZ50" s="168" t="str">
        <f t="shared" si="30"/>
        <v xml:space="preserve"> </v>
      </c>
      <c r="MA50" s="205" t="str">
        <f>IF(LW50=0," ",VLOOKUP(LW50,PROTOKOL!$A:$E,5,FALSE))</f>
        <v xml:space="preserve"> </v>
      </c>
      <c r="MB50" s="169"/>
      <c r="MC50" s="170" t="str">
        <f t="shared" si="100"/>
        <v xml:space="preserve"> </v>
      </c>
      <c r="MD50" s="210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",(VLOOKUP(MF50,PROTOKOL!$A$1:$E$26,2,FALSE))*MG50)</f>
        <v xml:space="preserve"> </v>
      </c>
      <c r="MI50" s="168" t="str">
        <f t="shared" si="31"/>
        <v xml:space="preserve"> </v>
      </c>
      <c r="MJ50" s="169" t="str">
        <f>IF(MF50=0," ",VLOOKUP(MF50,PROTOKOL!$A:$E,5,FALSE))</f>
        <v xml:space="preserve"> </v>
      </c>
      <c r="MK50" s="205" t="str">
        <f t="shared" si="134"/>
        <v xml:space="preserve"> </v>
      </c>
      <c r="ML50" s="169">
        <f t="shared" si="102"/>
        <v>0</v>
      </c>
      <c r="MM50" s="170" t="str">
        <f t="shared" si="103"/>
        <v xml:space="preserve"> </v>
      </c>
      <c r="MO50" s="166">
        <v>10</v>
      </c>
      <c r="MP50" s="227">
        <v>10</v>
      </c>
      <c r="MQ50" s="167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",(VLOOKUP(MS50,PROTOKOL!$A$1:$E$26,2,FALSE))*MT50)</f>
        <v xml:space="preserve"> </v>
      </c>
      <c r="MV50" s="168" t="str">
        <f t="shared" si="32"/>
        <v xml:space="preserve"> </v>
      </c>
      <c r="MW50" s="205" t="str">
        <f>IF(MS50=0," ",VLOOKUP(MS50,PROTOKOL!$A:$E,5,FALSE))</f>
        <v xml:space="preserve"> </v>
      </c>
      <c r="MX50" s="169"/>
      <c r="MY50" s="170" t="str">
        <f t="shared" si="104"/>
        <v xml:space="preserve"> </v>
      </c>
      <c r="MZ50" s="210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",(VLOOKUP(NB50,PROTOKOL!$A$1:$E$26,2,FALSE))*NC50)</f>
        <v xml:space="preserve"> </v>
      </c>
      <c r="NE50" s="168" t="str">
        <f t="shared" si="33"/>
        <v xml:space="preserve"> </v>
      </c>
      <c r="NF50" s="169" t="str">
        <f>IF(NB50=0," ",VLOOKUP(NB50,PROTOKOL!$A:$E,5,FALSE))</f>
        <v xml:space="preserve"> </v>
      </c>
      <c r="NG50" s="205" t="str">
        <f t="shared" si="135"/>
        <v xml:space="preserve"> </v>
      </c>
      <c r="NH50" s="169">
        <f t="shared" si="106"/>
        <v>0</v>
      </c>
      <c r="NI50" s="170" t="str">
        <f t="shared" si="107"/>
        <v xml:space="preserve"> </v>
      </c>
      <c r="NK50" s="166">
        <v>10</v>
      </c>
      <c r="NL50" s="227">
        <v>10</v>
      </c>
      <c r="NM50" s="167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",(VLOOKUP(NO50,PROTOKOL!$A$1:$E$26,2,FALSE))*NP50)</f>
        <v xml:space="preserve"> </v>
      </c>
      <c r="NR50" s="168" t="str">
        <f t="shared" si="34"/>
        <v xml:space="preserve"> </v>
      </c>
      <c r="NS50" s="205" t="str">
        <f>IF(NO50=0," ",VLOOKUP(NO50,PROTOKOL!$A:$E,5,FALSE))</f>
        <v xml:space="preserve"> </v>
      </c>
      <c r="NT50" s="169"/>
      <c r="NU50" s="170" t="str">
        <f t="shared" si="108"/>
        <v xml:space="preserve"> </v>
      </c>
      <c r="NV50" s="210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",(VLOOKUP(NX50,PROTOKOL!$A$1:$E$26,2,FALSE))*NY50)</f>
        <v xml:space="preserve"> </v>
      </c>
      <c r="OA50" s="168" t="str">
        <f t="shared" si="35"/>
        <v xml:space="preserve"> </v>
      </c>
      <c r="OB50" s="169" t="str">
        <f>IF(NX50=0," ",VLOOKUP(NX50,PROTOKOL!$A:$E,5,FALSE))</f>
        <v xml:space="preserve"> </v>
      </c>
      <c r="OC50" s="205" t="str">
        <f t="shared" si="136"/>
        <v xml:space="preserve"> </v>
      </c>
      <c r="OD50" s="169">
        <f t="shared" si="110"/>
        <v>0</v>
      </c>
      <c r="OE50" s="170" t="str">
        <f t="shared" si="111"/>
        <v xml:space="preserve"> </v>
      </c>
      <c r="OG50" s="166">
        <v>10</v>
      </c>
      <c r="OH50" s="227">
        <v>10</v>
      </c>
      <c r="OI50" s="167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",(VLOOKUP(OK50,PROTOKOL!$A$1:$E$26,2,FALSE))*OL50)</f>
        <v xml:space="preserve"> </v>
      </c>
      <c r="ON50" s="168" t="str">
        <f t="shared" si="36"/>
        <v xml:space="preserve"> </v>
      </c>
      <c r="OO50" s="205" t="str">
        <f>IF(OK50=0," ",VLOOKUP(OK50,PROTOKOL!$A:$E,5,FALSE))</f>
        <v xml:space="preserve"> </v>
      </c>
      <c r="OP50" s="169"/>
      <c r="OQ50" s="170" t="str">
        <f t="shared" si="112"/>
        <v xml:space="preserve"> </v>
      </c>
      <c r="OR50" s="210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",(VLOOKUP(OT50,PROTOKOL!$A$1:$E$26,2,FALSE))*OU50)</f>
        <v xml:space="preserve"> </v>
      </c>
      <c r="OW50" s="168" t="str">
        <f t="shared" si="37"/>
        <v xml:space="preserve"> </v>
      </c>
      <c r="OX50" s="169" t="str">
        <f>IF(OT50=0," ",VLOOKUP(OT50,PROTOKOL!$A:$E,5,FALSE))</f>
        <v xml:space="preserve"> </v>
      </c>
      <c r="OY50" s="205" t="str">
        <f t="shared" si="137"/>
        <v xml:space="preserve"> </v>
      </c>
      <c r="OZ50" s="169">
        <f t="shared" si="114"/>
        <v>0</v>
      </c>
      <c r="PA50" s="170" t="str">
        <f t="shared" si="115"/>
        <v xml:space="preserve"> </v>
      </c>
      <c r="PC50" s="166">
        <v>10</v>
      </c>
      <c r="PD50" s="227">
        <v>10</v>
      </c>
      <c r="PE50" s="167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",(VLOOKUP(PG50,PROTOKOL!$A$1:$E$26,2,FALSE))*PH50)</f>
        <v xml:space="preserve"> </v>
      </c>
      <c r="PJ50" s="168" t="str">
        <f t="shared" si="38"/>
        <v xml:space="preserve"> </v>
      </c>
      <c r="PK50" s="205" t="str">
        <f>IF(PG50=0," ",VLOOKUP(PG50,PROTOKOL!$A:$E,5,FALSE))</f>
        <v xml:space="preserve"> </v>
      </c>
      <c r="PL50" s="169"/>
      <c r="PM50" s="170" t="str">
        <f t="shared" si="116"/>
        <v xml:space="preserve"> </v>
      </c>
      <c r="PN50" s="210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",(VLOOKUP(PP50,PROTOKOL!$A$1:$E$26,2,FALSE))*PQ50)</f>
        <v xml:space="preserve"> </v>
      </c>
      <c r="PS50" s="168" t="str">
        <f t="shared" si="39"/>
        <v xml:space="preserve"> </v>
      </c>
      <c r="PT50" s="169" t="str">
        <f>IF(PP50=0," ",VLOOKUP(PP50,PROTOKOL!$A:$E,5,FALSE))</f>
        <v xml:space="preserve"> </v>
      </c>
      <c r="PU50" s="205" t="str">
        <f t="shared" si="138"/>
        <v xml:space="preserve"> </v>
      </c>
      <c r="PV50" s="169">
        <f t="shared" si="118"/>
        <v>0</v>
      </c>
      <c r="PW50" s="170" t="str">
        <f t="shared" si="119"/>
        <v xml:space="preserve"> </v>
      </c>
    </row>
    <row r="51" spans="1:439" ht="13.8">
      <c r="A51" s="166">
        <v>10</v>
      </c>
      <c r="B51" s="228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",(VLOOKUP(E51,PROTOKOL!$A$1:$E$26,2,FALSE))*F51)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4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",(VLOOKUP(N51,PROTOKOL!$A$1:$E$26,2,FALSE))*O51)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41"/>
        <v xml:space="preserve"> </v>
      </c>
      <c r="T51" s="169">
        <f t="shared" si="42"/>
        <v>0</v>
      </c>
      <c r="U51" s="170" t="str">
        <f t="shared" si="43"/>
        <v xml:space="preserve"> </v>
      </c>
      <c r="W51" s="166">
        <v>10</v>
      </c>
      <c r="X51" s="228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",(VLOOKUP(AA51,PROTOKOL!$A$1:$E$26,2,FALSE))*AB51)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4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",(VLOOKUP(AJ51,PROTOKOL!$A$1:$E$26,2,FALSE))*AK51)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120"/>
        <v xml:space="preserve"> </v>
      </c>
      <c r="AP51" s="169">
        <f t="shared" si="46"/>
        <v>0</v>
      </c>
      <c r="AQ51" s="170" t="str">
        <f t="shared" si="47"/>
        <v xml:space="preserve"> </v>
      </c>
      <c r="AS51" s="166">
        <v>10</v>
      </c>
      <c r="AT51" s="228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",(VLOOKUP(AW51,PROTOKOL!$A$1:$E$26,2,FALSE))*AX51)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4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",(VLOOKUP(BF51,PROTOKOL!$A$1:$E$26,2,FALSE))*BG51)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121"/>
        <v xml:space="preserve"> </v>
      </c>
      <c r="BL51" s="169">
        <f t="shared" si="50"/>
        <v>0</v>
      </c>
      <c r="BM51" s="170" t="str">
        <f t="shared" si="51"/>
        <v xml:space="preserve"> </v>
      </c>
      <c r="BO51" s="166">
        <v>10</v>
      </c>
      <c r="BP51" s="228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",(VLOOKUP(BS51,PROTOKOL!$A$1:$E$26,2,FALSE))*BT51)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5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",(VLOOKUP(CB51,PROTOKOL!$A$1:$E$26,2,FALSE))*CC51)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122"/>
        <v xml:space="preserve"> </v>
      </c>
      <c r="CH51" s="169">
        <f t="shared" si="54"/>
        <v>0</v>
      </c>
      <c r="CI51" s="170" t="str">
        <f t="shared" si="55"/>
        <v xml:space="preserve"> </v>
      </c>
      <c r="CK51" s="166">
        <v>10</v>
      </c>
      <c r="CL51" s="228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",(VLOOKUP(CO51,PROTOKOL!$A$1:$E$26,2,FALSE))*CP51)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5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",(VLOOKUP(CX51,PROTOKOL!$A$1:$E$26,2,FALSE))*CY51)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123"/>
        <v xml:space="preserve"> </v>
      </c>
      <c r="DD51" s="169">
        <f t="shared" si="58"/>
        <v>0</v>
      </c>
      <c r="DE51" s="170" t="str">
        <f t="shared" si="59"/>
        <v xml:space="preserve"> </v>
      </c>
      <c r="DG51" s="166">
        <v>10</v>
      </c>
      <c r="DH51" s="228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",(VLOOKUP(DK51,PROTOKOL!$A$1:$E$26,2,FALSE))*DL51)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6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",(VLOOKUP(DT51,PROTOKOL!$A$1:$E$26,2,FALSE))*DU51)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124"/>
        <v xml:space="preserve"> </v>
      </c>
      <c r="DZ51" s="169">
        <f t="shared" si="62"/>
        <v>0</v>
      </c>
      <c r="EA51" s="170" t="str">
        <f t="shared" si="63"/>
        <v xml:space="preserve"> </v>
      </c>
      <c r="EC51" s="166">
        <v>10</v>
      </c>
      <c r="ED51" s="228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",(VLOOKUP(EG51,PROTOKOL!$A$1:$E$26,2,FALSE))*EH51)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6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",(VLOOKUP(EP51,PROTOKOL!$A$1:$E$26,2,FALSE))*EQ51)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125"/>
        <v xml:space="preserve"> </v>
      </c>
      <c r="EV51" s="169">
        <f t="shared" si="66"/>
        <v>0</v>
      </c>
      <c r="EW51" s="170" t="str">
        <f t="shared" si="67"/>
        <v xml:space="preserve"> </v>
      </c>
      <c r="EY51" s="166">
        <v>10</v>
      </c>
      <c r="EZ51" s="228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",(VLOOKUP(FC51,PROTOKOL!$A$1:$E$26,2,FALSE))*FD51)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6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",(VLOOKUP(FL51,PROTOKOL!$A$1:$E$26,2,FALSE))*FM51)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126"/>
        <v xml:space="preserve"> </v>
      </c>
      <c r="FR51" s="169">
        <f t="shared" si="70"/>
        <v>0</v>
      </c>
      <c r="FS51" s="170" t="str">
        <f t="shared" si="71"/>
        <v xml:space="preserve"> </v>
      </c>
      <c r="FU51" s="166">
        <v>10</v>
      </c>
      <c r="FV51" s="228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",(VLOOKUP(FY51,PROTOKOL!$A$1:$E$26,2,FALSE))*FZ51)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7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",(VLOOKUP(GH51,PROTOKOL!$A$1:$E$26,2,FALSE))*GI51)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127"/>
        <v xml:space="preserve"> </v>
      </c>
      <c r="GN51" s="169">
        <f t="shared" si="74"/>
        <v>0</v>
      </c>
      <c r="GO51" s="170" t="str">
        <f t="shared" si="75"/>
        <v xml:space="preserve"> </v>
      </c>
      <c r="GQ51" s="166">
        <v>10</v>
      </c>
      <c r="GR51" s="228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",(VLOOKUP(GU51,PROTOKOL!$A$1:$E$26,2,FALSE))*GV51)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7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",(VLOOKUP(HD51,PROTOKOL!$A$1:$E$26,2,FALSE))*HE51)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128"/>
        <v xml:space="preserve"> </v>
      </c>
      <c r="HJ51" s="169">
        <f t="shared" si="78"/>
        <v>0</v>
      </c>
      <c r="HK51" s="170" t="str">
        <f t="shared" si="79"/>
        <v xml:space="preserve"> </v>
      </c>
      <c r="HM51" s="166">
        <v>10</v>
      </c>
      <c r="HN51" s="228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",(VLOOKUP(HQ51,PROTOKOL!$A$1:$E$26,2,FALSE))*HR51)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8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",(VLOOKUP(HZ51,PROTOKOL!$A$1:$E$26,2,FALSE))*IA51)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129"/>
        <v xml:space="preserve"> </v>
      </c>
      <c r="IF51" s="169">
        <f t="shared" si="82"/>
        <v>0</v>
      </c>
      <c r="IG51" s="170" t="str">
        <f t="shared" si="83"/>
        <v xml:space="preserve"> </v>
      </c>
      <c r="II51" s="166">
        <v>10</v>
      </c>
      <c r="IJ51" s="228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",(VLOOKUP(IM51,PROTOKOL!$A$1:$E$26,2,FALSE))*IN51)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8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",(VLOOKUP(IV51,PROTOKOL!$A$1:$E$26,2,FALSE))*IW51)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30"/>
        <v xml:space="preserve"> </v>
      </c>
      <c r="JB51" s="169">
        <f t="shared" si="86"/>
        <v>0</v>
      </c>
      <c r="JC51" s="170" t="str">
        <f t="shared" si="87"/>
        <v xml:space="preserve"> </v>
      </c>
      <c r="JE51" s="166">
        <v>10</v>
      </c>
      <c r="JF51" s="228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",(VLOOKUP(JI51,PROTOKOL!$A$1:$E$26,2,FALSE))*JJ51)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8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",(VLOOKUP(JR51,PROTOKOL!$A$1:$E$26,2,FALSE))*JS51)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31"/>
        <v xml:space="preserve"> </v>
      </c>
      <c r="JX51" s="169">
        <f t="shared" si="90"/>
        <v>0</v>
      </c>
      <c r="JY51" s="170" t="str">
        <f t="shared" si="91"/>
        <v xml:space="preserve"> </v>
      </c>
      <c r="KA51" s="166">
        <v>10</v>
      </c>
      <c r="KB51" s="228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",(VLOOKUP(KE51,PROTOKOL!$A$1:$E$26,2,FALSE))*KF51)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9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",(VLOOKUP(KN51,PROTOKOL!$A$1:$E$26,2,FALSE))*KO51)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32"/>
        <v xml:space="preserve"> </v>
      </c>
      <c r="KT51" s="169">
        <f t="shared" si="94"/>
        <v>0</v>
      </c>
      <c r="KU51" s="170" t="str">
        <f t="shared" si="95"/>
        <v xml:space="preserve"> </v>
      </c>
      <c r="KW51" s="166">
        <v>10</v>
      </c>
      <c r="KX51" s="228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",(VLOOKUP(LA51,PROTOKOL!$A$1:$E$26,2,FALSE))*LB51)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9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",(VLOOKUP(LJ51,PROTOKOL!$A$1:$E$26,2,FALSE))*LK51)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33"/>
        <v xml:space="preserve"> </v>
      </c>
      <c r="LP51" s="169">
        <f t="shared" si="98"/>
        <v>0</v>
      </c>
      <c r="LQ51" s="170" t="str">
        <f t="shared" si="99"/>
        <v xml:space="preserve"> </v>
      </c>
      <c r="LS51" s="166">
        <v>10</v>
      </c>
      <c r="LT51" s="228"/>
      <c r="LU51" s="167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",(VLOOKUP(LW51,PROTOKOL!$A$1:$E$26,2,FALSE))*LX51)</f>
        <v xml:space="preserve"> </v>
      </c>
      <c r="LZ51" s="168" t="str">
        <f t="shared" si="30"/>
        <v xml:space="preserve"> </v>
      </c>
      <c r="MA51" s="205" t="str">
        <f>IF(LW51=0," ",VLOOKUP(LW51,PROTOKOL!$A:$E,5,FALSE))</f>
        <v xml:space="preserve"> </v>
      </c>
      <c r="MB51" s="169"/>
      <c r="MC51" s="170" t="str">
        <f t="shared" si="100"/>
        <v xml:space="preserve"> </v>
      </c>
      <c r="MD51" s="210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",(VLOOKUP(MF51,PROTOKOL!$A$1:$E$26,2,FALSE))*MG51)</f>
        <v xml:space="preserve"> </v>
      </c>
      <c r="MI51" s="168" t="str">
        <f t="shared" si="31"/>
        <v xml:space="preserve"> </v>
      </c>
      <c r="MJ51" s="169" t="str">
        <f>IF(MF51=0," ",VLOOKUP(MF51,PROTOKOL!$A:$E,5,FALSE))</f>
        <v xml:space="preserve"> </v>
      </c>
      <c r="MK51" s="205" t="str">
        <f t="shared" si="134"/>
        <v xml:space="preserve"> </v>
      </c>
      <c r="ML51" s="169">
        <f t="shared" si="102"/>
        <v>0</v>
      </c>
      <c r="MM51" s="170" t="str">
        <f t="shared" si="103"/>
        <v xml:space="preserve"> </v>
      </c>
      <c r="MO51" s="166">
        <v>10</v>
      </c>
      <c r="MP51" s="228"/>
      <c r="MQ51" s="167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",(VLOOKUP(MS51,PROTOKOL!$A$1:$E$26,2,FALSE))*MT51)</f>
        <v xml:space="preserve"> </v>
      </c>
      <c r="MV51" s="168" t="str">
        <f t="shared" si="32"/>
        <v xml:space="preserve"> </v>
      </c>
      <c r="MW51" s="205" t="str">
        <f>IF(MS51=0," ",VLOOKUP(MS51,PROTOKOL!$A:$E,5,FALSE))</f>
        <v xml:space="preserve"> </v>
      </c>
      <c r="MX51" s="169"/>
      <c r="MY51" s="170" t="str">
        <f t="shared" si="104"/>
        <v xml:space="preserve"> </v>
      </c>
      <c r="MZ51" s="210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",(VLOOKUP(NB51,PROTOKOL!$A$1:$E$26,2,FALSE))*NC51)</f>
        <v xml:space="preserve"> </v>
      </c>
      <c r="NE51" s="168" t="str">
        <f t="shared" si="33"/>
        <v xml:space="preserve"> </v>
      </c>
      <c r="NF51" s="169" t="str">
        <f>IF(NB51=0," ",VLOOKUP(NB51,PROTOKOL!$A:$E,5,FALSE))</f>
        <v xml:space="preserve"> </v>
      </c>
      <c r="NG51" s="205" t="str">
        <f t="shared" si="135"/>
        <v xml:space="preserve"> </v>
      </c>
      <c r="NH51" s="169">
        <f t="shared" si="106"/>
        <v>0</v>
      </c>
      <c r="NI51" s="170" t="str">
        <f t="shared" si="107"/>
        <v xml:space="preserve"> </v>
      </c>
      <c r="NK51" s="166">
        <v>10</v>
      </c>
      <c r="NL51" s="228"/>
      <c r="NM51" s="167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",(VLOOKUP(NO51,PROTOKOL!$A$1:$E$26,2,FALSE))*NP51)</f>
        <v xml:space="preserve"> </v>
      </c>
      <c r="NR51" s="168" t="str">
        <f t="shared" si="34"/>
        <v xml:space="preserve"> </v>
      </c>
      <c r="NS51" s="205" t="str">
        <f>IF(NO51=0," ",VLOOKUP(NO51,PROTOKOL!$A:$E,5,FALSE))</f>
        <v xml:space="preserve"> </v>
      </c>
      <c r="NT51" s="169"/>
      <c r="NU51" s="170" t="str">
        <f t="shared" si="108"/>
        <v xml:space="preserve"> </v>
      </c>
      <c r="NV51" s="210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",(VLOOKUP(NX51,PROTOKOL!$A$1:$E$26,2,FALSE))*NY51)</f>
        <v xml:space="preserve"> </v>
      </c>
      <c r="OA51" s="168" t="str">
        <f t="shared" si="35"/>
        <v xml:space="preserve"> </v>
      </c>
      <c r="OB51" s="169" t="str">
        <f>IF(NX51=0," ",VLOOKUP(NX51,PROTOKOL!$A:$E,5,FALSE))</f>
        <v xml:space="preserve"> </v>
      </c>
      <c r="OC51" s="205" t="str">
        <f t="shared" si="136"/>
        <v xml:space="preserve"> </v>
      </c>
      <c r="OD51" s="169">
        <f t="shared" si="110"/>
        <v>0</v>
      </c>
      <c r="OE51" s="170" t="str">
        <f t="shared" si="111"/>
        <v xml:space="preserve"> </v>
      </c>
      <c r="OG51" s="166">
        <v>10</v>
      </c>
      <c r="OH51" s="228"/>
      <c r="OI51" s="167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",(VLOOKUP(OK51,PROTOKOL!$A$1:$E$26,2,FALSE))*OL51)</f>
        <v xml:space="preserve"> </v>
      </c>
      <c r="ON51" s="168" t="str">
        <f t="shared" si="36"/>
        <v xml:space="preserve"> </v>
      </c>
      <c r="OO51" s="205" t="str">
        <f>IF(OK51=0," ",VLOOKUP(OK51,PROTOKOL!$A:$E,5,FALSE))</f>
        <v xml:space="preserve"> </v>
      </c>
      <c r="OP51" s="169"/>
      <c r="OQ51" s="170" t="str">
        <f t="shared" si="112"/>
        <v xml:space="preserve"> </v>
      </c>
      <c r="OR51" s="210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",(VLOOKUP(OT51,PROTOKOL!$A$1:$E$26,2,FALSE))*OU51)</f>
        <v xml:space="preserve"> </v>
      </c>
      <c r="OW51" s="168" t="str">
        <f t="shared" si="37"/>
        <v xml:space="preserve"> </v>
      </c>
      <c r="OX51" s="169" t="str">
        <f>IF(OT51=0," ",VLOOKUP(OT51,PROTOKOL!$A:$E,5,FALSE))</f>
        <v xml:space="preserve"> </v>
      </c>
      <c r="OY51" s="205" t="str">
        <f t="shared" si="137"/>
        <v xml:space="preserve"> </v>
      </c>
      <c r="OZ51" s="169">
        <f t="shared" si="114"/>
        <v>0</v>
      </c>
      <c r="PA51" s="170" t="str">
        <f t="shared" si="115"/>
        <v xml:space="preserve"> </v>
      </c>
      <c r="PC51" s="166">
        <v>10</v>
      </c>
      <c r="PD51" s="228"/>
      <c r="PE51" s="167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",(VLOOKUP(PG51,PROTOKOL!$A$1:$E$26,2,FALSE))*PH51)</f>
        <v xml:space="preserve"> </v>
      </c>
      <c r="PJ51" s="168" t="str">
        <f t="shared" si="38"/>
        <v xml:space="preserve"> </v>
      </c>
      <c r="PK51" s="205" t="str">
        <f>IF(PG51=0," ",VLOOKUP(PG51,PROTOKOL!$A:$E,5,FALSE))</f>
        <v xml:space="preserve"> </v>
      </c>
      <c r="PL51" s="169"/>
      <c r="PM51" s="170" t="str">
        <f t="shared" si="116"/>
        <v xml:space="preserve"> </v>
      </c>
      <c r="PN51" s="210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",(VLOOKUP(PP51,PROTOKOL!$A$1:$E$26,2,FALSE))*PQ51)</f>
        <v xml:space="preserve"> </v>
      </c>
      <c r="PS51" s="168" t="str">
        <f t="shared" si="39"/>
        <v xml:space="preserve"> </v>
      </c>
      <c r="PT51" s="169" t="str">
        <f>IF(PP51=0," ",VLOOKUP(PP51,PROTOKOL!$A:$E,5,FALSE))</f>
        <v xml:space="preserve"> </v>
      </c>
      <c r="PU51" s="205" t="str">
        <f t="shared" si="138"/>
        <v xml:space="preserve"> </v>
      </c>
      <c r="PV51" s="169">
        <f t="shared" si="118"/>
        <v>0</v>
      </c>
      <c r="PW51" s="170" t="str">
        <f t="shared" si="119"/>
        <v xml:space="preserve"> </v>
      </c>
    </row>
    <row r="52" spans="1:439" ht="13.8">
      <c r="A52" s="166">
        <v>10</v>
      </c>
      <c r="B52" s="229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",(VLOOKUP(E52,PROTOKOL!$A$1:$E$26,2,FALSE))*F52)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4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",(VLOOKUP(N52,PROTOKOL!$A$1:$E$26,2,FALSE))*O52)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41"/>
        <v xml:space="preserve"> </v>
      </c>
      <c r="T52" s="169">
        <f t="shared" si="42"/>
        <v>0</v>
      </c>
      <c r="U52" s="170" t="str">
        <f t="shared" si="43"/>
        <v xml:space="preserve"> </v>
      </c>
      <c r="W52" s="166">
        <v>10</v>
      </c>
      <c r="X52" s="229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",(VLOOKUP(AA52,PROTOKOL!$A$1:$E$26,2,FALSE))*AB52)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4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",(VLOOKUP(AJ52,PROTOKOL!$A$1:$E$26,2,FALSE))*AK52)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120"/>
        <v xml:space="preserve"> </v>
      </c>
      <c r="AP52" s="169">
        <f t="shared" si="46"/>
        <v>0</v>
      </c>
      <c r="AQ52" s="170" t="str">
        <f t="shared" si="47"/>
        <v xml:space="preserve"> </v>
      </c>
      <c r="AS52" s="166">
        <v>10</v>
      </c>
      <c r="AT52" s="229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",(VLOOKUP(AW52,PROTOKOL!$A$1:$E$26,2,FALSE))*AX52)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4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",(VLOOKUP(BF52,PROTOKOL!$A$1:$E$26,2,FALSE))*BG52)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121"/>
        <v xml:space="preserve"> </v>
      </c>
      <c r="BL52" s="169">
        <f t="shared" si="50"/>
        <v>0</v>
      </c>
      <c r="BM52" s="170" t="str">
        <f t="shared" si="51"/>
        <v xml:space="preserve"> </v>
      </c>
      <c r="BO52" s="166">
        <v>10</v>
      </c>
      <c r="BP52" s="229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",(VLOOKUP(BS52,PROTOKOL!$A$1:$E$26,2,FALSE))*BT52)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5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",(VLOOKUP(CB52,PROTOKOL!$A$1:$E$26,2,FALSE))*CC52)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122"/>
        <v xml:space="preserve"> </v>
      </c>
      <c r="CH52" s="169">
        <f t="shared" si="54"/>
        <v>0</v>
      </c>
      <c r="CI52" s="170" t="str">
        <f t="shared" si="55"/>
        <v xml:space="preserve"> </v>
      </c>
      <c r="CK52" s="166">
        <v>10</v>
      </c>
      <c r="CL52" s="229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",(VLOOKUP(CO52,PROTOKOL!$A$1:$E$26,2,FALSE))*CP52)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5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",(VLOOKUP(CX52,PROTOKOL!$A$1:$E$26,2,FALSE))*CY52)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123"/>
        <v xml:space="preserve"> </v>
      </c>
      <c r="DD52" s="169">
        <f t="shared" si="58"/>
        <v>0</v>
      </c>
      <c r="DE52" s="170" t="str">
        <f t="shared" si="59"/>
        <v xml:space="preserve"> </v>
      </c>
      <c r="DG52" s="166">
        <v>10</v>
      </c>
      <c r="DH52" s="229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",(VLOOKUP(DK52,PROTOKOL!$A$1:$E$26,2,FALSE))*DL52)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6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",(VLOOKUP(DT52,PROTOKOL!$A$1:$E$26,2,FALSE))*DU52)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124"/>
        <v xml:space="preserve"> </v>
      </c>
      <c r="DZ52" s="169">
        <f t="shared" si="62"/>
        <v>0</v>
      </c>
      <c r="EA52" s="170" t="str">
        <f t="shared" si="63"/>
        <v xml:space="preserve"> </v>
      </c>
      <c r="EC52" s="166">
        <v>10</v>
      </c>
      <c r="ED52" s="229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",(VLOOKUP(EG52,PROTOKOL!$A$1:$E$26,2,FALSE))*EH52)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6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",(VLOOKUP(EP52,PROTOKOL!$A$1:$E$26,2,FALSE))*EQ52)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125"/>
        <v xml:space="preserve"> </v>
      </c>
      <c r="EV52" s="169">
        <f t="shared" si="66"/>
        <v>0</v>
      </c>
      <c r="EW52" s="170" t="str">
        <f t="shared" si="67"/>
        <v xml:space="preserve"> </v>
      </c>
      <c r="EY52" s="166">
        <v>10</v>
      </c>
      <c r="EZ52" s="229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",(VLOOKUP(FC52,PROTOKOL!$A$1:$E$26,2,FALSE))*FD52)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6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",(VLOOKUP(FL52,PROTOKOL!$A$1:$E$26,2,FALSE))*FM52)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126"/>
        <v xml:space="preserve"> </v>
      </c>
      <c r="FR52" s="169">
        <f t="shared" si="70"/>
        <v>0</v>
      </c>
      <c r="FS52" s="170" t="str">
        <f t="shared" si="71"/>
        <v xml:space="preserve"> </v>
      </c>
      <c r="FU52" s="166">
        <v>10</v>
      </c>
      <c r="FV52" s="229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",(VLOOKUP(FY52,PROTOKOL!$A$1:$E$26,2,FALSE))*FZ52)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7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",(VLOOKUP(GH52,PROTOKOL!$A$1:$E$26,2,FALSE))*GI52)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127"/>
        <v xml:space="preserve"> </v>
      </c>
      <c r="GN52" s="169">
        <f t="shared" si="74"/>
        <v>0</v>
      </c>
      <c r="GO52" s="170" t="str">
        <f t="shared" si="75"/>
        <v xml:space="preserve"> </v>
      </c>
      <c r="GQ52" s="166">
        <v>10</v>
      </c>
      <c r="GR52" s="229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",(VLOOKUP(GU52,PROTOKOL!$A$1:$E$26,2,FALSE))*GV52)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7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",(VLOOKUP(HD52,PROTOKOL!$A$1:$E$26,2,FALSE))*HE52)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128"/>
        <v xml:space="preserve"> </v>
      </c>
      <c r="HJ52" s="169">
        <f t="shared" si="78"/>
        <v>0</v>
      </c>
      <c r="HK52" s="170" t="str">
        <f t="shared" si="79"/>
        <v xml:space="preserve"> </v>
      </c>
      <c r="HM52" s="166">
        <v>10</v>
      </c>
      <c r="HN52" s="229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",(VLOOKUP(HQ52,PROTOKOL!$A$1:$E$26,2,FALSE))*HR52)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8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",(VLOOKUP(HZ52,PROTOKOL!$A$1:$E$26,2,FALSE))*IA52)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129"/>
        <v xml:space="preserve"> </v>
      </c>
      <c r="IF52" s="169">
        <f t="shared" si="82"/>
        <v>0</v>
      </c>
      <c r="IG52" s="170" t="str">
        <f t="shared" si="83"/>
        <v xml:space="preserve"> </v>
      </c>
      <c r="II52" s="166">
        <v>10</v>
      </c>
      <c r="IJ52" s="229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",(VLOOKUP(IM52,PROTOKOL!$A$1:$E$26,2,FALSE))*IN52)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8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",(VLOOKUP(IV52,PROTOKOL!$A$1:$E$26,2,FALSE))*IW52)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30"/>
        <v xml:space="preserve"> </v>
      </c>
      <c r="JB52" s="169">
        <f t="shared" si="86"/>
        <v>0</v>
      </c>
      <c r="JC52" s="170" t="str">
        <f t="shared" si="87"/>
        <v xml:space="preserve"> </v>
      </c>
      <c r="JE52" s="166">
        <v>10</v>
      </c>
      <c r="JF52" s="229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",(VLOOKUP(JI52,PROTOKOL!$A$1:$E$26,2,FALSE))*JJ52)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8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",(VLOOKUP(JR52,PROTOKOL!$A$1:$E$26,2,FALSE))*JS52)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31"/>
        <v xml:space="preserve"> </v>
      </c>
      <c r="JX52" s="169">
        <f t="shared" si="90"/>
        <v>0</v>
      </c>
      <c r="JY52" s="170" t="str">
        <f t="shared" si="91"/>
        <v xml:space="preserve"> </v>
      </c>
      <c r="KA52" s="166">
        <v>10</v>
      </c>
      <c r="KB52" s="229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",(VLOOKUP(KE52,PROTOKOL!$A$1:$E$26,2,FALSE))*KF52)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9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",(VLOOKUP(KN52,PROTOKOL!$A$1:$E$26,2,FALSE))*KO52)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32"/>
        <v xml:space="preserve"> </v>
      </c>
      <c r="KT52" s="169">
        <f t="shared" si="94"/>
        <v>0</v>
      </c>
      <c r="KU52" s="170" t="str">
        <f t="shared" si="95"/>
        <v xml:space="preserve"> </v>
      </c>
      <c r="KW52" s="166">
        <v>10</v>
      </c>
      <c r="KX52" s="229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",(VLOOKUP(LA52,PROTOKOL!$A$1:$E$26,2,FALSE))*LB52)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9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",(VLOOKUP(LJ52,PROTOKOL!$A$1:$E$26,2,FALSE))*LK52)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33"/>
        <v xml:space="preserve"> </v>
      </c>
      <c r="LP52" s="169">
        <f t="shared" si="98"/>
        <v>0</v>
      </c>
      <c r="LQ52" s="170" t="str">
        <f t="shared" si="99"/>
        <v xml:space="preserve"> </v>
      </c>
      <c r="LS52" s="166">
        <v>10</v>
      </c>
      <c r="LT52" s="229"/>
      <c r="LU52" s="167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",(VLOOKUP(LW52,PROTOKOL!$A$1:$E$26,2,FALSE))*LX52)</f>
        <v xml:space="preserve"> </v>
      </c>
      <c r="LZ52" s="168" t="str">
        <f t="shared" si="30"/>
        <v xml:space="preserve"> </v>
      </c>
      <c r="MA52" s="205" t="str">
        <f>IF(LW52=0," ",VLOOKUP(LW52,PROTOKOL!$A:$E,5,FALSE))</f>
        <v xml:space="preserve"> </v>
      </c>
      <c r="MB52" s="169"/>
      <c r="MC52" s="170" t="str">
        <f t="shared" si="100"/>
        <v xml:space="preserve"> </v>
      </c>
      <c r="MD52" s="210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",(VLOOKUP(MF52,PROTOKOL!$A$1:$E$26,2,FALSE))*MG52)</f>
        <v xml:space="preserve"> </v>
      </c>
      <c r="MI52" s="168" t="str">
        <f t="shared" si="31"/>
        <v xml:space="preserve"> </v>
      </c>
      <c r="MJ52" s="169" t="str">
        <f>IF(MF52=0," ",VLOOKUP(MF52,PROTOKOL!$A:$E,5,FALSE))</f>
        <v xml:space="preserve"> </v>
      </c>
      <c r="MK52" s="205" t="str">
        <f t="shared" si="134"/>
        <v xml:space="preserve"> </v>
      </c>
      <c r="ML52" s="169">
        <f t="shared" si="102"/>
        <v>0</v>
      </c>
      <c r="MM52" s="170" t="str">
        <f t="shared" si="103"/>
        <v xml:space="preserve"> </v>
      </c>
      <c r="MO52" s="166">
        <v>10</v>
      </c>
      <c r="MP52" s="229"/>
      <c r="MQ52" s="167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",(VLOOKUP(MS52,PROTOKOL!$A$1:$E$26,2,FALSE))*MT52)</f>
        <v xml:space="preserve"> </v>
      </c>
      <c r="MV52" s="168" t="str">
        <f t="shared" si="32"/>
        <v xml:space="preserve"> </v>
      </c>
      <c r="MW52" s="205" t="str">
        <f>IF(MS52=0," ",VLOOKUP(MS52,PROTOKOL!$A:$E,5,FALSE))</f>
        <v xml:space="preserve"> </v>
      </c>
      <c r="MX52" s="169"/>
      <c r="MY52" s="170" t="str">
        <f t="shared" si="104"/>
        <v xml:space="preserve"> </v>
      </c>
      <c r="MZ52" s="210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",(VLOOKUP(NB52,PROTOKOL!$A$1:$E$26,2,FALSE))*NC52)</f>
        <v xml:space="preserve"> </v>
      </c>
      <c r="NE52" s="168" t="str">
        <f t="shared" si="33"/>
        <v xml:space="preserve"> </v>
      </c>
      <c r="NF52" s="169" t="str">
        <f>IF(NB52=0," ",VLOOKUP(NB52,PROTOKOL!$A:$E,5,FALSE))</f>
        <v xml:space="preserve"> </v>
      </c>
      <c r="NG52" s="205" t="str">
        <f t="shared" si="135"/>
        <v xml:space="preserve"> </v>
      </c>
      <c r="NH52" s="169">
        <f t="shared" si="106"/>
        <v>0</v>
      </c>
      <c r="NI52" s="170" t="str">
        <f t="shared" si="107"/>
        <v xml:space="preserve"> </v>
      </c>
      <c r="NK52" s="166">
        <v>10</v>
      </c>
      <c r="NL52" s="229"/>
      <c r="NM52" s="167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",(VLOOKUP(NO52,PROTOKOL!$A$1:$E$26,2,FALSE))*NP52)</f>
        <v xml:space="preserve"> </v>
      </c>
      <c r="NR52" s="168" t="str">
        <f t="shared" si="34"/>
        <v xml:space="preserve"> </v>
      </c>
      <c r="NS52" s="205" t="str">
        <f>IF(NO52=0," ",VLOOKUP(NO52,PROTOKOL!$A:$E,5,FALSE))</f>
        <v xml:space="preserve"> </v>
      </c>
      <c r="NT52" s="169"/>
      <c r="NU52" s="170" t="str">
        <f t="shared" si="108"/>
        <v xml:space="preserve"> </v>
      </c>
      <c r="NV52" s="210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",(VLOOKUP(NX52,PROTOKOL!$A$1:$E$26,2,FALSE))*NY52)</f>
        <v xml:space="preserve"> </v>
      </c>
      <c r="OA52" s="168" t="str">
        <f t="shared" si="35"/>
        <v xml:space="preserve"> </v>
      </c>
      <c r="OB52" s="169" t="str">
        <f>IF(NX52=0," ",VLOOKUP(NX52,PROTOKOL!$A:$E,5,FALSE))</f>
        <v xml:space="preserve"> </v>
      </c>
      <c r="OC52" s="205" t="str">
        <f t="shared" si="136"/>
        <v xml:space="preserve"> </v>
      </c>
      <c r="OD52" s="169">
        <f t="shared" si="110"/>
        <v>0</v>
      </c>
      <c r="OE52" s="170" t="str">
        <f t="shared" si="111"/>
        <v xml:space="preserve"> </v>
      </c>
      <c r="OG52" s="166">
        <v>10</v>
      </c>
      <c r="OH52" s="229"/>
      <c r="OI52" s="167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",(VLOOKUP(OK52,PROTOKOL!$A$1:$E$26,2,FALSE))*OL52)</f>
        <v xml:space="preserve"> </v>
      </c>
      <c r="ON52" s="168" t="str">
        <f t="shared" si="36"/>
        <v xml:space="preserve"> </v>
      </c>
      <c r="OO52" s="205" t="str">
        <f>IF(OK52=0," ",VLOOKUP(OK52,PROTOKOL!$A:$E,5,FALSE))</f>
        <v xml:space="preserve"> </v>
      </c>
      <c r="OP52" s="169"/>
      <c r="OQ52" s="170" t="str">
        <f t="shared" si="112"/>
        <v xml:space="preserve"> </v>
      </c>
      <c r="OR52" s="210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",(VLOOKUP(OT52,PROTOKOL!$A$1:$E$26,2,FALSE))*OU52)</f>
        <v xml:space="preserve"> </v>
      </c>
      <c r="OW52" s="168" t="str">
        <f t="shared" si="37"/>
        <v xml:space="preserve"> </v>
      </c>
      <c r="OX52" s="169" t="str">
        <f>IF(OT52=0," ",VLOOKUP(OT52,PROTOKOL!$A:$E,5,FALSE))</f>
        <v xml:space="preserve"> </v>
      </c>
      <c r="OY52" s="205" t="str">
        <f t="shared" si="137"/>
        <v xml:space="preserve"> </v>
      </c>
      <c r="OZ52" s="169">
        <f t="shared" si="114"/>
        <v>0</v>
      </c>
      <c r="PA52" s="170" t="str">
        <f t="shared" si="115"/>
        <v xml:space="preserve"> </v>
      </c>
      <c r="PC52" s="166">
        <v>10</v>
      </c>
      <c r="PD52" s="229"/>
      <c r="PE52" s="167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",(VLOOKUP(PG52,PROTOKOL!$A$1:$E$26,2,FALSE))*PH52)</f>
        <v xml:space="preserve"> </v>
      </c>
      <c r="PJ52" s="168" t="str">
        <f t="shared" si="38"/>
        <v xml:space="preserve"> </v>
      </c>
      <c r="PK52" s="205" t="str">
        <f>IF(PG52=0," ",VLOOKUP(PG52,PROTOKOL!$A:$E,5,FALSE))</f>
        <v xml:space="preserve"> </v>
      </c>
      <c r="PL52" s="169"/>
      <c r="PM52" s="170" t="str">
        <f t="shared" si="116"/>
        <v xml:space="preserve"> </v>
      </c>
      <c r="PN52" s="210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",(VLOOKUP(PP52,PROTOKOL!$A$1:$E$26,2,FALSE))*PQ52)</f>
        <v xml:space="preserve"> </v>
      </c>
      <c r="PS52" s="168" t="str">
        <f t="shared" si="39"/>
        <v xml:space="preserve"> </v>
      </c>
      <c r="PT52" s="169" t="str">
        <f>IF(PP52=0," ",VLOOKUP(PP52,PROTOKOL!$A:$E,5,FALSE))</f>
        <v xml:space="preserve"> </v>
      </c>
      <c r="PU52" s="205" t="str">
        <f t="shared" si="138"/>
        <v xml:space="preserve"> </v>
      </c>
      <c r="PV52" s="169">
        <f t="shared" si="118"/>
        <v>0</v>
      </c>
      <c r="PW52" s="170" t="str">
        <f t="shared" si="119"/>
        <v xml:space="preserve"> </v>
      </c>
    </row>
    <row r="53" spans="1:439" ht="13.8">
      <c r="A53" s="166">
        <v>11</v>
      </c>
      <c r="B53" s="227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",(VLOOKUP(E53,PROTOKOL!$A$1:$E$26,2,FALSE))*F53)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4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",(VLOOKUP(N53,PROTOKOL!$A$1:$E$26,2,FALSE))*O53)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41"/>
        <v xml:space="preserve"> </v>
      </c>
      <c r="T53" s="169">
        <f t="shared" si="42"/>
        <v>0</v>
      </c>
      <c r="U53" s="170" t="str">
        <f t="shared" si="43"/>
        <v xml:space="preserve"> </v>
      </c>
      <c r="W53" s="166">
        <v>11</v>
      </c>
      <c r="X53" s="227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",(VLOOKUP(AA53,PROTOKOL!$A$1:$E$26,2,FALSE))*AB53)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4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",(VLOOKUP(AJ53,PROTOKOL!$A$1:$E$26,2,FALSE))*AK53)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120"/>
        <v xml:space="preserve"> </v>
      </c>
      <c r="AP53" s="169">
        <f t="shared" si="46"/>
        <v>0</v>
      </c>
      <c r="AQ53" s="170" t="str">
        <f t="shared" si="47"/>
        <v xml:space="preserve"> </v>
      </c>
      <c r="AS53" s="166">
        <v>11</v>
      </c>
      <c r="AT53" s="227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",(VLOOKUP(AW53,PROTOKOL!$A$1:$E$26,2,FALSE))*AX53)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4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",(VLOOKUP(BF53,PROTOKOL!$A$1:$E$26,2,FALSE))*BG53)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121"/>
        <v xml:space="preserve"> </v>
      </c>
      <c r="BL53" s="169">
        <f t="shared" si="50"/>
        <v>0</v>
      </c>
      <c r="BM53" s="170" t="str">
        <f t="shared" si="51"/>
        <v xml:space="preserve"> </v>
      </c>
      <c r="BO53" s="166">
        <v>11</v>
      </c>
      <c r="BP53" s="227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",(VLOOKUP(BS53,PROTOKOL!$A$1:$E$26,2,FALSE))*BT53)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5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",(VLOOKUP(CB53,PROTOKOL!$A$1:$E$26,2,FALSE))*CC53)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122"/>
        <v xml:space="preserve"> </v>
      </c>
      <c r="CH53" s="169">
        <f t="shared" si="54"/>
        <v>0</v>
      </c>
      <c r="CI53" s="170" t="str">
        <f t="shared" si="55"/>
        <v xml:space="preserve"> </v>
      </c>
      <c r="CK53" s="166">
        <v>11</v>
      </c>
      <c r="CL53" s="227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",(VLOOKUP(CO53,PROTOKOL!$A$1:$E$26,2,FALSE))*CP53)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5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",(VLOOKUP(CX53,PROTOKOL!$A$1:$E$26,2,FALSE))*CY53)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123"/>
        <v xml:space="preserve"> </v>
      </c>
      <c r="DD53" s="169">
        <f t="shared" si="58"/>
        <v>0</v>
      </c>
      <c r="DE53" s="170" t="str">
        <f t="shared" si="59"/>
        <v xml:space="preserve"> </v>
      </c>
      <c r="DG53" s="166">
        <v>11</v>
      </c>
      <c r="DH53" s="227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",(VLOOKUP(DK53,PROTOKOL!$A$1:$E$26,2,FALSE))*DL53)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6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",(VLOOKUP(DT53,PROTOKOL!$A$1:$E$26,2,FALSE))*DU53)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124"/>
        <v xml:space="preserve"> </v>
      </c>
      <c r="DZ53" s="169">
        <f t="shared" si="62"/>
        <v>0</v>
      </c>
      <c r="EA53" s="170" t="str">
        <f t="shared" si="63"/>
        <v xml:space="preserve"> </v>
      </c>
      <c r="EC53" s="166">
        <v>11</v>
      </c>
      <c r="ED53" s="227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",(VLOOKUP(EG53,PROTOKOL!$A$1:$E$26,2,FALSE))*EH53)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6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",(VLOOKUP(EP53,PROTOKOL!$A$1:$E$26,2,FALSE))*EQ53)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125"/>
        <v xml:space="preserve"> </v>
      </c>
      <c r="EV53" s="169">
        <f t="shared" si="66"/>
        <v>0</v>
      </c>
      <c r="EW53" s="170" t="str">
        <f t="shared" si="67"/>
        <v xml:space="preserve"> </v>
      </c>
      <c r="EY53" s="166">
        <v>11</v>
      </c>
      <c r="EZ53" s="227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",(VLOOKUP(FC53,PROTOKOL!$A$1:$E$26,2,FALSE))*FD53)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6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",(VLOOKUP(FL53,PROTOKOL!$A$1:$E$26,2,FALSE))*FM53)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126"/>
        <v xml:space="preserve"> </v>
      </c>
      <c r="FR53" s="169">
        <f t="shared" si="70"/>
        <v>0</v>
      </c>
      <c r="FS53" s="170" t="str">
        <f t="shared" si="71"/>
        <v xml:space="preserve"> </v>
      </c>
      <c r="FU53" s="166">
        <v>11</v>
      </c>
      <c r="FV53" s="227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",(VLOOKUP(FY53,PROTOKOL!$A$1:$E$26,2,FALSE))*FZ53)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7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",(VLOOKUP(GH53,PROTOKOL!$A$1:$E$26,2,FALSE))*GI53)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127"/>
        <v xml:space="preserve"> </v>
      </c>
      <c r="GN53" s="169">
        <f t="shared" si="74"/>
        <v>0</v>
      </c>
      <c r="GO53" s="170" t="str">
        <f t="shared" si="75"/>
        <v xml:space="preserve"> </v>
      </c>
      <c r="GQ53" s="166">
        <v>11</v>
      </c>
      <c r="GR53" s="227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",(VLOOKUP(GU53,PROTOKOL!$A$1:$E$26,2,FALSE))*GV53)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7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",(VLOOKUP(HD53,PROTOKOL!$A$1:$E$26,2,FALSE))*HE53)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128"/>
        <v xml:space="preserve"> </v>
      </c>
      <c r="HJ53" s="169">
        <f t="shared" si="78"/>
        <v>0</v>
      </c>
      <c r="HK53" s="170" t="str">
        <f t="shared" si="79"/>
        <v xml:space="preserve"> </v>
      </c>
      <c r="HM53" s="166">
        <v>11</v>
      </c>
      <c r="HN53" s="227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",(VLOOKUP(HQ53,PROTOKOL!$A$1:$E$26,2,FALSE))*HR53)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8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",(VLOOKUP(HZ53,PROTOKOL!$A$1:$E$26,2,FALSE))*IA53)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129"/>
        <v xml:space="preserve"> </v>
      </c>
      <c r="IF53" s="169">
        <f t="shared" si="82"/>
        <v>0</v>
      </c>
      <c r="IG53" s="170" t="str">
        <f t="shared" si="83"/>
        <v xml:space="preserve"> </v>
      </c>
      <c r="II53" s="166">
        <v>11</v>
      </c>
      <c r="IJ53" s="227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",(VLOOKUP(IM53,PROTOKOL!$A$1:$E$26,2,FALSE))*IN53)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8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",(VLOOKUP(IV53,PROTOKOL!$A$1:$E$26,2,FALSE))*IW53)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30"/>
        <v xml:space="preserve"> </v>
      </c>
      <c r="JB53" s="169">
        <f t="shared" si="86"/>
        <v>0</v>
      </c>
      <c r="JC53" s="170" t="str">
        <f t="shared" si="87"/>
        <v xml:space="preserve"> </v>
      </c>
      <c r="JE53" s="166">
        <v>11</v>
      </c>
      <c r="JF53" s="227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",(VLOOKUP(JI53,PROTOKOL!$A$1:$E$26,2,FALSE))*JJ53)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8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",(VLOOKUP(JR53,PROTOKOL!$A$1:$E$26,2,FALSE))*JS53)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31"/>
        <v xml:space="preserve"> </v>
      </c>
      <c r="JX53" s="169">
        <f t="shared" si="90"/>
        <v>0</v>
      </c>
      <c r="JY53" s="170" t="str">
        <f t="shared" si="91"/>
        <v xml:space="preserve"> </v>
      </c>
      <c r="KA53" s="166">
        <v>11</v>
      </c>
      <c r="KB53" s="227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",(VLOOKUP(KE53,PROTOKOL!$A$1:$E$26,2,FALSE))*KF53)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9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",(VLOOKUP(KN53,PROTOKOL!$A$1:$E$26,2,FALSE))*KO53)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32"/>
        <v xml:space="preserve"> </v>
      </c>
      <c r="KT53" s="169">
        <f t="shared" si="94"/>
        <v>0</v>
      </c>
      <c r="KU53" s="170" t="str">
        <f t="shared" si="95"/>
        <v xml:space="preserve"> </v>
      </c>
      <c r="KW53" s="166">
        <v>11</v>
      </c>
      <c r="KX53" s="227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",(VLOOKUP(LA53,PROTOKOL!$A$1:$E$26,2,FALSE))*LB53)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9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",(VLOOKUP(LJ53,PROTOKOL!$A$1:$E$26,2,FALSE))*LK53)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33"/>
        <v xml:space="preserve"> </v>
      </c>
      <c r="LP53" s="169">
        <f t="shared" si="98"/>
        <v>0</v>
      </c>
      <c r="LQ53" s="170" t="str">
        <f t="shared" si="99"/>
        <v xml:space="preserve"> </v>
      </c>
      <c r="LS53" s="166">
        <v>11</v>
      </c>
      <c r="LT53" s="227">
        <v>11</v>
      </c>
      <c r="LU53" s="167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",(VLOOKUP(LW53,PROTOKOL!$A$1:$E$26,2,FALSE))*LX53)</f>
        <v xml:space="preserve"> </v>
      </c>
      <c r="LZ53" s="168" t="str">
        <f t="shared" si="30"/>
        <v xml:space="preserve"> </v>
      </c>
      <c r="MA53" s="205" t="str">
        <f>IF(LW53=0," ",VLOOKUP(LW53,PROTOKOL!$A:$E,5,FALSE))</f>
        <v xml:space="preserve"> </v>
      </c>
      <c r="MB53" s="169"/>
      <c r="MC53" s="170" t="str">
        <f t="shared" si="100"/>
        <v xml:space="preserve"> </v>
      </c>
      <c r="MD53" s="210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",(VLOOKUP(MF53,PROTOKOL!$A$1:$E$26,2,FALSE))*MG53)</f>
        <v xml:space="preserve"> </v>
      </c>
      <c r="MI53" s="168" t="str">
        <f t="shared" si="31"/>
        <v xml:space="preserve"> </v>
      </c>
      <c r="MJ53" s="169" t="str">
        <f>IF(MF53=0," ",VLOOKUP(MF53,PROTOKOL!$A:$E,5,FALSE))</f>
        <v xml:space="preserve"> </v>
      </c>
      <c r="MK53" s="205" t="str">
        <f t="shared" si="134"/>
        <v xml:space="preserve"> </v>
      </c>
      <c r="ML53" s="169">
        <f t="shared" si="102"/>
        <v>0</v>
      </c>
      <c r="MM53" s="170" t="str">
        <f t="shared" si="103"/>
        <v xml:space="preserve"> </v>
      </c>
      <c r="MO53" s="166">
        <v>11</v>
      </c>
      <c r="MP53" s="227">
        <v>11</v>
      </c>
      <c r="MQ53" s="167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",(VLOOKUP(MS53,PROTOKOL!$A$1:$E$26,2,FALSE))*MT53)</f>
        <v xml:space="preserve"> </v>
      </c>
      <c r="MV53" s="168" t="str">
        <f t="shared" si="32"/>
        <v xml:space="preserve"> </v>
      </c>
      <c r="MW53" s="205" t="str">
        <f>IF(MS53=0," ",VLOOKUP(MS53,PROTOKOL!$A:$E,5,FALSE))</f>
        <v xml:space="preserve"> </v>
      </c>
      <c r="MX53" s="169"/>
      <c r="MY53" s="170" t="str">
        <f t="shared" si="104"/>
        <v xml:space="preserve"> </v>
      </c>
      <c r="MZ53" s="210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",(VLOOKUP(NB53,PROTOKOL!$A$1:$E$26,2,FALSE))*NC53)</f>
        <v xml:space="preserve"> </v>
      </c>
      <c r="NE53" s="168" t="str">
        <f t="shared" si="33"/>
        <v xml:space="preserve"> </v>
      </c>
      <c r="NF53" s="169" t="str">
        <f>IF(NB53=0," ",VLOOKUP(NB53,PROTOKOL!$A:$E,5,FALSE))</f>
        <v xml:space="preserve"> </v>
      </c>
      <c r="NG53" s="205" t="str">
        <f t="shared" si="135"/>
        <v xml:space="preserve"> </v>
      </c>
      <c r="NH53" s="169">
        <f t="shared" si="106"/>
        <v>0</v>
      </c>
      <c r="NI53" s="170" t="str">
        <f t="shared" si="107"/>
        <v xml:space="preserve"> </v>
      </c>
      <c r="NK53" s="166">
        <v>11</v>
      </c>
      <c r="NL53" s="227">
        <v>11</v>
      </c>
      <c r="NM53" s="167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",(VLOOKUP(NO53,PROTOKOL!$A$1:$E$26,2,FALSE))*NP53)</f>
        <v xml:space="preserve"> </v>
      </c>
      <c r="NR53" s="168" t="str">
        <f t="shared" si="34"/>
        <v xml:space="preserve"> </v>
      </c>
      <c r="NS53" s="205" t="str">
        <f>IF(NO53=0," ",VLOOKUP(NO53,PROTOKOL!$A:$E,5,FALSE))</f>
        <v xml:space="preserve"> </v>
      </c>
      <c r="NT53" s="169"/>
      <c r="NU53" s="170" t="str">
        <f t="shared" si="108"/>
        <v xml:space="preserve"> </v>
      </c>
      <c r="NV53" s="210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",(VLOOKUP(NX53,PROTOKOL!$A$1:$E$26,2,FALSE))*NY53)</f>
        <v xml:space="preserve"> </v>
      </c>
      <c r="OA53" s="168" t="str">
        <f t="shared" si="35"/>
        <v xml:space="preserve"> </v>
      </c>
      <c r="OB53" s="169" t="str">
        <f>IF(NX53=0," ",VLOOKUP(NX53,PROTOKOL!$A:$E,5,FALSE))</f>
        <v xml:space="preserve"> </v>
      </c>
      <c r="OC53" s="205" t="str">
        <f t="shared" si="136"/>
        <v xml:space="preserve"> </v>
      </c>
      <c r="OD53" s="169">
        <f t="shared" si="110"/>
        <v>0</v>
      </c>
      <c r="OE53" s="170" t="str">
        <f t="shared" si="111"/>
        <v xml:space="preserve"> </v>
      </c>
      <c r="OG53" s="166">
        <v>11</v>
      </c>
      <c r="OH53" s="227">
        <v>11</v>
      </c>
      <c r="OI53" s="167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",(VLOOKUP(OK53,PROTOKOL!$A$1:$E$26,2,FALSE))*OL53)</f>
        <v xml:space="preserve"> </v>
      </c>
      <c r="ON53" s="168" t="str">
        <f t="shared" si="36"/>
        <v xml:space="preserve"> </v>
      </c>
      <c r="OO53" s="205" t="str">
        <f>IF(OK53=0," ",VLOOKUP(OK53,PROTOKOL!$A:$E,5,FALSE))</f>
        <v xml:space="preserve"> </v>
      </c>
      <c r="OP53" s="169"/>
      <c r="OQ53" s="170" t="str">
        <f t="shared" si="112"/>
        <v xml:space="preserve"> </v>
      </c>
      <c r="OR53" s="210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",(VLOOKUP(OT53,PROTOKOL!$A$1:$E$26,2,FALSE))*OU53)</f>
        <v xml:space="preserve"> </v>
      </c>
      <c r="OW53" s="168" t="str">
        <f t="shared" si="37"/>
        <v xml:space="preserve"> </v>
      </c>
      <c r="OX53" s="169" t="str">
        <f>IF(OT53=0," ",VLOOKUP(OT53,PROTOKOL!$A:$E,5,FALSE))</f>
        <v xml:space="preserve"> </v>
      </c>
      <c r="OY53" s="205" t="str">
        <f t="shared" si="137"/>
        <v xml:space="preserve"> </v>
      </c>
      <c r="OZ53" s="169">
        <f t="shared" si="114"/>
        <v>0</v>
      </c>
      <c r="PA53" s="170" t="str">
        <f t="shared" si="115"/>
        <v xml:space="preserve"> </v>
      </c>
      <c r="PC53" s="166">
        <v>11</v>
      </c>
      <c r="PD53" s="227">
        <v>11</v>
      </c>
      <c r="PE53" s="167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",(VLOOKUP(PG53,PROTOKOL!$A$1:$E$26,2,FALSE))*PH53)</f>
        <v xml:space="preserve"> </v>
      </c>
      <c r="PJ53" s="168" t="str">
        <f t="shared" si="38"/>
        <v xml:space="preserve"> </v>
      </c>
      <c r="PK53" s="205" t="str">
        <f>IF(PG53=0," ",VLOOKUP(PG53,PROTOKOL!$A:$E,5,FALSE))</f>
        <v xml:space="preserve"> </v>
      </c>
      <c r="PL53" s="169"/>
      <c r="PM53" s="170" t="str">
        <f t="shared" si="116"/>
        <v xml:space="preserve"> </v>
      </c>
      <c r="PN53" s="210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",(VLOOKUP(PP53,PROTOKOL!$A$1:$E$26,2,FALSE))*PQ53)</f>
        <v xml:space="preserve"> </v>
      </c>
      <c r="PS53" s="168" t="str">
        <f t="shared" si="39"/>
        <v xml:space="preserve"> </v>
      </c>
      <c r="PT53" s="169" t="str">
        <f>IF(PP53=0," ",VLOOKUP(PP53,PROTOKOL!$A:$E,5,FALSE))</f>
        <v xml:space="preserve"> </v>
      </c>
      <c r="PU53" s="205" t="str">
        <f t="shared" si="138"/>
        <v xml:space="preserve"> </v>
      </c>
      <c r="PV53" s="169">
        <f t="shared" si="118"/>
        <v>0</v>
      </c>
      <c r="PW53" s="170" t="str">
        <f t="shared" si="119"/>
        <v xml:space="preserve"> </v>
      </c>
    </row>
    <row r="54" spans="1:439" ht="13.8">
      <c r="A54" s="166">
        <v>11</v>
      </c>
      <c r="B54" s="228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",(VLOOKUP(E54,PROTOKOL!$A$1:$E$26,2,FALSE))*F54)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4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",(VLOOKUP(N54,PROTOKOL!$A$1:$E$26,2,FALSE))*O54)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41"/>
        <v xml:space="preserve"> </v>
      </c>
      <c r="T54" s="169">
        <f t="shared" si="42"/>
        <v>0</v>
      </c>
      <c r="U54" s="170" t="str">
        <f t="shared" si="43"/>
        <v xml:space="preserve"> </v>
      </c>
      <c r="W54" s="166">
        <v>11</v>
      </c>
      <c r="X54" s="228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",(VLOOKUP(AA54,PROTOKOL!$A$1:$E$26,2,FALSE))*AB54)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4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",(VLOOKUP(AJ54,PROTOKOL!$A$1:$E$26,2,FALSE))*AK54)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120"/>
        <v xml:space="preserve"> </v>
      </c>
      <c r="AP54" s="169">
        <f t="shared" si="46"/>
        <v>0</v>
      </c>
      <c r="AQ54" s="170" t="str">
        <f t="shared" si="47"/>
        <v xml:space="preserve"> </v>
      </c>
      <c r="AS54" s="166">
        <v>11</v>
      </c>
      <c r="AT54" s="228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",(VLOOKUP(AW54,PROTOKOL!$A$1:$E$26,2,FALSE))*AX54)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4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",(VLOOKUP(BF54,PROTOKOL!$A$1:$E$26,2,FALSE))*BG54)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121"/>
        <v xml:space="preserve"> </v>
      </c>
      <c r="BL54" s="169">
        <f t="shared" si="50"/>
        <v>0</v>
      </c>
      <c r="BM54" s="170" t="str">
        <f t="shared" si="51"/>
        <v xml:space="preserve"> </v>
      </c>
      <c r="BO54" s="166">
        <v>11</v>
      </c>
      <c r="BP54" s="228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",(VLOOKUP(BS54,PROTOKOL!$A$1:$E$26,2,FALSE))*BT54)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5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",(VLOOKUP(CB54,PROTOKOL!$A$1:$E$26,2,FALSE))*CC54)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122"/>
        <v xml:space="preserve"> </v>
      </c>
      <c r="CH54" s="169">
        <f t="shared" si="54"/>
        <v>0</v>
      </c>
      <c r="CI54" s="170" t="str">
        <f t="shared" si="55"/>
        <v xml:space="preserve"> </v>
      </c>
      <c r="CK54" s="166">
        <v>11</v>
      </c>
      <c r="CL54" s="228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",(VLOOKUP(CO54,PROTOKOL!$A$1:$E$26,2,FALSE))*CP54)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5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",(VLOOKUP(CX54,PROTOKOL!$A$1:$E$26,2,FALSE))*CY54)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123"/>
        <v xml:space="preserve"> </v>
      </c>
      <c r="DD54" s="169">
        <f t="shared" si="58"/>
        <v>0</v>
      </c>
      <c r="DE54" s="170" t="str">
        <f t="shared" si="59"/>
        <v xml:space="preserve"> </v>
      </c>
      <c r="DG54" s="166">
        <v>11</v>
      </c>
      <c r="DH54" s="228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",(VLOOKUP(DK54,PROTOKOL!$A$1:$E$26,2,FALSE))*DL54)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6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",(VLOOKUP(DT54,PROTOKOL!$A$1:$E$26,2,FALSE))*DU54)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124"/>
        <v xml:space="preserve"> </v>
      </c>
      <c r="DZ54" s="169">
        <f t="shared" si="62"/>
        <v>0</v>
      </c>
      <c r="EA54" s="170" t="str">
        <f t="shared" si="63"/>
        <v xml:space="preserve"> </v>
      </c>
      <c r="EC54" s="166">
        <v>11</v>
      </c>
      <c r="ED54" s="228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",(VLOOKUP(EG54,PROTOKOL!$A$1:$E$26,2,FALSE))*EH54)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6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",(VLOOKUP(EP54,PROTOKOL!$A$1:$E$26,2,FALSE))*EQ54)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125"/>
        <v xml:space="preserve"> </v>
      </c>
      <c r="EV54" s="169">
        <f t="shared" si="66"/>
        <v>0</v>
      </c>
      <c r="EW54" s="170" t="str">
        <f t="shared" si="67"/>
        <v xml:space="preserve"> </v>
      </c>
      <c r="EY54" s="166">
        <v>11</v>
      </c>
      <c r="EZ54" s="228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",(VLOOKUP(FC54,PROTOKOL!$A$1:$E$26,2,FALSE))*FD54)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6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",(VLOOKUP(FL54,PROTOKOL!$A$1:$E$26,2,FALSE))*FM54)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126"/>
        <v xml:space="preserve"> </v>
      </c>
      <c r="FR54" s="169">
        <f t="shared" si="70"/>
        <v>0</v>
      </c>
      <c r="FS54" s="170" t="str">
        <f t="shared" si="71"/>
        <v xml:space="preserve"> </v>
      </c>
      <c r="FU54" s="166">
        <v>11</v>
      </c>
      <c r="FV54" s="228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",(VLOOKUP(FY54,PROTOKOL!$A$1:$E$26,2,FALSE))*FZ54)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7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",(VLOOKUP(GH54,PROTOKOL!$A$1:$E$26,2,FALSE))*GI54)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127"/>
        <v xml:space="preserve"> </v>
      </c>
      <c r="GN54" s="169">
        <f t="shared" si="74"/>
        <v>0</v>
      </c>
      <c r="GO54" s="170" t="str">
        <f t="shared" si="75"/>
        <v xml:space="preserve"> </v>
      </c>
      <c r="GQ54" s="166">
        <v>11</v>
      </c>
      <c r="GR54" s="228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",(VLOOKUP(GU54,PROTOKOL!$A$1:$E$26,2,FALSE))*GV54)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7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",(VLOOKUP(HD54,PROTOKOL!$A$1:$E$26,2,FALSE))*HE54)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128"/>
        <v xml:space="preserve"> </v>
      </c>
      <c r="HJ54" s="169">
        <f t="shared" si="78"/>
        <v>0</v>
      </c>
      <c r="HK54" s="170" t="str">
        <f t="shared" si="79"/>
        <v xml:space="preserve"> </v>
      </c>
      <c r="HM54" s="166">
        <v>11</v>
      </c>
      <c r="HN54" s="228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",(VLOOKUP(HQ54,PROTOKOL!$A$1:$E$26,2,FALSE))*HR54)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8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",(VLOOKUP(HZ54,PROTOKOL!$A$1:$E$26,2,FALSE))*IA54)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129"/>
        <v xml:space="preserve"> </v>
      </c>
      <c r="IF54" s="169">
        <f t="shared" si="82"/>
        <v>0</v>
      </c>
      <c r="IG54" s="170" t="str">
        <f t="shared" si="83"/>
        <v xml:space="preserve"> </v>
      </c>
      <c r="II54" s="166">
        <v>11</v>
      </c>
      <c r="IJ54" s="228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",(VLOOKUP(IM54,PROTOKOL!$A$1:$E$26,2,FALSE))*IN54)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8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",(VLOOKUP(IV54,PROTOKOL!$A$1:$E$26,2,FALSE))*IW54)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30"/>
        <v xml:space="preserve"> </v>
      </c>
      <c r="JB54" s="169">
        <f t="shared" si="86"/>
        <v>0</v>
      </c>
      <c r="JC54" s="170" t="str">
        <f t="shared" si="87"/>
        <v xml:space="preserve"> </v>
      </c>
      <c r="JE54" s="166">
        <v>11</v>
      </c>
      <c r="JF54" s="228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",(VLOOKUP(JI54,PROTOKOL!$A$1:$E$26,2,FALSE))*JJ54)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8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",(VLOOKUP(JR54,PROTOKOL!$A$1:$E$26,2,FALSE))*JS54)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31"/>
        <v xml:space="preserve"> </v>
      </c>
      <c r="JX54" s="169">
        <f t="shared" si="90"/>
        <v>0</v>
      </c>
      <c r="JY54" s="170" t="str">
        <f t="shared" si="91"/>
        <v xml:space="preserve"> </v>
      </c>
      <c r="KA54" s="166">
        <v>11</v>
      </c>
      <c r="KB54" s="228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",(VLOOKUP(KE54,PROTOKOL!$A$1:$E$26,2,FALSE))*KF54)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9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",(VLOOKUP(KN54,PROTOKOL!$A$1:$E$26,2,FALSE))*KO54)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32"/>
        <v xml:space="preserve"> </v>
      </c>
      <c r="KT54" s="169">
        <f t="shared" si="94"/>
        <v>0</v>
      </c>
      <c r="KU54" s="170" t="str">
        <f t="shared" si="95"/>
        <v xml:space="preserve"> </v>
      </c>
      <c r="KW54" s="166">
        <v>11</v>
      </c>
      <c r="KX54" s="228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",(VLOOKUP(LA54,PROTOKOL!$A$1:$E$26,2,FALSE))*LB54)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9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",(VLOOKUP(LJ54,PROTOKOL!$A$1:$E$26,2,FALSE))*LK54)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33"/>
        <v xml:space="preserve"> </v>
      </c>
      <c r="LP54" s="169">
        <f t="shared" si="98"/>
        <v>0</v>
      </c>
      <c r="LQ54" s="170" t="str">
        <f t="shared" si="99"/>
        <v xml:space="preserve"> </v>
      </c>
      <c r="LS54" s="166">
        <v>11</v>
      </c>
      <c r="LT54" s="228"/>
      <c r="LU54" s="167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",(VLOOKUP(LW54,PROTOKOL!$A$1:$E$26,2,FALSE))*LX54)</f>
        <v xml:space="preserve"> </v>
      </c>
      <c r="LZ54" s="168" t="str">
        <f t="shared" si="30"/>
        <v xml:space="preserve"> </v>
      </c>
      <c r="MA54" s="205" t="str">
        <f>IF(LW54=0," ",VLOOKUP(LW54,PROTOKOL!$A:$E,5,FALSE))</f>
        <v xml:space="preserve"> </v>
      </c>
      <c r="MB54" s="169"/>
      <c r="MC54" s="170" t="str">
        <f t="shared" si="100"/>
        <v xml:space="preserve"> </v>
      </c>
      <c r="MD54" s="210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",(VLOOKUP(MF54,PROTOKOL!$A$1:$E$26,2,FALSE))*MG54)</f>
        <v xml:space="preserve"> </v>
      </c>
      <c r="MI54" s="168" t="str">
        <f t="shared" si="31"/>
        <v xml:space="preserve"> </v>
      </c>
      <c r="MJ54" s="169" t="str">
        <f>IF(MF54=0," ",VLOOKUP(MF54,PROTOKOL!$A:$E,5,FALSE))</f>
        <v xml:space="preserve"> </v>
      </c>
      <c r="MK54" s="205" t="str">
        <f t="shared" si="134"/>
        <v xml:space="preserve"> </v>
      </c>
      <c r="ML54" s="169">
        <f t="shared" si="102"/>
        <v>0</v>
      </c>
      <c r="MM54" s="170" t="str">
        <f t="shared" si="103"/>
        <v xml:space="preserve"> </v>
      </c>
      <c r="MO54" s="166">
        <v>11</v>
      </c>
      <c r="MP54" s="228"/>
      <c r="MQ54" s="167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",(VLOOKUP(MS54,PROTOKOL!$A$1:$E$26,2,FALSE))*MT54)</f>
        <v xml:space="preserve"> </v>
      </c>
      <c r="MV54" s="168" t="str">
        <f t="shared" si="32"/>
        <v xml:space="preserve"> </v>
      </c>
      <c r="MW54" s="205" t="str">
        <f>IF(MS54=0," ",VLOOKUP(MS54,PROTOKOL!$A:$E,5,FALSE))</f>
        <v xml:space="preserve"> </v>
      </c>
      <c r="MX54" s="169"/>
      <c r="MY54" s="170" t="str">
        <f t="shared" si="104"/>
        <v xml:space="preserve"> </v>
      </c>
      <c r="MZ54" s="210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",(VLOOKUP(NB54,PROTOKOL!$A$1:$E$26,2,FALSE))*NC54)</f>
        <v xml:space="preserve"> </v>
      </c>
      <c r="NE54" s="168" t="str">
        <f t="shared" si="33"/>
        <v xml:space="preserve"> </v>
      </c>
      <c r="NF54" s="169" t="str">
        <f>IF(NB54=0," ",VLOOKUP(NB54,PROTOKOL!$A:$E,5,FALSE))</f>
        <v xml:space="preserve"> </v>
      </c>
      <c r="NG54" s="205" t="str">
        <f t="shared" si="135"/>
        <v xml:space="preserve"> </v>
      </c>
      <c r="NH54" s="169">
        <f t="shared" si="106"/>
        <v>0</v>
      </c>
      <c r="NI54" s="170" t="str">
        <f t="shared" si="107"/>
        <v xml:space="preserve"> </v>
      </c>
      <c r="NK54" s="166">
        <v>11</v>
      </c>
      <c r="NL54" s="228"/>
      <c r="NM54" s="167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",(VLOOKUP(NO54,PROTOKOL!$A$1:$E$26,2,FALSE))*NP54)</f>
        <v xml:space="preserve"> </v>
      </c>
      <c r="NR54" s="168" t="str">
        <f t="shared" si="34"/>
        <v xml:space="preserve"> </v>
      </c>
      <c r="NS54" s="205" t="str">
        <f>IF(NO54=0," ",VLOOKUP(NO54,PROTOKOL!$A:$E,5,FALSE))</f>
        <v xml:space="preserve"> </v>
      </c>
      <c r="NT54" s="169"/>
      <c r="NU54" s="170" t="str">
        <f t="shared" si="108"/>
        <v xml:space="preserve"> </v>
      </c>
      <c r="NV54" s="210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",(VLOOKUP(NX54,PROTOKOL!$A$1:$E$26,2,FALSE))*NY54)</f>
        <v xml:space="preserve"> </v>
      </c>
      <c r="OA54" s="168" t="str">
        <f t="shared" si="35"/>
        <v xml:space="preserve"> </v>
      </c>
      <c r="OB54" s="169" t="str">
        <f>IF(NX54=0," ",VLOOKUP(NX54,PROTOKOL!$A:$E,5,FALSE))</f>
        <v xml:space="preserve"> </v>
      </c>
      <c r="OC54" s="205" t="str">
        <f t="shared" si="136"/>
        <v xml:space="preserve"> </v>
      </c>
      <c r="OD54" s="169">
        <f t="shared" si="110"/>
        <v>0</v>
      </c>
      <c r="OE54" s="170" t="str">
        <f t="shared" si="111"/>
        <v xml:space="preserve"> </v>
      </c>
      <c r="OG54" s="166">
        <v>11</v>
      </c>
      <c r="OH54" s="228"/>
      <c r="OI54" s="167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",(VLOOKUP(OK54,PROTOKOL!$A$1:$E$26,2,FALSE))*OL54)</f>
        <v xml:space="preserve"> </v>
      </c>
      <c r="ON54" s="168" t="str">
        <f t="shared" si="36"/>
        <v xml:space="preserve"> </v>
      </c>
      <c r="OO54" s="205" t="str">
        <f>IF(OK54=0," ",VLOOKUP(OK54,PROTOKOL!$A:$E,5,FALSE))</f>
        <v xml:space="preserve"> </v>
      </c>
      <c r="OP54" s="169"/>
      <c r="OQ54" s="170" t="str">
        <f t="shared" si="112"/>
        <v xml:space="preserve"> </v>
      </c>
      <c r="OR54" s="210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",(VLOOKUP(OT54,PROTOKOL!$A$1:$E$26,2,FALSE))*OU54)</f>
        <v xml:space="preserve"> </v>
      </c>
      <c r="OW54" s="168" t="str">
        <f t="shared" si="37"/>
        <v xml:space="preserve"> </v>
      </c>
      <c r="OX54" s="169" t="str">
        <f>IF(OT54=0," ",VLOOKUP(OT54,PROTOKOL!$A:$E,5,FALSE))</f>
        <v xml:space="preserve"> </v>
      </c>
      <c r="OY54" s="205" t="str">
        <f t="shared" si="137"/>
        <v xml:space="preserve"> </v>
      </c>
      <c r="OZ54" s="169">
        <f t="shared" si="114"/>
        <v>0</v>
      </c>
      <c r="PA54" s="170" t="str">
        <f t="shared" si="115"/>
        <v xml:space="preserve"> </v>
      </c>
      <c r="PC54" s="166">
        <v>11</v>
      </c>
      <c r="PD54" s="228"/>
      <c r="PE54" s="167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",(VLOOKUP(PG54,PROTOKOL!$A$1:$E$26,2,FALSE))*PH54)</f>
        <v xml:space="preserve"> </v>
      </c>
      <c r="PJ54" s="168" t="str">
        <f t="shared" si="38"/>
        <v xml:space="preserve"> </v>
      </c>
      <c r="PK54" s="205" t="str">
        <f>IF(PG54=0," ",VLOOKUP(PG54,PROTOKOL!$A:$E,5,FALSE))</f>
        <v xml:space="preserve"> </v>
      </c>
      <c r="PL54" s="169"/>
      <c r="PM54" s="170" t="str">
        <f t="shared" si="116"/>
        <v xml:space="preserve"> </v>
      </c>
      <c r="PN54" s="210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",(VLOOKUP(PP54,PROTOKOL!$A$1:$E$26,2,FALSE))*PQ54)</f>
        <v xml:space="preserve"> </v>
      </c>
      <c r="PS54" s="168" t="str">
        <f t="shared" si="39"/>
        <v xml:space="preserve"> </v>
      </c>
      <c r="PT54" s="169" t="str">
        <f>IF(PP54=0," ",VLOOKUP(PP54,PROTOKOL!$A:$E,5,FALSE))</f>
        <v xml:space="preserve"> </v>
      </c>
      <c r="PU54" s="205" t="str">
        <f t="shared" si="138"/>
        <v xml:space="preserve"> </v>
      </c>
      <c r="PV54" s="169">
        <f t="shared" si="118"/>
        <v>0</v>
      </c>
      <c r="PW54" s="170" t="str">
        <f t="shared" si="119"/>
        <v xml:space="preserve"> </v>
      </c>
    </row>
    <row r="55" spans="1:439" ht="13.8">
      <c r="A55" s="166">
        <v>11</v>
      </c>
      <c r="B55" s="229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",(VLOOKUP(E55,PROTOKOL!$A$1:$E$26,2,FALSE))*F55)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4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",(VLOOKUP(N55,PROTOKOL!$A$1:$E$26,2,FALSE))*O55)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41"/>
        <v xml:space="preserve"> </v>
      </c>
      <c r="T55" s="169">
        <f t="shared" si="42"/>
        <v>0</v>
      </c>
      <c r="U55" s="170" t="str">
        <f t="shared" si="43"/>
        <v xml:space="preserve"> </v>
      </c>
      <c r="W55" s="166">
        <v>11</v>
      </c>
      <c r="X55" s="229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",(VLOOKUP(AA55,PROTOKOL!$A$1:$E$26,2,FALSE))*AB55)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4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",(VLOOKUP(AJ55,PROTOKOL!$A$1:$E$26,2,FALSE))*AK55)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120"/>
        <v xml:space="preserve"> </v>
      </c>
      <c r="AP55" s="169">
        <f t="shared" si="46"/>
        <v>0</v>
      </c>
      <c r="AQ55" s="170" t="str">
        <f t="shared" si="47"/>
        <v xml:space="preserve"> </v>
      </c>
      <c r="AS55" s="166">
        <v>11</v>
      </c>
      <c r="AT55" s="229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",(VLOOKUP(AW55,PROTOKOL!$A$1:$E$26,2,FALSE))*AX55)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4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",(VLOOKUP(BF55,PROTOKOL!$A$1:$E$26,2,FALSE))*BG55)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121"/>
        <v xml:space="preserve"> </v>
      </c>
      <c r="BL55" s="169">
        <f t="shared" si="50"/>
        <v>0</v>
      </c>
      <c r="BM55" s="170" t="str">
        <f t="shared" si="51"/>
        <v xml:space="preserve"> </v>
      </c>
      <c r="BO55" s="166">
        <v>11</v>
      </c>
      <c r="BP55" s="229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",(VLOOKUP(BS55,PROTOKOL!$A$1:$E$26,2,FALSE))*BT55)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5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",(VLOOKUP(CB55,PROTOKOL!$A$1:$E$26,2,FALSE))*CC55)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122"/>
        <v xml:space="preserve"> </v>
      </c>
      <c r="CH55" s="169">
        <f t="shared" si="54"/>
        <v>0</v>
      </c>
      <c r="CI55" s="170" t="str">
        <f t="shared" si="55"/>
        <v xml:space="preserve"> </v>
      </c>
      <c r="CK55" s="166">
        <v>11</v>
      </c>
      <c r="CL55" s="229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",(VLOOKUP(CO55,PROTOKOL!$A$1:$E$26,2,FALSE))*CP55)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5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",(VLOOKUP(CX55,PROTOKOL!$A$1:$E$26,2,FALSE))*CY55)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123"/>
        <v xml:space="preserve"> </v>
      </c>
      <c r="DD55" s="169">
        <f t="shared" si="58"/>
        <v>0</v>
      </c>
      <c r="DE55" s="170" t="str">
        <f t="shared" si="59"/>
        <v xml:space="preserve"> </v>
      </c>
      <c r="DG55" s="166">
        <v>11</v>
      </c>
      <c r="DH55" s="229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",(VLOOKUP(DK55,PROTOKOL!$A$1:$E$26,2,FALSE))*DL55)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6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",(VLOOKUP(DT55,PROTOKOL!$A$1:$E$26,2,FALSE))*DU55)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124"/>
        <v xml:space="preserve"> </v>
      </c>
      <c r="DZ55" s="169">
        <f t="shared" si="62"/>
        <v>0</v>
      </c>
      <c r="EA55" s="170" t="str">
        <f t="shared" si="63"/>
        <v xml:space="preserve"> </v>
      </c>
      <c r="EC55" s="166">
        <v>11</v>
      </c>
      <c r="ED55" s="229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",(VLOOKUP(EG55,PROTOKOL!$A$1:$E$26,2,FALSE))*EH55)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6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",(VLOOKUP(EP55,PROTOKOL!$A$1:$E$26,2,FALSE))*EQ55)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125"/>
        <v xml:space="preserve"> </v>
      </c>
      <c r="EV55" s="169">
        <f t="shared" si="66"/>
        <v>0</v>
      </c>
      <c r="EW55" s="170" t="str">
        <f t="shared" si="67"/>
        <v xml:space="preserve"> </v>
      </c>
      <c r="EY55" s="166">
        <v>11</v>
      </c>
      <c r="EZ55" s="229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",(VLOOKUP(FC55,PROTOKOL!$A$1:$E$26,2,FALSE))*FD55)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6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",(VLOOKUP(FL55,PROTOKOL!$A$1:$E$26,2,FALSE))*FM55)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126"/>
        <v xml:space="preserve"> </v>
      </c>
      <c r="FR55" s="169">
        <f t="shared" si="70"/>
        <v>0</v>
      </c>
      <c r="FS55" s="170" t="str">
        <f t="shared" si="71"/>
        <v xml:space="preserve"> </v>
      </c>
      <c r="FU55" s="166">
        <v>11</v>
      </c>
      <c r="FV55" s="229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",(VLOOKUP(FY55,PROTOKOL!$A$1:$E$26,2,FALSE))*FZ55)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7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",(VLOOKUP(GH55,PROTOKOL!$A$1:$E$26,2,FALSE))*GI55)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127"/>
        <v xml:space="preserve"> </v>
      </c>
      <c r="GN55" s="169">
        <f t="shared" si="74"/>
        <v>0</v>
      </c>
      <c r="GO55" s="170" t="str">
        <f t="shared" si="75"/>
        <v xml:space="preserve"> </v>
      </c>
      <c r="GQ55" s="166">
        <v>11</v>
      </c>
      <c r="GR55" s="229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",(VLOOKUP(GU55,PROTOKOL!$A$1:$E$26,2,FALSE))*GV55)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7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",(VLOOKUP(HD55,PROTOKOL!$A$1:$E$26,2,FALSE))*HE55)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128"/>
        <v xml:space="preserve"> </v>
      </c>
      <c r="HJ55" s="169">
        <f t="shared" si="78"/>
        <v>0</v>
      </c>
      <c r="HK55" s="170" t="str">
        <f t="shared" si="79"/>
        <v xml:space="preserve"> </v>
      </c>
      <c r="HM55" s="166">
        <v>11</v>
      </c>
      <c r="HN55" s="229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",(VLOOKUP(HQ55,PROTOKOL!$A$1:$E$26,2,FALSE))*HR55)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8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",(VLOOKUP(HZ55,PROTOKOL!$A$1:$E$26,2,FALSE))*IA55)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129"/>
        <v xml:space="preserve"> </v>
      </c>
      <c r="IF55" s="169">
        <f t="shared" si="82"/>
        <v>0</v>
      </c>
      <c r="IG55" s="170" t="str">
        <f t="shared" si="83"/>
        <v xml:space="preserve"> </v>
      </c>
      <c r="II55" s="166">
        <v>11</v>
      </c>
      <c r="IJ55" s="229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",(VLOOKUP(IM55,PROTOKOL!$A$1:$E$26,2,FALSE))*IN55)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8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",(VLOOKUP(IV55,PROTOKOL!$A$1:$E$26,2,FALSE))*IW55)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30"/>
        <v xml:space="preserve"> </v>
      </c>
      <c r="JB55" s="169">
        <f t="shared" si="86"/>
        <v>0</v>
      </c>
      <c r="JC55" s="170" t="str">
        <f t="shared" si="87"/>
        <v xml:space="preserve"> </v>
      </c>
      <c r="JE55" s="166">
        <v>11</v>
      </c>
      <c r="JF55" s="229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",(VLOOKUP(JI55,PROTOKOL!$A$1:$E$26,2,FALSE))*JJ55)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8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",(VLOOKUP(JR55,PROTOKOL!$A$1:$E$26,2,FALSE))*JS55)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31"/>
        <v xml:space="preserve"> </v>
      </c>
      <c r="JX55" s="169">
        <f t="shared" si="90"/>
        <v>0</v>
      </c>
      <c r="JY55" s="170" t="str">
        <f t="shared" si="91"/>
        <v xml:space="preserve"> </v>
      </c>
      <c r="KA55" s="166">
        <v>11</v>
      </c>
      <c r="KB55" s="229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",(VLOOKUP(KE55,PROTOKOL!$A$1:$E$26,2,FALSE))*KF55)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9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",(VLOOKUP(KN55,PROTOKOL!$A$1:$E$26,2,FALSE))*KO55)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32"/>
        <v xml:space="preserve"> </v>
      </c>
      <c r="KT55" s="169">
        <f t="shared" si="94"/>
        <v>0</v>
      </c>
      <c r="KU55" s="170" t="str">
        <f t="shared" si="95"/>
        <v xml:space="preserve"> </v>
      </c>
      <c r="KW55" s="166">
        <v>11</v>
      </c>
      <c r="KX55" s="229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",(VLOOKUP(LA55,PROTOKOL!$A$1:$E$26,2,FALSE))*LB55)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9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",(VLOOKUP(LJ55,PROTOKOL!$A$1:$E$26,2,FALSE))*LK55)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33"/>
        <v xml:space="preserve"> </v>
      </c>
      <c r="LP55" s="169">
        <f t="shared" si="98"/>
        <v>0</v>
      </c>
      <c r="LQ55" s="170" t="str">
        <f t="shared" si="99"/>
        <v xml:space="preserve"> </v>
      </c>
      <c r="LS55" s="166">
        <v>11</v>
      </c>
      <c r="LT55" s="229"/>
      <c r="LU55" s="167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",(VLOOKUP(LW55,PROTOKOL!$A$1:$E$26,2,FALSE))*LX55)</f>
        <v xml:space="preserve"> </v>
      </c>
      <c r="LZ55" s="168" t="str">
        <f t="shared" si="30"/>
        <v xml:space="preserve"> </v>
      </c>
      <c r="MA55" s="205" t="str">
        <f>IF(LW55=0," ",VLOOKUP(LW55,PROTOKOL!$A:$E,5,FALSE))</f>
        <v xml:space="preserve"> </v>
      </c>
      <c r="MB55" s="169"/>
      <c r="MC55" s="170" t="str">
        <f t="shared" si="100"/>
        <v xml:space="preserve"> </v>
      </c>
      <c r="MD55" s="210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",(VLOOKUP(MF55,PROTOKOL!$A$1:$E$26,2,FALSE))*MG55)</f>
        <v xml:space="preserve"> </v>
      </c>
      <c r="MI55" s="168" t="str">
        <f t="shared" si="31"/>
        <v xml:space="preserve"> </v>
      </c>
      <c r="MJ55" s="169" t="str">
        <f>IF(MF55=0," ",VLOOKUP(MF55,PROTOKOL!$A:$E,5,FALSE))</f>
        <v xml:space="preserve"> </v>
      </c>
      <c r="MK55" s="205" t="str">
        <f t="shared" si="134"/>
        <v xml:space="preserve"> </v>
      </c>
      <c r="ML55" s="169">
        <f t="shared" si="102"/>
        <v>0</v>
      </c>
      <c r="MM55" s="170" t="str">
        <f t="shared" si="103"/>
        <v xml:space="preserve"> </v>
      </c>
      <c r="MO55" s="166">
        <v>11</v>
      </c>
      <c r="MP55" s="229"/>
      <c r="MQ55" s="167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",(VLOOKUP(MS55,PROTOKOL!$A$1:$E$26,2,FALSE))*MT55)</f>
        <v xml:space="preserve"> </v>
      </c>
      <c r="MV55" s="168" t="str">
        <f t="shared" si="32"/>
        <v xml:space="preserve"> </v>
      </c>
      <c r="MW55" s="205" t="str">
        <f>IF(MS55=0," ",VLOOKUP(MS55,PROTOKOL!$A:$E,5,FALSE))</f>
        <v xml:space="preserve"> </v>
      </c>
      <c r="MX55" s="169"/>
      <c r="MY55" s="170" t="str">
        <f t="shared" si="104"/>
        <v xml:space="preserve"> </v>
      </c>
      <c r="MZ55" s="210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",(VLOOKUP(NB55,PROTOKOL!$A$1:$E$26,2,FALSE))*NC55)</f>
        <v xml:space="preserve"> </v>
      </c>
      <c r="NE55" s="168" t="str">
        <f t="shared" si="33"/>
        <v xml:space="preserve"> </v>
      </c>
      <c r="NF55" s="169" t="str">
        <f>IF(NB55=0," ",VLOOKUP(NB55,PROTOKOL!$A:$E,5,FALSE))</f>
        <v xml:space="preserve"> </v>
      </c>
      <c r="NG55" s="205" t="str">
        <f t="shared" si="135"/>
        <v xml:space="preserve"> </v>
      </c>
      <c r="NH55" s="169">
        <f t="shared" si="106"/>
        <v>0</v>
      </c>
      <c r="NI55" s="170" t="str">
        <f t="shared" si="107"/>
        <v xml:space="preserve"> </v>
      </c>
      <c r="NK55" s="166">
        <v>11</v>
      </c>
      <c r="NL55" s="229"/>
      <c r="NM55" s="167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",(VLOOKUP(NO55,PROTOKOL!$A$1:$E$26,2,FALSE))*NP55)</f>
        <v xml:space="preserve"> </v>
      </c>
      <c r="NR55" s="168" t="str">
        <f t="shared" si="34"/>
        <v xml:space="preserve"> </v>
      </c>
      <c r="NS55" s="205" t="str">
        <f>IF(NO55=0," ",VLOOKUP(NO55,PROTOKOL!$A:$E,5,FALSE))</f>
        <v xml:space="preserve"> </v>
      </c>
      <c r="NT55" s="169"/>
      <c r="NU55" s="170" t="str">
        <f t="shared" si="108"/>
        <v xml:space="preserve"> </v>
      </c>
      <c r="NV55" s="210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",(VLOOKUP(NX55,PROTOKOL!$A$1:$E$26,2,FALSE))*NY55)</f>
        <v xml:space="preserve"> </v>
      </c>
      <c r="OA55" s="168" t="str">
        <f t="shared" si="35"/>
        <v xml:space="preserve"> </v>
      </c>
      <c r="OB55" s="169" t="str">
        <f>IF(NX55=0," ",VLOOKUP(NX55,PROTOKOL!$A:$E,5,FALSE))</f>
        <v xml:space="preserve"> </v>
      </c>
      <c r="OC55" s="205" t="str">
        <f t="shared" si="136"/>
        <v xml:space="preserve"> </v>
      </c>
      <c r="OD55" s="169">
        <f t="shared" si="110"/>
        <v>0</v>
      </c>
      <c r="OE55" s="170" t="str">
        <f t="shared" si="111"/>
        <v xml:space="preserve"> </v>
      </c>
      <c r="OG55" s="166">
        <v>11</v>
      </c>
      <c r="OH55" s="229"/>
      <c r="OI55" s="167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",(VLOOKUP(OK55,PROTOKOL!$A$1:$E$26,2,FALSE))*OL55)</f>
        <v xml:space="preserve"> </v>
      </c>
      <c r="ON55" s="168" t="str">
        <f t="shared" si="36"/>
        <v xml:space="preserve"> </v>
      </c>
      <c r="OO55" s="205" t="str">
        <f>IF(OK55=0," ",VLOOKUP(OK55,PROTOKOL!$A:$E,5,FALSE))</f>
        <v xml:space="preserve"> </v>
      </c>
      <c r="OP55" s="169"/>
      <c r="OQ55" s="170" t="str">
        <f t="shared" si="112"/>
        <v xml:space="preserve"> </v>
      </c>
      <c r="OR55" s="210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",(VLOOKUP(OT55,PROTOKOL!$A$1:$E$26,2,FALSE))*OU55)</f>
        <v xml:space="preserve"> </v>
      </c>
      <c r="OW55" s="168" t="str">
        <f t="shared" si="37"/>
        <v xml:space="preserve"> </v>
      </c>
      <c r="OX55" s="169" t="str">
        <f>IF(OT55=0," ",VLOOKUP(OT55,PROTOKOL!$A:$E,5,FALSE))</f>
        <v xml:space="preserve"> </v>
      </c>
      <c r="OY55" s="205" t="str">
        <f t="shared" si="137"/>
        <v xml:space="preserve"> </v>
      </c>
      <c r="OZ55" s="169">
        <f t="shared" si="114"/>
        <v>0</v>
      </c>
      <c r="PA55" s="170" t="str">
        <f t="shared" si="115"/>
        <v xml:space="preserve"> </v>
      </c>
      <c r="PC55" s="166">
        <v>11</v>
      </c>
      <c r="PD55" s="229"/>
      <c r="PE55" s="167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",(VLOOKUP(PG55,PROTOKOL!$A$1:$E$26,2,FALSE))*PH55)</f>
        <v xml:space="preserve"> </v>
      </c>
      <c r="PJ55" s="168" t="str">
        <f t="shared" si="38"/>
        <v xml:space="preserve"> </v>
      </c>
      <c r="PK55" s="205" t="str">
        <f>IF(PG55=0," ",VLOOKUP(PG55,PROTOKOL!$A:$E,5,FALSE))</f>
        <v xml:space="preserve"> </v>
      </c>
      <c r="PL55" s="169"/>
      <c r="PM55" s="170" t="str">
        <f t="shared" si="116"/>
        <v xml:space="preserve"> </v>
      </c>
      <c r="PN55" s="210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",(VLOOKUP(PP55,PROTOKOL!$A$1:$E$26,2,FALSE))*PQ55)</f>
        <v xml:space="preserve"> </v>
      </c>
      <c r="PS55" s="168" t="str">
        <f t="shared" si="39"/>
        <v xml:space="preserve"> </v>
      </c>
      <c r="PT55" s="169" t="str">
        <f>IF(PP55=0," ",VLOOKUP(PP55,PROTOKOL!$A:$E,5,FALSE))</f>
        <v xml:space="preserve"> </v>
      </c>
      <c r="PU55" s="205" t="str">
        <f t="shared" si="138"/>
        <v xml:space="preserve"> </v>
      </c>
      <c r="PV55" s="169">
        <f t="shared" si="118"/>
        <v>0</v>
      </c>
      <c r="PW55" s="170" t="str">
        <f t="shared" si="119"/>
        <v xml:space="preserve"> </v>
      </c>
    </row>
    <row r="56" spans="1:439" ht="13.8">
      <c r="A56" s="166">
        <v>12</v>
      </c>
      <c r="B56" s="227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",(VLOOKUP(E56,PROTOKOL!$A$1:$E$26,2,FALSE))*F56)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4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",(VLOOKUP(N56,PROTOKOL!$A$1:$E$26,2,FALSE))*O56)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41"/>
        <v xml:space="preserve"> </v>
      </c>
      <c r="T56" s="169">
        <f t="shared" si="42"/>
        <v>0</v>
      </c>
      <c r="U56" s="170" t="str">
        <f t="shared" si="43"/>
        <v xml:space="preserve"> </v>
      </c>
      <c r="W56" s="166">
        <v>12</v>
      </c>
      <c r="X56" s="227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",(VLOOKUP(AA56,PROTOKOL!$A$1:$E$26,2,FALSE))*AB56)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4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",(VLOOKUP(AJ56,PROTOKOL!$A$1:$E$26,2,FALSE))*AK56)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120"/>
        <v xml:space="preserve"> </v>
      </c>
      <c r="AP56" s="169">
        <f t="shared" si="46"/>
        <v>0</v>
      </c>
      <c r="AQ56" s="170" t="str">
        <f t="shared" si="47"/>
        <v xml:space="preserve"> </v>
      </c>
      <c r="AS56" s="166">
        <v>12</v>
      </c>
      <c r="AT56" s="227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",(VLOOKUP(AW56,PROTOKOL!$A$1:$E$26,2,FALSE))*AX56)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4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",(VLOOKUP(BF56,PROTOKOL!$A$1:$E$26,2,FALSE))*BG56)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121"/>
        <v xml:space="preserve"> </v>
      </c>
      <c r="BL56" s="169">
        <f t="shared" si="50"/>
        <v>0</v>
      </c>
      <c r="BM56" s="170" t="str">
        <f t="shared" si="51"/>
        <v xml:space="preserve"> </v>
      </c>
      <c r="BO56" s="166">
        <v>12</v>
      </c>
      <c r="BP56" s="227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",(VLOOKUP(BS56,PROTOKOL!$A$1:$E$26,2,FALSE))*BT56)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5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",(VLOOKUP(CB56,PROTOKOL!$A$1:$E$26,2,FALSE))*CC56)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122"/>
        <v xml:space="preserve"> </v>
      </c>
      <c r="CH56" s="169">
        <f t="shared" si="54"/>
        <v>0</v>
      </c>
      <c r="CI56" s="170" t="str">
        <f t="shared" si="55"/>
        <v xml:space="preserve"> </v>
      </c>
      <c r="CK56" s="166">
        <v>12</v>
      </c>
      <c r="CL56" s="227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",(VLOOKUP(CO56,PROTOKOL!$A$1:$E$26,2,FALSE))*CP56)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5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",(VLOOKUP(CX56,PROTOKOL!$A$1:$E$26,2,FALSE))*CY56)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123"/>
        <v xml:space="preserve"> </v>
      </c>
      <c r="DD56" s="169">
        <f t="shared" si="58"/>
        <v>0</v>
      </c>
      <c r="DE56" s="170" t="str">
        <f t="shared" si="59"/>
        <v xml:space="preserve"> </v>
      </c>
      <c r="DG56" s="166">
        <v>12</v>
      </c>
      <c r="DH56" s="227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",(VLOOKUP(DK56,PROTOKOL!$A$1:$E$26,2,FALSE))*DL56)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6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",(VLOOKUP(DT56,PROTOKOL!$A$1:$E$26,2,FALSE))*DU56)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124"/>
        <v xml:space="preserve"> </v>
      </c>
      <c r="DZ56" s="169">
        <f t="shared" si="62"/>
        <v>0</v>
      </c>
      <c r="EA56" s="170" t="str">
        <f t="shared" si="63"/>
        <v xml:space="preserve"> </v>
      </c>
      <c r="EC56" s="166">
        <v>12</v>
      </c>
      <c r="ED56" s="227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",(VLOOKUP(EG56,PROTOKOL!$A$1:$E$26,2,FALSE))*EH56)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6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",(VLOOKUP(EP56,PROTOKOL!$A$1:$E$26,2,FALSE))*EQ56)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125"/>
        <v xml:space="preserve"> </v>
      </c>
      <c r="EV56" s="169">
        <f t="shared" si="66"/>
        <v>0</v>
      </c>
      <c r="EW56" s="170" t="str">
        <f t="shared" si="67"/>
        <v xml:space="preserve"> </v>
      </c>
      <c r="EY56" s="166">
        <v>12</v>
      </c>
      <c r="EZ56" s="227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",(VLOOKUP(FC56,PROTOKOL!$A$1:$E$26,2,FALSE))*FD56)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6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",(VLOOKUP(FL56,PROTOKOL!$A$1:$E$26,2,FALSE))*FM56)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126"/>
        <v xml:space="preserve"> </v>
      </c>
      <c r="FR56" s="169">
        <f t="shared" si="70"/>
        <v>0</v>
      </c>
      <c r="FS56" s="170" t="str">
        <f t="shared" si="71"/>
        <v xml:space="preserve"> </v>
      </c>
      <c r="FU56" s="166">
        <v>12</v>
      </c>
      <c r="FV56" s="227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",(VLOOKUP(FY56,PROTOKOL!$A$1:$E$26,2,FALSE))*FZ56)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7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",(VLOOKUP(GH56,PROTOKOL!$A$1:$E$26,2,FALSE))*GI56)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127"/>
        <v xml:space="preserve"> </v>
      </c>
      <c r="GN56" s="169">
        <f t="shared" si="74"/>
        <v>0</v>
      </c>
      <c r="GO56" s="170" t="str">
        <f t="shared" si="75"/>
        <v xml:space="preserve"> </v>
      </c>
      <c r="GQ56" s="166">
        <v>12</v>
      </c>
      <c r="GR56" s="227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",(VLOOKUP(GU56,PROTOKOL!$A$1:$E$26,2,FALSE))*GV56)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7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",(VLOOKUP(HD56,PROTOKOL!$A$1:$E$26,2,FALSE))*HE56)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128"/>
        <v xml:space="preserve"> </v>
      </c>
      <c r="HJ56" s="169">
        <f t="shared" si="78"/>
        <v>0</v>
      </c>
      <c r="HK56" s="170" t="str">
        <f t="shared" si="79"/>
        <v xml:space="preserve"> </v>
      </c>
      <c r="HM56" s="166">
        <v>12</v>
      </c>
      <c r="HN56" s="227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",(VLOOKUP(HQ56,PROTOKOL!$A$1:$E$26,2,FALSE))*HR56)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8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",(VLOOKUP(HZ56,PROTOKOL!$A$1:$E$26,2,FALSE))*IA56)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129"/>
        <v xml:space="preserve"> </v>
      </c>
      <c r="IF56" s="169">
        <f t="shared" si="82"/>
        <v>0</v>
      </c>
      <c r="IG56" s="170" t="str">
        <f t="shared" si="83"/>
        <v xml:space="preserve"> </v>
      </c>
      <c r="II56" s="166">
        <v>12</v>
      </c>
      <c r="IJ56" s="227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",(VLOOKUP(IM56,PROTOKOL!$A$1:$E$26,2,FALSE))*IN56)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8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",(VLOOKUP(IV56,PROTOKOL!$A$1:$E$26,2,FALSE))*IW56)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30"/>
        <v xml:space="preserve"> </v>
      </c>
      <c r="JB56" s="169">
        <f t="shared" si="86"/>
        <v>0</v>
      </c>
      <c r="JC56" s="170" t="str">
        <f t="shared" si="87"/>
        <v xml:space="preserve"> </v>
      </c>
      <c r="JE56" s="166">
        <v>12</v>
      </c>
      <c r="JF56" s="227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",(VLOOKUP(JI56,PROTOKOL!$A$1:$E$26,2,FALSE))*JJ56)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8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",(VLOOKUP(JR56,PROTOKOL!$A$1:$E$26,2,FALSE))*JS56)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31"/>
        <v xml:space="preserve"> </v>
      </c>
      <c r="JX56" s="169">
        <f t="shared" si="90"/>
        <v>0</v>
      </c>
      <c r="JY56" s="170" t="str">
        <f t="shared" si="91"/>
        <v xml:space="preserve"> </v>
      </c>
      <c r="KA56" s="166">
        <v>12</v>
      </c>
      <c r="KB56" s="227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",(VLOOKUP(KE56,PROTOKOL!$A$1:$E$26,2,FALSE))*KF56)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9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",(VLOOKUP(KN56,PROTOKOL!$A$1:$E$26,2,FALSE))*KO56)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32"/>
        <v xml:space="preserve"> </v>
      </c>
      <c r="KT56" s="169">
        <f t="shared" si="94"/>
        <v>0</v>
      </c>
      <c r="KU56" s="170" t="str">
        <f t="shared" si="95"/>
        <v xml:space="preserve"> </v>
      </c>
      <c r="KW56" s="166">
        <v>12</v>
      </c>
      <c r="KX56" s="227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",(VLOOKUP(LA56,PROTOKOL!$A$1:$E$26,2,FALSE))*LB56)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9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",(VLOOKUP(LJ56,PROTOKOL!$A$1:$E$26,2,FALSE))*LK56)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33"/>
        <v xml:space="preserve"> </v>
      </c>
      <c r="LP56" s="169">
        <f t="shared" si="98"/>
        <v>0</v>
      </c>
      <c r="LQ56" s="170" t="str">
        <f t="shared" si="99"/>
        <v xml:space="preserve"> </v>
      </c>
      <c r="LS56" s="166">
        <v>12</v>
      </c>
      <c r="LT56" s="227">
        <v>12</v>
      </c>
      <c r="LU56" s="167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",(VLOOKUP(LW56,PROTOKOL!$A$1:$E$26,2,FALSE))*LX56)</f>
        <v xml:space="preserve"> </v>
      </c>
      <c r="LZ56" s="168" t="str">
        <f t="shared" si="30"/>
        <v xml:space="preserve"> </v>
      </c>
      <c r="MA56" s="205" t="str">
        <f>IF(LW56=0," ",VLOOKUP(LW56,PROTOKOL!$A:$E,5,FALSE))</f>
        <v xml:space="preserve"> </v>
      </c>
      <c r="MB56" s="169"/>
      <c r="MC56" s="170" t="str">
        <f t="shared" si="100"/>
        <v xml:space="preserve"> </v>
      </c>
      <c r="MD56" s="210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",(VLOOKUP(MF56,PROTOKOL!$A$1:$E$26,2,FALSE))*MG56)</f>
        <v xml:space="preserve"> </v>
      </c>
      <c r="MI56" s="168" t="str">
        <f t="shared" si="31"/>
        <v xml:space="preserve"> </v>
      </c>
      <c r="MJ56" s="169" t="str">
        <f>IF(MF56=0," ",VLOOKUP(MF56,PROTOKOL!$A:$E,5,FALSE))</f>
        <v xml:space="preserve"> </v>
      </c>
      <c r="MK56" s="205" t="str">
        <f t="shared" si="134"/>
        <v xml:space="preserve"> </v>
      </c>
      <c r="ML56" s="169">
        <f t="shared" si="102"/>
        <v>0</v>
      </c>
      <c r="MM56" s="170" t="str">
        <f t="shared" si="103"/>
        <v xml:space="preserve"> </v>
      </c>
      <c r="MO56" s="166">
        <v>12</v>
      </c>
      <c r="MP56" s="227">
        <v>12</v>
      </c>
      <c r="MQ56" s="167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",(VLOOKUP(MS56,PROTOKOL!$A$1:$E$26,2,FALSE))*MT56)</f>
        <v xml:space="preserve"> </v>
      </c>
      <c r="MV56" s="168" t="str">
        <f t="shared" si="32"/>
        <v xml:space="preserve"> </v>
      </c>
      <c r="MW56" s="205" t="str">
        <f>IF(MS56=0," ",VLOOKUP(MS56,PROTOKOL!$A:$E,5,FALSE))</f>
        <v xml:space="preserve"> </v>
      </c>
      <c r="MX56" s="169"/>
      <c r="MY56" s="170" t="str">
        <f t="shared" si="104"/>
        <v xml:space="preserve"> </v>
      </c>
      <c r="MZ56" s="210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",(VLOOKUP(NB56,PROTOKOL!$A$1:$E$26,2,FALSE))*NC56)</f>
        <v xml:space="preserve"> </v>
      </c>
      <c r="NE56" s="168" t="str">
        <f t="shared" si="33"/>
        <v xml:space="preserve"> </v>
      </c>
      <c r="NF56" s="169" t="str">
        <f>IF(NB56=0," ",VLOOKUP(NB56,PROTOKOL!$A:$E,5,FALSE))</f>
        <v xml:space="preserve"> </v>
      </c>
      <c r="NG56" s="205" t="str">
        <f t="shared" si="135"/>
        <v xml:space="preserve"> </v>
      </c>
      <c r="NH56" s="169">
        <f t="shared" si="106"/>
        <v>0</v>
      </c>
      <c r="NI56" s="170" t="str">
        <f t="shared" si="107"/>
        <v xml:space="preserve"> </v>
      </c>
      <c r="NK56" s="166">
        <v>12</v>
      </c>
      <c r="NL56" s="227">
        <v>12</v>
      </c>
      <c r="NM56" s="167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",(VLOOKUP(NO56,PROTOKOL!$A$1:$E$26,2,FALSE))*NP56)</f>
        <v xml:space="preserve"> </v>
      </c>
      <c r="NR56" s="168" t="str">
        <f t="shared" si="34"/>
        <v xml:space="preserve"> </v>
      </c>
      <c r="NS56" s="205" t="str">
        <f>IF(NO56=0," ",VLOOKUP(NO56,PROTOKOL!$A:$E,5,FALSE))</f>
        <v xml:space="preserve"> </v>
      </c>
      <c r="NT56" s="169"/>
      <c r="NU56" s="170" t="str">
        <f t="shared" si="108"/>
        <v xml:space="preserve"> </v>
      </c>
      <c r="NV56" s="210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",(VLOOKUP(NX56,PROTOKOL!$A$1:$E$26,2,FALSE))*NY56)</f>
        <v xml:space="preserve"> </v>
      </c>
      <c r="OA56" s="168" t="str">
        <f t="shared" si="35"/>
        <v xml:space="preserve"> </v>
      </c>
      <c r="OB56" s="169" t="str">
        <f>IF(NX56=0," ",VLOOKUP(NX56,PROTOKOL!$A:$E,5,FALSE))</f>
        <v xml:space="preserve"> </v>
      </c>
      <c r="OC56" s="205" t="str">
        <f t="shared" si="136"/>
        <v xml:space="preserve"> </v>
      </c>
      <c r="OD56" s="169">
        <f t="shared" si="110"/>
        <v>0</v>
      </c>
      <c r="OE56" s="170" t="str">
        <f t="shared" si="111"/>
        <v xml:space="preserve"> </v>
      </c>
      <c r="OG56" s="166">
        <v>12</v>
      </c>
      <c r="OH56" s="227">
        <v>12</v>
      </c>
      <c r="OI56" s="167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",(VLOOKUP(OK56,PROTOKOL!$A$1:$E$26,2,FALSE))*OL56)</f>
        <v xml:space="preserve"> </v>
      </c>
      <c r="ON56" s="168" t="str">
        <f t="shared" si="36"/>
        <v xml:space="preserve"> </v>
      </c>
      <c r="OO56" s="205" t="str">
        <f>IF(OK56=0," ",VLOOKUP(OK56,PROTOKOL!$A:$E,5,FALSE))</f>
        <v xml:space="preserve"> </v>
      </c>
      <c r="OP56" s="169"/>
      <c r="OQ56" s="170" t="str">
        <f t="shared" si="112"/>
        <v xml:space="preserve"> </v>
      </c>
      <c r="OR56" s="210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",(VLOOKUP(OT56,PROTOKOL!$A$1:$E$26,2,FALSE))*OU56)</f>
        <v xml:space="preserve"> </v>
      </c>
      <c r="OW56" s="168" t="str">
        <f t="shared" si="37"/>
        <v xml:space="preserve"> </v>
      </c>
      <c r="OX56" s="169" t="str">
        <f>IF(OT56=0," ",VLOOKUP(OT56,PROTOKOL!$A:$E,5,FALSE))</f>
        <v xml:space="preserve"> </v>
      </c>
      <c r="OY56" s="205" t="str">
        <f t="shared" si="137"/>
        <v xml:space="preserve"> </v>
      </c>
      <c r="OZ56" s="169">
        <f t="shared" si="114"/>
        <v>0</v>
      </c>
      <c r="PA56" s="170" t="str">
        <f t="shared" si="115"/>
        <v xml:space="preserve"> </v>
      </c>
      <c r="PC56" s="166">
        <v>12</v>
      </c>
      <c r="PD56" s="227">
        <v>12</v>
      </c>
      <c r="PE56" s="167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",(VLOOKUP(PG56,PROTOKOL!$A$1:$E$26,2,FALSE))*PH56)</f>
        <v xml:space="preserve"> </v>
      </c>
      <c r="PJ56" s="168" t="str">
        <f t="shared" si="38"/>
        <v xml:space="preserve"> </v>
      </c>
      <c r="PK56" s="205" t="str">
        <f>IF(PG56=0," ",VLOOKUP(PG56,PROTOKOL!$A:$E,5,FALSE))</f>
        <v xml:space="preserve"> </v>
      </c>
      <c r="PL56" s="169"/>
      <c r="PM56" s="170" t="str">
        <f t="shared" si="116"/>
        <v xml:space="preserve"> </v>
      </c>
      <c r="PN56" s="210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",(VLOOKUP(PP56,PROTOKOL!$A$1:$E$26,2,FALSE))*PQ56)</f>
        <v xml:space="preserve"> </v>
      </c>
      <c r="PS56" s="168" t="str">
        <f t="shared" si="39"/>
        <v xml:space="preserve"> </v>
      </c>
      <c r="PT56" s="169" t="str">
        <f>IF(PP56=0," ",VLOOKUP(PP56,PROTOKOL!$A:$E,5,FALSE))</f>
        <v xml:space="preserve"> </v>
      </c>
      <c r="PU56" s="205" t="str">
        <f t="shared" si="138"/>
        <v xml:space="preserve"> </v>
      </c>
      <c r="PV56" s="169">
        <f t="shared" si="118"/>
        <v>0</v>
      </c>
      <c r="PW56" s="170" t="str">
        <f t="shared" si="119"/>
        <v xml:space="preserve"> </v>
      </c>
    </row>
    <row r="57" spans="1:439" ht="13.8">
      <c r="A57" s="166">
        <v>12</v>
      </c>
      <c r="B57" s="228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",(VLOOKUP(E57,PROTOKOL!$A$1:$E$26,2,FALSE))*F57)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4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",(VLOOKUP(N57,PROTOKOL!$A$1:$E$26,2,FALSE))*O57)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41"/>
        <v xml:space="preserve"> </v>
      </c>
      <c r="T57" s="169">
        <f t="shared" si="42"/>
        <v>0</v>
      </c>
      <c r="U57" s="170" t="str">
        <f t="shared" si="43"/>
        <v xml:space="preserve"> </v>
      </c>
      <c r="W57" s="166">
        <v>12</v>
      </c>
      <c r="X57" s="228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",(VLOOKUP(AA57,PROTOKOL!$A$1:$E$26,2,FALSE))*AB57)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4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",(VLOOKUP(AJ57,PROTOKOL!$A$1:$E$26,2,FALSE))*AK57)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120"/>
        <v xml:space="preserve"> </v>
      </c>
      <c r="AP57" s="169">
        <f t="shared" si="46"/>
        <v>0</v>
      </c>
      <c r="AQ57" s="170" t="str">
        <f t="shared" si="47"/>
        <v xml:space="preserve"> </v>
      </c>
      <c r="AS57" s="166">
        <v>12</v>
      </c>
      <c r="AT57" s="228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",(VLOOKUP(AW57,PROTOKOL!$A$1:$E$26,2,FALSE))*AX57)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4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",(VLOOKUP(BF57,PROTOKOL!$A$1:$E$26,2,FALSE))*BG57)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121"/>
        <v xml:space="preserve"> </v>
      </c>
      <c r="BL57" s="169">
        <f t="shared" si="50"/>
        <v>0</v>
      </c>
      <c r="BM57" s="170" t="str">
        <f t="shared" si="51"/>
        <v xml:space="preserve"> </v>
      </c>
      <c r="BO57" s="166">
        <v>12</v>
      </c>
      <c r="BP57" s="228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",(VLOOKUP(BS57,PROTOKOL!$A$1:$E$26,2,FALSE))*BT57)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5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",(VLOOKUP(CB57,PROTOKOL!$A$1:$E$26,2,FALSE))*CC57)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122"/>
        <v xml:space="preserve"> </v>
      </c>
      <c r="CH57" s="169">
        <f t="shared" si="54"/>
        <v>0</v>
      </c>
      <c r="CI57" s="170" t="str">
        <f t="shared" si="55"/>
        <v xml:space="preserve"> </v>
      </c>
      <c r="CK57" s="166">
        <v>12</v>
      </c>
      <c r="CL57" s="228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",(VLOOKUP(CO57,PROTOKOL!$A$1:$E$26,2,FALSE))*CP57)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5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",(VLOOKUP(CX57,PROTOKOL!$A$1:$E$26,2,FALSE))*CY57)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123"/>
        <v xml:space="preserve"> </v>
      </c>
      <c r="DD57" s="169">
        <f t="shared" si="58"/>
        <v>0</v>
      </c>
      <c r="DE57" s="170" t="str">
        <f t="shared" si="59"/>
        <v xml:space="preserve"> </v>
      </c>
      <c r="DG57" s="166">
        <v>12</v>
      </c>
      <c r="DH57" s="228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",(VLOOKUP(DK57,PROTOKOL!$A$1:$E$26,2,FALSE))*DL57)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6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",(VLOOKUP(DT57,PROTOKOL!$A$1:$E$26,2,FALSE))*DU57)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124"/>
        <v xml:space="preserve"> </v>
      </c>
      <c r="DZ57" s="169">
        <f t="shared" si="62"/>
        <v>0</v>
      </c>
      <c r="EA57" s="170" t="str">
        <f t="shared" si="63"/>
        <v xml:space="preserve"> </v>
      </c>
      <c r="EC57" s="166">
        <v>12</v>
      </c>
      <c r="ED57" s="228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",(VLOOKUP(EG57,PROTOKOL!$A$1:$E$26,2,FALSE))*EH57)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6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",(VLOOKUP(EP57,PROTOKOL!$A$1:$E$26,2,FALSE))*EQ57)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125"/>
        <v xml:space="preserve"> </v>
      </c>
      <c r="EV57" s="169">
        <f t="shared" si="66"/>
        <v>0</v>
      </c>
      <c r="EW57" s="170" t="str">
        <f t="shared" si="67"/>
        <v xml:space="preserve"> </v>
      </c>
      <c r="EY57" s="166">
        <v>12</v>
      </c>
      <c r="EZ57" s="228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",(VLOOKUP(FC57,PROTOKOL!$A$1:$E$26,2,FALSE))*FD57)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6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",(VLOOKUP(FL57,PROTOKOL!$A$1:$E$26,2,FALSE))*FM57)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126"/>
        <v xml:space="preserve"> </v>
      </c>
      <c r="FR57" s="169">
        <f t="shared" si="70"/>
        <v>0</v>
      </c>
      <c r="FS57" s="170" t="str">
        <f t="shared" si="71"/>
        <v xml:space="preserve"> </v>
      </c>
      <c r="FU57" s="166">
        <v>12</v>
      </c>
      <c r="FV57" s="228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",(VLOOKUP(FY57,PROTOKOL!$A$1:$E$26,2,FALSE))*FZ57)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7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",(VLOOKUP(GH57,PROTOKOL!$A$1:$E$26,2,FALSE))*GI57)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127"/>
        <v xml:space="preserve"> </v>
      </c>
      <c r="GN57" s="169">
        <f t="shared" si="74"/>
        <v>0</v>
      </c>
      <c r="GO57" s="170" t="str">
        <f t="shared" si="75"/>
        <v xml:space="preserve"> </v>
      </c>
      <c r="GQ57" s="166">
        <v>12</v>
      </c>
      <c r="GR57" s="228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",(VLOOKUP(GU57,PROTOKOL!$A$1:$E$26,2,FALSE))*GV57)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7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",(VLOOKUP(HD57,PROTOKOL!$A$1:$E$26,2,FALSE))*HE57)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128"/>
        <v xml:space="preserve"> </v>
      </c>
      <c r="HJ57" s="169">
        <f t="shared" si="78"/>
        <v>0</v>
      </c>
      <c r="HK57" s="170" t="str">
        <f t="shared" si="79"/>
        <v xml:space="preserve"> </v>
      </c>
      <c r="HM57" s="166">
        <v>12</v>
      </c>
      <c r="HN57" s="228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",(VLOOKUP(HQ57,PROTOKOL!$A$1:$E$26,2,FALSE))*HR57)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8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",(VLOOKUP(HZ57,PROTOKOL!$A$1:$E$26,2,FALSE))*IA57)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129"/>
        <v xml:space="preserve"> </v>
      </c>
      <c r="IF57" s="169">
        <f t="shared" si="82"/>
        <v>0</v>
      </c>
      <c r="IG57" s="170" t="str">
        <f t="shared" si="83"/>
        <v xml:space="preserve"> </v>
      </c>
      <c r="II57" s="166">
        <v>12</v>
      </c>
      <c r="IJ57" s="228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",(VLOOKUP(IM57,PROTOKOL!$A$1:$E$26,2,FALSE))*IN57)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8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",(VLOOKUP(IV57,PROTOKOL!$A$1:$E$26,2,FALSE))*IW57)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30"/>
        <v xml:space="preserve"> </v>
      </c>
      <c r="JB57" s="169">
        <f t="shared" si="86"/>
        <v>0</v>
      </c>
      <c r="JC57" s="170" t="str">
        <f t="shared" si="87"/>
        <v xml:space="preserve"> </v>
      </c>
      <c r="JE57" s="166">
        <v>12</v>
      </c>
      <c r="JF57" s="228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",(VLOOKUP(JI57,PROTOKOL!$A$1:$E$26,2,FALSE))*JJ57)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8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",(VLOOKUP(JR57,PROTOKOL!$A$1:$E$26,2,FALSE))*JS57)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31"/>
        <v xml:space="preserve"> </v>
      </c>
      <c r="JX57" s="169">
        <f t="shared" si="90"/>
        <v>0</v>
      </c>
      <c r="JY57" s="170" t="str">
        <f t="shared" si="91"/>
        <v xml:space="preserve"> </v>
      </c>
      <c r="KA57" s="166">
        <v>12</v>
      </c>
      <c r="KB57" s="228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",(VLOOKUP(KE57,PROTOKOL!$A$1:$E$26,2,FALSE))*KF57)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9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",(VLOOKUP(KN57,PROTOKOL!$A$1:$E$26,2,FALSE))*KO57)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32"/>
        <v xml:space="preserve"> </v>
      </c>
      <c r="KT57" s="169">
        <f t="shared" si="94"/>
        <v>0</v>
      </c>
      <c r="KU57" s="170" t="str">
        <f t="shared" si="95"/>
        <v xml:space="preserve"> </v>
      </c>
      <c r="KW57" s="166">
        <v>12</v>
      </c>
      <c r="KX57" s="228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",(VLOOKUP(LA57,PROTOKOL!$A$1:$E$26,2,FALSE))*LB57)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9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",(VLOOKUP(LJ57,PROTOKOL!$A$1:$E$26,2,FALSE))*LK57)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33"/>
        <v xml:space="preserve"> </v>
      </c>
      <c r="LP57" s="169">
        <f t="shared" si="98"/>
        <v>0</v>
      </c>
      <c r="LQ57" s="170" t="str">
        <f t="shared" si="99"/>
        <v xml:space="preserve"> </v>
      </c>
      <c r="LS57" s="166">
        <v>12</v>
      </c>
      <c r="LT57" s="228"/>
      <c r="LU57" s="167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",(VLOOKUP(LW57,PROTOKOL!$A$1:$E$26,2,FALSE))*LX57)</f>
        <v xml:space="preserve"> </v>
      </c>
      <c r="LZ57" s="168" t="str">
        <f t="shared" si="30"/>
        <v xml:space="preserve"> </v>
      </c>
      <c r="MA57" s="205" t="str">
        <f>IF(LW57=0," ",VLOOKUP(LW57,PROTOKOL!$A:$E,5,FALSE))</f>
        <v xml:space="preserve"> </v>
      </c>
      <c r="MB57" s="169"/>
      <c r="MC57" s="170" t="str">
        <f t="shared" si="100"/>
        <v xml:space="preserve"> </v>
      </c>
      <c r="MD57" s="210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",(VLOOKUP(MF57,PROTOKOL!$A$1:$E$26,2,FALSE))*MG57)</f>
        <v xml:space="preserve"> </v>
      </c>
      <c r="MI57" s="168" t="str">
        <f t="shared" si="31"/>
        <v xml:space="preserve"> </v>
      </c>
      <c r="MJ57" s="169" t="str">
        <f>IF(MF57=0," ",VLOOKUP(MF57,PROTOKOL!$A:$E,5,FALSE))</f>
        <v xml:space="preserve"> </v>
      </c>
      <c r="MK57" s="205" t="str">
        <f t="shared" si="134"/>
        <v xml:space="preserve"> </v>
      </c>
      <c r="ML57" s="169">
        <f t="shared" si="102"/>
        <v>0</v>
      </c>
      <c r="MM57" s="170" t="str">
        <f t="shared" si="103"/>
        <v xml:space="preserve"> </v>
      </c>
      <c r="MO57" s="166">
        <v>12</v>
      </c>
      <c r="MP57" s="228"/>
      <c r="MQ57" s="167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",(VLOOKUP(MS57,PROTOKOL!$A$1:$E$26,2,FALSE))*MT57)</f>
        <v xml:space="preserve"> </v>
      </c>
      <c r="MV57" s="168" t="str">
        <f t="shared" si="32"/>
        <v xml:space="preserve"> </v>
      </c>
      <c r="MW57" s="205" t="str">
        <f>IF(MS57=0," ",VLOOKUP(MS57,PROTOKOL!$A:$E,5,FALSE))</f>
        <v xml:space="preserve"> </v>
      </c>
      <c r="MX57" s="169"/>
      <c r="MY57" s="170" t="str">
        <f t="shared" si="104"/>
        <v xml:space="preserve"> </v>
      </c>
      <c r="MZ57" s="210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",(VLOOKUP(NB57,PROTOKOL!$A$1:$E$26,2,FALSE))*NC57)</f>
        <v xml:space="preserve"> </v>
      </c>
      <c r="NE57" s="168" t="str">
        <f t="shared" si="33"/>
        <v xml:space="preserve"> </v>
      </c>
      <c r="NF57" s="169" t="str">
        <f>IF(NB57=0," ",VLOOKUP(NB57,PROTOKOL!$A:$E,5,FALSE))</f>
        <v xml:space="preserve"> </v>
      </c>
      <c r="NG57" s="205" t="str">
        <f t="shared" si="135"/>
        <v xml:space="preserve"> </v>
      </c>
      <c r="NH57" s="169">
        <f t="shared" si="106"/>
        <v>0</v>
      </c>
      <c r="NI57" s="170" t="str">
        <f t="shared" si="107"/>
        <v xml:space="preserve"> </v>
      </c>
      <c r="NK57" s="166">
        <v>12</v>
      </c>
      <c r="NL57" s="228"/>
      <c r="NM57" s="167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",(VLOOKUP(NO57,PROTOKOL!$A$1:$E$26,2,FALSE))*NP57)</f>
        <v xml:space="preserve"> </v>
      </c>
      <c r="NR57" s="168" t="str">
        <f t="shared" si="34"/>
        <v xml:space="preserve"> </v>
      </c>
      <c r="NS57" s="205" t="str">
        <f>IF(NO57=0," ",VLOOKUP(NO57,PROTOKOL!$A:$E,5,FALSE))</f>
        <v xml:space="preserve"> </v>
      </c>
      <c r="NT57" s="169"/>
      <c r="NU57" s="170" t="str">
        <f t="shared" si="108"/>
        <v xml:space="preserve"> </v>
      </c>
      <c r="NV57" s="210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",(VLOOKUP(NX57,PROTOKOL!$A$1:$E$26,2,FALSE))*NY57)</f>
        <v xml:space="preserve"> </v>
      </c>
      <c r="OA57" s="168" t="str">
        <f t="shared" si="35"/>
        <v xml:space="preserve"> </v>
      </c>
      <c r="OB57" s="169" t="str">
        <f>IF(NX57=0," ",VLOOKUP(NX57,PROTOKOL!$A:$E,5,FALSE))</f>
        <v xml:space="preserve"> </v>
      </c>
      <c r="OC57" s="205" t="str">
        <f t="shared" si="136"/>
        <v xml:space="preserve"> </v>
      </c>
      <c r="OD57" s="169">
        <f t="shared" si="110"/>
        <v>0</v>
      </c>
      <c r="OE57" s="170" t="str">
        <f t="shared" si="111"/>
        <v xml:space="preserve"> </v>
      </c>
      <c r="OG57" s="166">
        <v>12</v>
      </c>
      <c r="OH57" s="228"/>
      <c r="OI57" s="167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",(VLOOKUP(OK57,PROTOKOL!$A$1:$E$26,2,FALSE))*OL57)</f>
        <v xml:space="preserve"> </v>
      </c>
      <c r="ON57" s="168" t="str">
        <f t="shared" si="36"/>
        <v xml:space="preserve"> </v>
      </c>
      <c r="OO57" s="205" t="str">
        <f>IF(OK57=0," ",VLOOKUP(OK57,PROTOKOL!$A:$E,5,FALSE))</f>
        <v xml:space="preserve"> </v>
      </c>
      <c r="OP57" s="169"/>
      <c r="OQ57" s="170" t="str">
        <f t="shared" si="112"/>
        <v xml:space="preserve"> </v>
      </c>
      <c r="OR57" s="210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",(VLOOKUP(OT57,PROTOKOL!$A$1:$E$26,2,FALSE))*OU57)</f>
        <v xml:space="preserve"> </v>
      </c>
      <c r="OW57" s="168" t="str">
        <f t="shared" si="37"/>
        <v xml:space="preserve"> </v>
      </c>
      <c r="OX57" s="169" t="str">
        <f>IF(OT57=0," ",VLOOKUP(OT57,PROTOKOL!$A:$E,5,FALSE))</f>
        <v xml:space="preserve"> </v>
      </c>
      <c r="OY57" s="205" t="str">
        <f t="shared" si="137"/>
        <v xml:space="preserve"> </v>
      </c>
      <c r="OZ57" s="169">
        <f t="shared" si="114"/>
        <v>0</v>
      </c>
      <c r="PA57" s="170" t="str">
        <f t="shared" si="115"/>
        <v xml:space="preserve"> </v>
      </c>
      <c r="PC57" s="166">
        <v>12</v>
      </c>
      <c r="PD57" s="228"/>
      <c r="PE57" s="167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",(VLOOKUP(PG57,PROTOKOL!$A$1:$E$26,2,FALSE))*PH57)</f>
        <v xml:space="preserve"> </v>
      </c>
      <c r="PJ57" s="168" t="str">
        <f t="shared" si="38"/>
        <v xml:space="preserve"> </v>
      </c>
      <c r="PK57" s="205" t="str">
        <f>IF(PG57=0," ",VLOOKUP(PG57,PROTOKOL!$A:$E,5,FALSE))</f>
        <v xml:space="preserve"> </v>
      </c>
      <c r="PL57" s="169"/>
      <c r="PM57" s="170" t="str">
        <f t="shared" si="116"/>
        <v xml:space="preserve"> </v>
      </c>
      <c r="PN57" s="210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",(VLOOKUP(PP57,PROTOKOL!$A$1:$E$26,2,FALSE))*PQ57)</f>
        <v xml:space="preserve"> </v>
      </c>
      <c r="PS57" s="168" t="str">
        <f t="shared" si="39"/>
        <v xml:space="preserve"> </v>
      </c>
      <c r="PT57" s="169" t="str">
        <f>IF(PP57=0," ",VLOOKUP(PP57,PROTOKOL!$A:$E,5,FALSE))</f>
        <v xml:space="preserve"> </v>
      </c>
      <c r="PU57" s="205" t="str">
        <f t="shared" si="138"/>
        <v xml:space="preserve"> </v>
      </c>
      <c r="PV57" s="169">
        <f t="shared" si="118"/>
        <v>0</v>
      </c>
      <c r="PW57" s="170" t="str">
        <f t="shared" si="119"/>
        <v xml:space="preserve"> </v>
      </c>
    </row>
    <row r="58" spans="1:439" ht="13.8">
      <c r="A58" s="166">
        <v>12</v>
      </c>
      <c r="B58" s="229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",(VLOOKUP(E58,PROTOKOL!$A$1:$E$26,2,FALSE))*F58)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4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",(VLOOKUP(N58,PROTOKOL!$A$1:$E$26,2,FALSE))*O58)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41"/>
        <v xml:space="preserve"> </v>
      </c>
      <c r="T58" s="169">
        <f t="shared" si="42"/>
        <v>0</v>
      </c>
      <c r="U58" s="170" t="str">
        <f t="shared" si="43"/>
        <v xml:space="preserve"> </v>
      </c>
      <c r="W58" s="166">
        <v>12</v>
      </c>
      <c r="X58" s="229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",(VLOOKUP(AA58,PROTOKOL!$A$1:$E$26,2,FALSE))*AB58)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4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",(VLOOKUP(AJ58,PROTOKOL!$A$1:$E$26,2,FALSE))*AK58)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120"/>
        <v xml:space="preserve"> </v>
      </c>
      <c r="AP58" s="169">
        <f t="shared" si="46"/>
        <v>0</v>
      </c>
      <c r="AQ58" s="170" t="str">
        <f t="shared" si="47"/>
        <v xml:space="preserve"> </v>
      </c>
      <c r="AS58" s="166">
        <v>12</v>
      </c>
      <c r="AT58" s="229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",(VLOOKUP(AW58,PROTOKOL!$A$1:$E$26,2,FALSE))*AX58)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4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",(VLOOKUP(BF58,PROTOKOL!$A$1:$E$26,2,FALSE))*BG58)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121"/>
        <v xml:space="preserve"> </v>
      </c>
      <c r="BL58" s="169">
        <f t="shared" si="50"/>
        <v>0</v>
      </c>
      <c r="BM58" s="170" t="str">
        <f t="shared" si="51"/>
        <v xml:space="preserve"> </v>
      </c>
      <c r="BO58" s="166">
        <v>12</v>
      </c>
      <c r="BP58" s="229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",(VLOOKUP(BS58,PROTOKOL!$A$1:$E$26,2,FALSE))*BT58)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5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",(VLOOKUP(CB58,PROTOKOL!$A$1:$E$26,2,FALSE))*CC58)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122"/>
        <v xml:space="preserve"> </v>
      </c>
      <c r="CH58" s="169">
        <f t="shared" si="54"/>
        <v>0</v>
      </c>
      <c r="CI58" s="170" t="str">
        <f t="shared" si="55"/>
        <v xml:space="preserve"> </v>
      </c>
      <c r="CK58" s="166">
        <v>12</v>
      </c>
      <c r="CL58" s="229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",(VLOOKUP(CO58,PROTOKOL!$A$1:$E$26,2,FALSE))*CP58)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5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",(VLOOKUP(CX58,PROTOKOL!$A$1:$E$26,2,FALSE))*CY58)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123"/>
        <v xml:space="preserve"> </v>
      </c>
      <c r="DD58" s="169">
        <f t="shared" si="58"/>
        <v>0</v>
      </c>
      <c r="DE58" s="170" t="str">
        <f t="shared" si="59"/>
        <v xml:space="preserve"> </v>
      </c>
      <c r="DG58" s="166">
        <v>12</v>
      </c>
      <c r="DH58" s="229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",(VLOOKUP(DK58,PROTOKOL!$A$1:$E$26,2,FALSE))*DL58)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6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",(VLOOKUP(DT58,PROTOKOL!$A$1:$E$26,2,FALSE))*DU58)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124"/>
        <v xml:space="preserve"> </v>
      </c>
      <c r="DZ58" s="169">
        <f t="shared" si="62"/>
        <v>0</v>
      </c>
      <c r="EA58" s="170" t="str">
        <f t="shared" si="63"/>
        <v xml:space="preserve"> </v>
      </c>
      <c r="EC58" s="166">
        <v>12</v>
      </c>
      <c r="ED58" s="229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",(VLOOKUP(EG58,PROTOKOL!$A$1:$E$26,2,FALSE))*EH58)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6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",(VLOOKUP(EP58,PROTOKOL!$A$1:$E$26,2,FALSE))*EQ58)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125"/>
        <v xml:space="preserve"> </v>
      </c>
      <c r="EV58" s="169">
        <f t="shared" si="66"/>
        <v>0</v>
      </c>
      <c r="EW58" s="170" t="str">
        <f t="shared" si="67"/>
        <v xml:space="preserve"> </v>
      </c>
      <c r="EY58" s="166">
        <v>12</v>
      </c>
      <c r="EZ58" s="229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",(VLOOKUP(FC58,PROTOKOL!$A$1:$E$26,2,FALSE))*FD58)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6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",(VLOOKUP(FL58,PROTOKOL!$A$1:$E$26,2,FALSE))*FM58)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126"/>
        <v xml:space="preserve"> </v>
      </c>
      <c r="FR58" s="169">
        <f t="shared" si="70"/>
        <v>0</v>
      </c>
      <c r="FS58" s="170" t="str">
        <f t="shared" si="71"/>
        <v xml:space="preserve"> </v>
      </c>
      <c r="FU58" s="166">
        <v>12</v>
      </c>
      <c r="FV58" s="229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",(VLOOKUP(FY58,PROTOKOL!$A$1:$E$26,2,FALSE))*FZ58)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7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",(VLOOKUP(GH58,PROTOKOL!$A$1:$E$26,2,FALSE))*GI58)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127"/>
        <v xml:space="preserve"> </v>
      </c>
      <c r="GN58" s="169">
        <f t="shared" si="74"/>
        <v>0</v>
      </c>
      <c r="GO58" s="170" t="str">
        <f t="shared" si="75"/>
        <v xml:space="preserve"> </v>
      </c>
      <c r="GQ58" s="166">
        <v>12</v>
      </c>
      <c r="GR58" s="229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",(VLOOKUP(GU58,PROTOKOL!$A$1:$E$26,2,FALSE))*GV58)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7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",(VLOOKUP(HD58,PROTOKOL!$A$1:$E$26,2,FALSE))*HE58)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128"/>
        <v xml:space="preserve"> </v>
      </c>
      <c r="HJ58" s="169">
        <f t="shared" si="78"/>
        <v>0</v>
      </c>
      <c r="HK58" s="170" t="str">
        <f t="shared" si="79"/>
        <v xml:space="preserve"> </v>
      </c>
      <c r="HM58" s="166">
        <v>12</v>
      </c>
      <c r="HN58" s="229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",(VLOOKUP(HQ58,PROTOKOL!$A$1:$E$26,2,FALSE))*HR58)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8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",(VLOOKUP(HZ58,PROTOKOL!$A$1:$E$26,2,FALSE))*IA58)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129"/>
        <v xml:space="preserve"> </v>
      </c>
      <c r="IF58" s="169">
        <f t="shared" si="82"/>
        <v>0</v>
      </c>
      <c r="IG58" s="170" t="str">
        <f t="shared" si="83"/>
        <v xml:space="preserve"> </v>
      </c>
      <c r="II58" s="166">
        <v>12</v>
      </c>
      <c r="IJ58" s="229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",(VLOOKUP(IM58,PROTOKOL!$A$1:$E$26,2,FALSE))*IN58)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8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",(VLOOKUP(IV58,PROTOKOL!$A$1:$E$26,2,FALSE))*IW58)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30"/>
        <v xml:space="preserve"> </v>
      </c>
      <c r="JB58" s="169">
        <f t="shared" si="86"/>
        <v>0</v>
      </c>
      <c r="JC58" s="170" t="str">
        <f t="shared" si="87"/>
        <v xml:space="preserve"> </v>
      </c>
      <c r="JE58" s="166">
        <v>12</v>
      </c>
      <c r="JF58" s="229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",(VLOOKUP(JI58,PROTOKOL!$A$1:$E$26,2,FALSE))*JJ58)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8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",(VLOOKUP(JR58,PROTOKOL!$A$1:$E$26,2,FALSE))*JS58)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31"/>
        <v xml:space="preserve"> </v>
      </c>
      <c r="JX58" s="169">
        <f t="shared" si="90"/>
        <v>0</v>
      </c>
      <c r="JY58" s="170" t="str">
        <f t="shared" si="91"/>
        <v xml:space="preserve"> </v>
      </c>
      <c r="KA58" s="166">
        <v>12</v>
      </c>
      <c r="KB58" s="229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",(VLOOKUP(KE58,PROTOKOL!$A$1:$E$26,2,FALSE))*KF58)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9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",(VLOOKUP(KN58,PROTOKOL!$A$1:$E$26,2,FALSE))*KO58)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32"/>
        <v xml:space="preserve"> </v>
      </c>
      <c r="KT58" s="169">
        <f t="shared" si="94"/>
        <v>0</v>
      </c>
      <c r="KU58" s="170" t="str">
        <f t="shared" si="95"/>
        <v xml:space="preserve"> </v>
      </c>
      <c r="KW58" s="166">
        <v>12</v>
      </c>
      <c r="KX58" s="229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",(VLOOKUP(LA58,PROTOKOL!$A$1:$E$26,2,FALSE))*LB58)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9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",(VLOOKUP(LJ58,PROTOKOL!$A$1:$E$26,2,FALSE))*LK58)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33"/>
        <v xml:space="preserve"> </v>
      </c>
      <c r="LP58" s="169">
        <f t="shared" si="98"/>
        <v>0</v>
      </c>
      <c r="LQ58" s="170" t="str">
        <f t="shared" si="99"/>
        <v xml:space="preserve"> </v>
      </c>
      <c r="LS58" s="166">
        <v>12</v>
      </c>
      <c r="LT58" s="229"/>
      <c r="LU58" s="167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",(VLOOKUP(LW58,PROTOKOL!$A$1:$E$26,2,FALSE))*LX58)</f>
        <v xml:space="preserve"> </v>
      </c>
      <c r="LZ58" s="168" t="str">
        <f t="shared" si="30"/>
        <v xml:space="preserve"> </v>
      </c>
      <c r="MA58" s="205" t="str">
        <f>IF(LW58=0," ",VLOOKUP(LW58,PROTOKOL!$A:$E,5,FALSE))</f>
        <v xml:space="preserve"> </v>
      </c>
      <c r="MB58" s="169"/>
      <c r="MC58" s="170" t="str">
        <f t="shared" si="100"/>
        <v xml:space="preserve"> </v>
      </c>
      <c r="MD58" s="210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",(VLOOKUP(MF58,PROTOKOL!$A$1:$E$26,2,FALSE))*MG58)</f>
        <v xml:space="preserve"> </v>
      </c>
      <c r="MI58" s="168" t="str">
        <f t="shared" si="31"/>
        <v xml:space="preserve"> </v>
      </c>
      <c r="MJ58" s="169" t="str">
        <f>IF(MF58=0," ",VLOOKUP(MF58,PROTOKOL!$A:$E,5,FALSE))</f>
        <v xml:space="preserve"> </v>
      </c>
      <c r="MK58" s="205" t="str">
        <f t="shared" si="134"/>
        <v xml:space="preserve"> </v>
      </c>
      <c r="ML58" s="169">
        <f t="shared" si="102"/>
        <v>0</v>
      </c>
      <c r="MM58" s="170" t="str">
        <f t="shared" si="103"/>
        <v xml:space="preserve"> </v>
      </c>
      <c r="MO58" s="166">
        <v>12</v>
      </c>
      <c r="MP58" s="229"/>
      <c r="MQ58" s="167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",(VLOOKUP(MS58,PROTOKOL!$A$1:$E$26,2,FALSE))*MT58)</f>
        <v xml:space="preserve"> </v>
      </c>
      <c r="MV58" s="168" t="str">
        <f t="shared" si="32"/>
        <v xml:space="preserve"> </v>
      </c>
      <c r="MW58" s="205" t="str">
        <f>IF(MS58=0," ",VLOOKUP(MS58,PROTOKOL!$A:$E,5,FALSE))</f>
        <v xml:space="preserve"> </v>
      </c>
      <c r="MX58" s="169"/>
      <c r="MY58" s="170" t="str">
        <f t="shared" si="104"/>
        <v xml:space="preserve"> </v>
      </c>
      <c r="MZ58" s="210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",(VLOOKUP(NB58,PROTOKOL!$A$1:$E$26,2,FALSE))*NC58)</f>
        <v xml:space="preserve"> </v>
      </c>
      <c r="NE58" s="168" t="str">
        <f t="shared" si="33"/>
        <v xml:space="preserve"> </v>
      </c>
      <c r="NF58" s="169" t="str">
        <f>IF(NB58=0," ",VLOOKUP(NB58,PROTOKOL!$A:$E,5,FALSE))</f>
        <v xml:space="preserve"> </v>
      </c>
      <c r="NG58" s="205" t="str">
        <f t="shared" si="135"/>
        <v xml:space="preserve"> </v>
      </c>
      <c r="NH58" s="169">
        <f t="shared" si="106"/>
        <v>0</v>
      </c>
      <c r="NI58" s="170" t="str">
        <f t="shared" si="107"/>
        <v xml:space="preserve"> </v>
      </c>
      <c r="NK58" s="166">
        <v>12</v>
      </c>
      <c r="NL58" s="229"/>
      <c r="NM58" s="167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",(VLOOKUP(NO58,PROTOKOL!$A$1:$E$26,2,FALSE))*NP58)</f>
        <v xml:space="preserve"> </v>
      </c>
      <c r="NR58" s="168" t="str">
        <f t="shared" si="34"/>
        <v xml:space="preserve"> </v>
      </c>
      <c r="NS58" s="205" t="str">
        <f>IF(NO58=0," ",VLOOKUP(NO58,PROTOKOL!$A:$E,5,FALSE))</f>
        <v xml:space="preserve"> </v>
      </c>
      <c r="NT58" s="169"/>
      <c r="NU58" s="170" t="str">
        <f t="shared" si="108"/>
        <v xml:space="preserve"> </v>
      </c>
      <c r="NV58" s="210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",(VLOOKUP(NX58,PROTOKOL!$A$1:$E$26,2,FALSE))*NY58)</f>
        <v xml:space="preserve"> </v>
      </c>
      <c r="OA58" s="168" t="str">
        <f t="shared" si="35"/>
        <v xml:space="preserve"> </v>
      </c>
      <c r="OB58" s="169" t="str">
        <f>IF(NX58=0," ",VLOOKUP(NX58,PROTOKOL!$A:$E,5,FALSE))</f>
        <v xml:space="preserve"> </v>
      </c>
      <c r="OC58" s="205" t="str">
        <f t="shared" si="136"/>
        <v xml:space="preserve"> </v>
      </c>
      <c r="OD58" s="169">
        <f t="shared" si="110"/>
        <v>0</v>
      </c>
      <c r="OE58" s="170" t="str">
        <f t="shared" si="111"/>
        <v xml:space="preserve"> </v>
      </c>
      <c r="OG58" s="166">
        <v>12</v>
      </c>
      <c r="OH58" s="229"/>
      <c r="OI58" s="167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",(VLOOKUP(OK58,PROTOKOL!$A$1:$E$26,2,FALSE))*OL58)</f>
        <v xml:space="preserve"> </v>
      </c>
      <c r="ON58" s="168" t="str">
        <f t="shared" si="36"/>
        <v xml:space="preserve"> </v>
      </c>
      <c r="OO58" s="205" t="str">
        <f>IF(OK58=0," ",VLOOKUP(OK58,PROTOKOL!$A:$E,5,FALSE))</f>
        <v xml:space="preserve"> </v>
      </c>
      <c r="OP58" s="169"/>
      <c r="OQ58" s="170" t="str">
        <f t="shared" si="112"/>
        <v xml:space="preserve"> </v>
      </c>
      <c r="OR58" s="210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",(VLOOKUP(OT58,PROTOKOL!$A$1:$E$26,2,FALSE))*OU58)</f>
        <v xml:space="preserve"> </v>
      </c>
      <c r="OW58" s="168" t="str">
        <f t="shared" si="37"/>
        <v xml:space="preserve"> </v>
      </c>
      <c r="OX58" s="169" t="str">
        <f>IF(OT58=0," ",VLOOKUP(OT58,PROTOKOL!$A:$E,5,FALSE))</f>
        <v xml:space="preserve"> </v>
      </c>
      <c r="OY58" s="205" t="str">
        <f t="shared" si="137"/>
        <v xml:space="preserve"> </v>
      </c>
      <c r="OZ58" s="169">
        <f t="shared" si="114"/>
        <v>0</v>
      </c>
      <c r="PA58" s="170" t="str">
        <f t="shared" si="115"/>
        <v xml:space="preserve"> </v>
      </c>
      <c r="PC58" s="166">
        <v>12</v>
      </c>
      <c r="PD58" s="229"/>
      <c r="PE58" s="167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",(VLOOKUP(PG58,PROTOKOL!$A$1:$E$26,2,FALSE))*PH58)</f>
        <v xml:space="preserve"> </v>
      </c>
      <c r="PJ58" s="168" t="str">
        <f t="shared" si="38"/>
        <v xml:space="preserve"> </v>
      </c>
      <c r="PK58" s="205" t="str">
        <f>IF(PG58=0," ",VLOOKUP(PG58,PROTOKOL!$A:$E,5,FALSE))</f>
        <v xml:space="preserve"> </v>
      </c>
      <c r="PL58" s="169"/>
      <c r="PM58" s="170" t="str">
        <f t="shared" si="116"/>
        <v xml:space="preserve"> </v>
      </c>
      <c r="PN58" s="210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",(VLOOKUP(PP58,PROTOKOL!$A$1:$E$26,2,FALSE))*PQ58)</f>
        <v xml:space="preserve"> </v>
      </c>
      <c r="PS58" s="168" t="str">
        <f t="shared" si="39"/>
        <v xml:space="preserve"> </v>
      </c>
      <c r="PT58" s="169" t="str">
        <f>IF(PP58=0," ",VLOOKUP(PP58,PROTOKOL!$A:$E,5,FALSE))</f>
        <v xml:space="preserve"> </v>
      </c>
      <c r="PU58" s="205" t="str">
        <f t="shared" si="138"/>
        <v xml:space="preserve"> </v>
      </c>
      <c r="PV58" s="169">
        <f t="shared" si="118"/>
        <v>0</v>
      </c>
      <c r="PW58" s="170" t="str">
        <f t="shared" si="119"/>
        <v xml:space="preserve"> </v>
      </c>
    </row>
    <row r="59" spans="1:439" ht="13.8">
      <c r="A59" s="166">
        <v>13</v>
      </c>
      <c r="B59" s="227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",(VLOOKUP(E59,PROTOKOL!$A$1:$E$26,2,FALSE))*F59)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4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",(VLOOKUP(N59,PROTOKOL!$A$1:$E$26,2,FALSE))*O59)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41"/>
        <v xml:space="preserve"> </v>
      </c>
      <c r="T59" s="169">
        <f t="shared" si="42"/>
        <v>0</v>
      </c>
      <c r="U59" s="170" t="str">
        <f t="shared" si="43"/>
        <v xml:space="preserve"> </v>
      </c>
      <c r="W59" s="166">
        <v>13</v>
      </c>
      <c r="X59" s="227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",(VLOOKUP(AA59,PROTOKOL!$A$1:$E$26,2,FALSE))*AB59)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4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",(VLOOKUP(AJ59,PROTOKOL!$A$1:$E$26,2,FALSE))*AK59)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120"/>
        <v xml:space="preserve"> </v>
      </c>
      <c r="AP59" s="169">
        <f t="shared" si="46"/>
        <v>0</v>
      </c>
      <c r="AQ59" s="170" t="str">
        <f t="shared" si="47"/>
        <v xml:space="preserve"> </v>
      </c>
      <c r="AS59" s="166">
        <v>13</v>
      </c>
      <c r="AT59" s="227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",(VLOOKUP(AW59,PROTOKOL!$A$1:$E$26,2,FALSE))*AX59)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4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",(VLOOKUP(BF59,PROTOKOL!$A$1:$E$26,2,FALSE))*BG59)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121"/>
        <v xml:space="preserve"> </v>
      </c>
      <c r="BL59" s="169">
        <f t="shared" si="50"/>
        <v>0</v>
      </c>
      <c r="BM59" s="170" t="str">
        <f t="shared" si="51"/>
        <v xml:space="preserve"> </v>
      </c>
      <c r="BO59" s="166">
        <v>13</v>
      </c>
      <c r="BP59" s="227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",(VLOOKUP(BS59,PROTOKOL!$A$1:$E$26,2,FALSE))*BT59)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5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",(VLOOKUP(CB59,PROTOKOL!$A$1:$E$26,2,FALSE))*CC59)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122"/>
        <v xml:space="preserve"> </v>
      </c>
      <c r="CH59" s="169">
        <f t="shared" si="54"/>
        <v>0</v>
      </c>
      <c r="CI59" s="170" t="str">
        <f t="shared" si="55"/>
        <v xml:space="preserve"> </v>
      </c>
      <c r="CK59" s="166">
        <v>13</v>
      </c>
      <c r="CL59" s="227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",(VLOOKUP(CO59,PROTOKOL!$A$1:$E$26,2,FALSE))*CP59)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5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",(VLOOKUP(CX59,PROTOKOL!$A$1:$E$26,2,FALSE))*CY59)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123"/>
        <v xml:space="preserve"> </v>
      </c>
      <c r="DD59" s="169">
        <f t="shared" si="58"/>
        <v>0</v>
      </c>
      <c r="DE59" s="170" t="str">
        <f t="shared" si="59"/>
        <v xml:space="preserve"> </v>
      </c>
      <c r="DG59" s="166">
        <v>13</v>
      </c>
      <c r="DH59" s="227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",(VLOOKUP(DK59,PROTOKOL!$A$1:$E$26,2,FALSE))*DL59)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6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",(VLOOKUP(DT59,PROTOKOL!$A$1:$E$26,2,FALSE))*DU59)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124"/>
        <v xml:space="preserve"> </v>
      </c>
      <c r="DZ59" s="169">
        <f t="shared" si="62"/>
        <v>0</v>
      </c>
      <c r="EA59" s="170" t="str">
        <f t="shared" si="63"/>
        <v xml:space="preserve"> </v>
      </c>
      <c r="EC59" s="166">
        <v>13</v>
      </c>
      <c r="ED59" s="227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",(VLOOKUP(EG59,PROTOKOL!$A$1:$E$26,2,FALSE))*EH59)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6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",(VLOOKUP(EP59,PROTOKOL!$A$1:$E$26,2,FALSE))*EQ59)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125"/>
        <v xml:space="preserve"> </v>
      </c>
      <c r="EV59" s="169">
        <f t="shared" si="66"/>
        <v>0</v>
      </c>
      <c r="EW59" s="170" t="str">
        <f t="shared" si="67"/>
        <v xml:space="preserve"> </v>
      </c>
      <c r="EY59" s="166">
        <v>13</v>
      </c>
      <c r="EZ59" s="227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",(VLOOKUP(FC59,PROTOKOL!$A$1:$E$26,2,FALSE))*FD59)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6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",(VLOOKUP(FL59,PROTOKOL!$A$1:$E$26,2,FALSE))*FM59)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126"/>
        <v xml:space="preserve"> </v>
      </c>
      <c r="FR59" s="169">
        <f t="shared" si="70"/>
        <v>0</v>
      </c>
      <c r="FS59" s="170" t="str">
        <f t="shared" si="71"/>
        <v xml:space="preserve"> </v>
      </c>
      <c r="FU59" s="166">
        <v>13</v>
      </c>
      <c r="FV59" s="227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",(VLOOKUP(FY59,PROTOKOL!$A$1:$E$26,2,FALSE))*FZ59)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7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",(VLOOKUP(GH59,PROTOKOL!$A$1:$E$26,2,FALSE))*GI59)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127"/>
        <v xml:space="preserve"> </v>
      </c>
      <c r="GN59" s="169">
        <f t="shared" si="74"/>
        <v>0</v>
      </c>
      <c r="GO59" s="170" t="str">
        <f t="shared" si="75"/>
        <v xml:space="preserve"> </v>
      </c>
      <c r="GQ59" s="166">
        <v>13</v>
      </c>
      <c r="GR59" s="227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",(VLOOKUP(GU59,PROTOKOL!$A$1:$E$26,2,FALSE))*GV59)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7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",(VLOOKUP(HD59,PROTOKOL!$A$1:$E$26,2,FALSE))*HE59)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128"/>
        <v xml:space="preserve"> </v>
      </c>
      <c r="HJ59" s="169">
        <f t="shared" si="78"/>
        <v>0</v>
      </c>
      <c r="HK59" s="170" t="str">
        <f t="shared" si="79"/>
        <v xml:space="preserve"> </v>
      </c>
      <c r="HM59" s="166">
        <v>13</v>
      </c>
      <c r="HN59" s="227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",(VLOOKUP(HQ59,PROTOKOL!$A$1:$E$26,2,FALSE))*HR59)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8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",(VLOOKUP(HZ59,PROTOKOL!$A$1:$E$26,2,FALSE))*IA59)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129"/>
        <v xml:space="preserve"> </v>
      </c>
      <c r="IF59" s="169">
        <f t="shared" si="82"/>
        <v>0</v>
      </c>
      <c r="IG59" s="170" t="str">
        <f t="shared" si="83"/>
        <v xml:space="preserve"> </v>
      </c>
      <c r="II59" s="166">
        <v>13</v>
      </c>
      <c r="IJ59" s="227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",(VLOOKUP(IM59,PROTOKOL!$A$1:$E$26,2,FALSE))*IN59)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8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",(VLOOKUP(IV59,PROTOKOL!$A$1:$E$26,2,FALSE))*IW59)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30"/>
        <v xml:space="preserve"> </v>
      </c>
      <c r="JB59" s="169">
        <f t="shared" si="86"/>
        <v>0</v>
      </c>
      <c r="JC59" s="170" t="str">
        <f t="shared" si="87"/>
        <v xml:space="preserve"> </v>
      </c>
      <c r="JE59" s="166">
        <v>13</v>
      </c>
      <c r="JF59" s="227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",(VLOOKUP(JI59,PROTOKOL!$A$1:$E$26,2,FALSE))*JJ59)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8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",(VLOOKUP(JR59,PROTOKOL!$A$1:$E$26,2,FALSE))*JS59)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31"/>
        <v xml:space="preserve"> </v>
      </c>
      <c r="JX59" s="169">
        <f t="shared" si="90"/>
        <v>0</v>
      </c>
      <c r="JY59" s="170" t="str">
        <f t="shared" si="91"/>
        <v xml:space="preserve"> </v>
      </c>
      <c r="KA59" s="166">
        <v>13</v>
      </c>
      <c r="KB59" s="227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",(VLOOKUP(KE59,PROTOKOL!$A$1:$E$26,2,FALSE))*KF59)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9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",(VLOOKUP(KN59,PROTOKOL!$A$1:$E$26,2,FALSE))*KO59)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32"/>
        <v xml:space="preserve"> </v>
      </c>
      <c r="KT59" s="169">
        <f t="shared" si="94"/>
        <v>0</v>
      </c>
      <c r="KU59" s="170" t="str">
        <f t="shared" si="95"/>
        <v xml:space="preserve"> </v>
      </c>
      <c r="KW59" s="166">
        <v>13</v>
      </c>
      <c r="KX59" s="227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",(VLOOKUP(LA59,PROTOKOL!$A$1:$E$26,2,FALSE))*LB59)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9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",(VLOOKUP(LJ59,PROTOKOL!$A$1:$E$26,2,FALSE))*LK59)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33"/>
        <v xml:space="preserve"> </v>
      </c>
      <c r="LP59" s="169">
        <f t="shared" si="98"/>
        <v>0</v>
      </c>
      <c r="LQ59" s="170" t="str">
        <f t="shared" si="99"/>
        <v xml:space="preserve"> </v>
      </c>
      <c r="LS59" s="166">
        <v>13</v>
      </c>
      <c r="LT59" s="227">
        <v>13</v>
      </c>
      <c r="LU59" s="167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",(VLOOKUP(LW59,PROTOKOL!$A$1:$E$26,2,FALSE))*LX59)</f>
        <v xml:space="preserve"> </v>
      </c>
      <c r="LZ59" s="168" t="str">
        <f t="shared" si="30"/>
        <v xml:space="preserve"> </v>
      </c>
      <c r="MA59" s="205" t="str">
        <f>IF(LW59=0," ",VLOOKUP(LW59,PROTOKOL!$A:$E,5,FALSE))</f>
        <v xml:space="preserve"> </v>
      </c>
      <c r="MB59" s="169"/>
      <c r="MC59" s="170" t="str">
        <f t="shared" si="100"/>
        <v xml:space="preserve"> </v>
      </c>
      <c r="MD59" s="210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",(VLOOKUP(MF59,PROTOKOL!$A$1:$E$26,2,FALSE))*MG59)</f>
        <v xml:space="preserve"> </v>
      </c>
      <c r="MI59" s="168" t="str">
        <f t="shared" si="31"/>
        <v xml:space="preserve"> </v>
      </c>
      <c r="MJ59" s="169" t="str">
        <f>IF(MF59=0," ",VLOOKUP(MF59,PROTOKOL!$A:$E,5,FALSE))</f>
        <v xml:space="preserve"> </v>
      </c>
      <c r="MK59" s="205" t="str">
        <f t="shared" si="134"/>
        <v xml:space="preserve"> </v>
      </c>
      <c r="ML59" s="169">
        <f t="shared" si="102"/>
        <v>0</v>
      </c>
      <c r="MM59" s="170" t="str">
        <f t="shared" si="103"/>
        <v xml:space="preserve"> </v>
      </c>
      <c r="MO59" s="166">
        <v>13</v>
      </c>
      <c r="MP59" s="227">
        <v>13</v>
      </c>
      <c r="MQ59" s="167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",(VLOOKUP(MS59,PROTOKOL!$A$1:$E$26,2,FALSE))*MT59)</f>
        <v xml:space="preserve"> </v>
      </c>
      <c r="MV59" s="168" t="str">
        <f t="shared" si="32"/>
        <v xml:space="preserve"> </v>
      </c>
      <c r="MW59" s="205" t="str">
        <f>IF(MS59=0," ",VLOOKUP(MS59,PROTOKOL!$A:$E,5,FALSE))</f>
        <v xml:space="preserve"> </v>
      </c>
      <c r="MX59" s="169"/>
      <c r="MY59" s="170" t="str">
        <f t="shared" si="104"/>
        <v xml:space="preserve"> </v>
      </c>
      <c r="MZ59" s="210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",(VLOOKUP(NB59,PROTOKOL!$A$1:$E$26,2,FALSE))*NC59)</f>
        <v xml:space="preserve"> </v>
      </c>
      <c r="NE59" s="168" t="str">
        <f t="shared" si="33"/>
        <v xml:space="preserve"> </v>
      </c>
      <c r="NF59" s="169" t="str">
        <f>IF(NB59=0," ",VLOOKUP(NB59,PROTOKOL!$A:$E,5,FALSE))</f>
        <v xml:space="preserve"> </v>
      </c>
      <c r="NG59" s="205" t="str">
        <f t="shared" si="135"/>
        <v xml:space="preserve"> </v>
      </c>
      <c r="NH59" s="169">
        <f t="shared" si="106"/>
        <v>0</v>
      </c>
      <c r="NI59" s="170" t="str">
        <f t="shared" si="107"/>
        <v xml:space="preserve"> </v>
      </c>
      <c r="NK59" s="166">
        <v>13</v>
      </c>
      <c r="NL59" s="227">
        <v>13</v>
      </c>
      <c r="NM59" s="167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",(VLOOKUP(NO59,PROTOKOL!$A$1:$E$26,2,FALSE))*NP59)</f>
        <v xml:space="preserve"> </v>
      </c>
      <c r="NR59" s="168" t="str">
        <f t="shared" si="34"/>
        <v xml:space="preserve"> </v>
      </c>
      <c r="NS59" s="205" t="str">
        <f>IF(NO59=0," ",VLOOKUP(NO59,PROTOKOL!$A:$E,5,FALSE))</f>
        <v xml:space="preserve"> </v>
      </c>
      <c r="NT59" s="169"/>
      <c r="NU59" s="170" t="str">
        <f t="shared" si="108"/>
        <v xml:space="preserve"> </v>
      </c>
      <c r="NV59" s="210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",(VLOOKUP(NX59,PROTOKOL!$A$1:$E$26,2,FALSE))*NY59)</f>
        <v xml:space="preserve"> </v>
      </c>
      <c r="OA59" s="168" t="str">
        <f t="shared" si="35"/>
        <v xml:space="preserve"> </v>
      </c>
      <c r="OB59" s="169" t="str">
        <f>IF(NX59=0," ",VLOOKUP(NX59,PROTOKOL!$A:$E,5,FALSE))</f>
        <v xml:space="preserve"> </v>
      </c>
      <c r="OC59" s="205" t="str">
        <f t="shared" si="136"/>
        <v xml:space="preserve"> </v>
      </c>
      <c r="OD59" s="169">
        <f t="shared" si="110"/>
        <v>0</v>
      </c>
      <c r="OE59" s="170" t="str">
        <f t="shared" si="111"/>
        <v xml:space="preserve"> </v>
      </c>
      <c r="OG59" s="166">
        <v>13</v>
      </c>
      <c r="OH59" s="227">
        <v>13</v>
      </c>
      <c r="OI59" s="167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",(VLOOKUP(OK59,PROTOKOL!$A$1:$E$26,2,FALSE))*OL59)</f>
        <v xml:space="preserve"> </v>
      </c>
      <c r="ON59" s="168" t="str">
        <f t="shared" si="36"/>
        <v xml:space="preserve"> </v>
      </c>
      <c r="OO59" s="205" t="str">
        <f>IF(OK59=0," ",VLOOKUP(OK59,PROTOKOL!$A:$E,5,FALSE))</f>
        <v xml:space="preserve"> </v>
      </c>
      <c r="OP59" s="169"/>
      <c r="OQ59" s="170" t="str">
        <f t="shared" si="112"/>
        <v xml:space="preserve"> </v>
      </c>
      <c r="OR59" s="210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",(VLOOKUP(OT59,PROTOKOL!$A$1:$E$26,2,FALSE))*OU59)</f>
        <v xml:space="preserve"> </v>
      </c>
      <c r="OW59" s="168" t="str">
        <f t="shared" si="37"/>
        <v xml:space="preserve"> </v>
      </c>
      <c r="OX59" s="169" t="str">
        <f>IF(OT59=0," ",VLOOKUP(OT59,PROTOKOL!$A:$E,5,FALSE))</f>
        <v xml:space="preserve"> </v>
      </c>
      <c r="OY59" s="205" t="str">
        <f t="shared" si="137"/>
        <v xml:space="preserve"> </v>
      </c>
      <c r="OZ59" s="169">
        <f t="shared" si="114"/>
        <v>0</v>
      </c>
      <c r="PA59" s="170" t="str">
        <f t="shared" si="115"/>
        <v xml:space="preserve"> </v>
      </c>
      <c r="PC59" s="166">
        <v>13</v>
      </c>
      <c r="PD59" s="227">
        <v>13</v>
      </c>
      <c r="PE59" s="167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",(VLOOKUP(PG59,PROTOKOL!$A$1:$E$26,2,FALSE))*PH59)</f>
        <v xml:space="preserve"> </v>
      </c>
      <c r="PJ59" s="168" t="str">
        <f t="shared" si="38"/>
        <v xml:space="preserve"> </v>
      </c>
      <c r="PK59" s="205" t="str">
        <f>IF(PG59=0," ",VLOOKUP(PG59,PROTOKOL!$A:$E,5,FALSE))</f>
        <v xml:space="preserve"> </v>
      </c>
      <c r="PL59" s="169"/>
      <c r="PM59" s="170" t="str">
        <f t="shared" si="116"/>
        <v xml:space="preserve"> </v>
      </c>
      <c r="PN59" s="210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",(VLOOKUP(PP59,PROTOKOL!$A$1:$E$26,2,FALSE))*PQ59)</f>
        <v xml:space="preserve"> </v>
      </c>
      <c r="PS59" s="168" t="str">
        <f t="shared" si="39"/>
        <v xml:space="preserve"> </v>
      </c>
      <c r="PT59" s="169" t="str">
        <f>IF(PP59=0," ",VLOOKUP(PP59,PROTOKOL!$A:$E,5,FALSE))</f>
        <v xml:space="preserve"> </v>
      </c>
      <c r="PU59" s="205" t="str">
        <f t="shared" si="138"/>
        <v xml:space="preserve"> </v>
      </c>
      <c r="PV59" s="169">
        <f t="shared" si="118"/>
        <v>0</v>
      </c>
      <c r="PW59" s="170" t="str">
        <f t="shared" si="119"/>
        <v xml:space="preserve"> </v>
      </c>
    </row>
    <row r="60" spans="1:439" ht="13.8">
      <c r="A60" s="166">
        <v>13</v>
      </c>
      <c r="B60" s="228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",(VLOOKUP(E60,PROTOKOL!$A$1:$E$26,2,FALSE))*F60)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4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",(VLOOKUP(N60,PROTOKOL!$A$1:$E$26,2,FALSE))*O60)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41"/>
        <v xml:space="preserve"> </v>
      </c>
      <c r="T60" s="169">
        <f t="shared" si="42"/>
        <v>0</v>
      </c>
      <c r="U60" s="170" t="str">
        <f t="shared" si="43"/>
        <v xml:space="preserve"> </v>
      </c>
      <c r="W60" s="166">
        <v>13</v>
      </c>
      <c r="X60" s="228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",(VLOOKUP(AA60,PROTOKOL!$A$1:$E$26,2,FALSE))*AB60)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4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",(VLOOKUP(AJ60,PROTOKOL!$A$1:$E$26,2,FALSE))*AK60)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120"/>
        <v xml:space="preserve"> </v>
      </c>
      <c r="AP60" s="169">
        <f t="shared" si="46"/>
        <v>0</v>
      </c>
      <c r="AQ60" s="170" t="str">
        <f t="shared" si="47"/>
        <v xml:space="preserve"> </v>
      </c>
      <c r="AS60" s="166">
        <v>13</v>
      </c>
      <c r="AT60" s="228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",(VLOOKUP(AW60,PROTOKOL!$A$1:$E$26,2,FALSE))*AX60)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4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",(VLOOKUP(BF60,PROTOKOL!$A$1:$E$26,2,FALSE))*BG60)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121"/>
        <v xml:space="preserve"> </v>
      </c>
      <c r="BL60" s="169">
        <f t="shared" si="50"/>
        <v>0</v>
      </c>
      <c r="BM60" s="170" t="str">
        <f t="shared" si="51"/>
        <v xml:space="preserve"> </v>
      </c>
      <c r="BO60" s="166">
        <v>13</v>
      </c>
      <c r="BP60" s="228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",(VLOOKUP(BS60,PROTOKOL!$A$1:$E$26,2,FALSE))*BT60)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5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",(VLOOKUP(CB60,PROTOKOL!$A$1:$E$26,2,FALSE))*CC60)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122"/>
        <v xml:space="preserve"> </v>
      </c>
      <c r="CH60" s="169">
        <f t="shared" si="54"/>
        <v>0</v>
      </c>
      <c r="CI60" s="170" t="str">
        <f t="shared" si="55"/>
        <v xml:space="preserve"> </v>
      </c>
      <c r="CK60" s="166">
        <v>13</v>
      </c>
      <c r="CL60" s="228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",(VLOOKUP(CO60,PROTOKOL!$A$1:$E$26,2,FALSE))*CP60)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5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",(VLOOKUP(CX60,PROTOKOL!$A$1:$E$26,2,FALSE))*CY60)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123"/>
        <v xml:space="preserve"> </v>
      </c>
      <c r="DD60" s="169">
        <f t="shared" si="58"/>
        <v>0</v>
      </c>
      <c r="DE60" s="170" t="str">
        <f t="shared" si="59"/>
        <v xml:space="preserve"> </v>
      </c>
      <c r="DG60" s="166">
        <v>13</v>
      </c>
      <c r="DH60" s="228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",(VLOOKUP(DK60,PROTOKOL!$A$1:$E$26,2,FALSE))*DL60)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6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",(VLOOKUP(DT60,PROTOKOL!$A$1:$E$26,2,FALSE))*DU60)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124"/>
        <v xml:space="preserve"> </v>
      </c>
      <c r="DZ60" s="169">
        <f t="shared" si="62"/>
        <v>0</v>
      </c>
      <c r="EA60" s="170" t="str">
        <f t="shared" si="63"/>
        <v xml:space="preserve"> </v>
      </c>
      <c r="EC60" s="166">
        <v>13</v>
      </c>
      <c r="ED60" s="228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",(VLOOKUP(EG60,PROTOKOL!$A$1:$E$26,2,FALSE))*EH60)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6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",(VLOOKUP(EP60,PROTOKOL!$A$1:$E$26,2,FALSE))*EQ60)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125"/>
        <v xml:space="preserve"> </v>
      </c>
      <c r="EV60" s="169">
        <f t="shared" si="66"/>
        <v>0</v>
      </c>
      <c r="EW60" s="170" t="str">
        <f t="shared" si="67"/>
        <v xml:space="preserve"> </v>
      </c>
      <c r="EY60" s="166">
        <v>13</v>
      </c>
      <c r="EZ60" s="228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",(VLOOKUP(FC60,PROTOKOL!$A$1:$E$26,2,FALSE))*FD60)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6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",(VLOOKUP(FL60,PROTOKOL!$A$1:$E$26,2,FALSE))*FM60)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126"/>
        <v xml:space="preserve"> </v>
      </c>
      <c r="FR60" s="169">
        <f t="shared" si="70"/>
        <v>0</v>
      </c>
      <c r="FS60" s="170" t="str">
        <f t="shared" si="71"/>
        <v xml:space="preserve"> </v>
      </c>
      <c r="FU60" s="166">
        <v>13</v>
      </c>
      <c r="FV60" s="228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",(VLOOKUP(FY60,PROTOKOL!$A$1:$E$26,2,FALSE))*FZ60)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7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",(VLOOKUP(GH60,PROTOKOL!$A$1:$E$26,2,FALSE))*GI60)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127"/>
        <v xml:space="preserve"> </v>
      </c>
      <c r="GN60" s="169">
        <f t="shared" si="74"/>
        <v>0</v>
      </c>
      <c r="GO60" s="170" t="str">
        <f t="shared" si="75"/>
        <v xml:space="preserve"> </v>
      </c>
      <c r="GQ60" s="166">
        <v>13</v>
      </c>
      <c r="GR60" s="228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",(VLOOKUP(GU60,PROTOKOL!$A$1:$E$26,2,FALSE))*GV60)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7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",(VLOOKUP(HD60,PROTOKOL!$A$1:$E$26,2,FALSE))*HE60)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128"/>
        <v xml:space="preserve"> </v>
      </c>
      <c r="HJ60" s="169">
        <f t="shared" si="78"/>
        <v>0</v>
      </c>
      <c r="HK60" s="170" t="str">
        <f t="shared" si="79"/>
        <v xml:space="preserve"> </v>
      </c>
      <c r="HM60" s="166">
        <v>13</v>
      </c>
      <c r="HN60" s="228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",(VLOOKUP(HQ60,PROTOKOL!$A$1:$E$26,2,FALSE))*HR60)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8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",(VLOOKUP(HZ60,PROTOKOL!$A$1:$E$26,2,FALSE))*IA60)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129"/>
        <v xml:space="preserve"> </v>
      </c>
      <c r="IF60" s="169">
        <f t="shared" si="82"/>
        <v>0</v>
      </c>
      <c r="IG60" s="170" t="str">
        <f t="shared" si="83"/>
        <v xml:space="preserve"> </v>
      </c>
      <c r="II60" s="166">
        <v>13</v>
      </c>
      <c r="IJ60" s="228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",(VLOOKUP(IM60,PROTOKOL!$A$1:$E$26,2,FALSE))*IN60)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8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",(VLOOKUP(IV60,PROTOKOL!$A$1:$E$26,2,FALSE))*IW60)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30"/>
        <v xml:space="preserve"> </v>
      </c>
      <c r="JB60" s="169">
        <f t="shared" si="86"/>
        <v>0</v>
      </c>
      <c r="JC60" s="170" t="str">
        <f t="shared" si="87"/>
        <v xml:space="preserve"> </v>
      </c>
      <c r="JE60" s="166">
        <v>13</v>
      </c>
      <c r="JF60" s="228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",(VLOOKUP(JI60,PROTOKOL!$A$1:$E$26,2,FALSE))*JJ60)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8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",(VLOOKUP(JR60,PROTOKOL!$A$1:$E$26,2,FALSE))*JS60)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31"/>
        <v xml:space="preserve"> </v>
      </c>
      <c r="JX60" s="169">
        <f t="shared" si="90"/>
        <v>0</v>
      </c>
      <c r="JY60" s="170" t="str">
        <f t="shared" si="91"/>
        <v xml:space="preserve"> </v>
      </c>
      <c r="KA60" s="166">
        <v>13</v>
      </c>
      <c r="KB60" s="228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",(VLOOKUP(KE60,PROTOKOL!$A$1:$E$26,2,FALSE))*KF60)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9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",(VLOOKUP(KN60,PROTOKOL!$A$1:$E$26,2,FALSE))*KO60)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32"/>
        <v xml:space="preserve"> </v>
      </c>
      <c r="KT60" s="169">
        <f t="shared" si="94"/>
        <v>0</v>
      </c>
      <c r="KU60" s="170" t="str">
        <f t="shared" si="95"/>
        <v xml:space="preserve"> </v>
      </c>
      <c r="KW60" s="166">
        <v>13</v>
      </c>
      <c r="KX60" s="228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",(VLOOKUP(LA60,PROTOKOL!$A$1:$E$26,2,FALSE))*LB60)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9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",(VLOOKUP(LJ60,PROTOKOL!$A$1:$E$26,2,FALSE))*LK60)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33"/>
        <v xml:space="preserve"> </v>
      </c>
      <c r="LP60" s="169">
        <f t="shared" si="98"/>
        <v>0</v>
      </c>
      <c r="LQ60" s="170" t="str">
        <f t="shared" si="99"/>
        <v xml:space="preserve"> </v>
      </c>
      <c r="LS60" s="166">
        <v>13</v>
      </c>
      <c r="LT60" s="228"/>
      <c r="LU60" s="167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",(VLOOKUP(LW60,PROTOKOL!$A$1:$E$26,2,FALSE))*LX60)</f>
        <v xml:space="preserve"> </v>
      </c>
      <c r="LZ60" s="168" t="str">
        <f t="shared" si="30"/>
        <v xml:space="preserve"> </v>
      </c>
      <c r="MA60" s="205" t="str">
        <f>IF(LW60=0," ",VLOOKUP(LW60,PROTOKOL!$A:$E,5,FALSE))</f>
        <v xml:space="preserve"> </v>
      </c>
      <c r="MB60" s="169"/>
      <c r="MC60" s="170" t="str">
        <f t="shared" si="100"/>
        <v xml:space="preserve"> </v>
      </c>
      <c r="MD60" s="210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",(VLOOKUP(MF60,PROTOKOL!$A$1:$E$26,2,FALSE))*MG60)</f>
        <v xml:space="preserve"> </v>
      </c>
      <c r="MI60" s="168" t="str">
        <f t="shared" si="31"/>
        <v xml:space="preserve"> </v>
      </c>
      <c r="MJ60" s="169" t="str">
        <f>IF(MF60=0," ",VLOOKUP(MF60,PROTOKOL!$A:$E,5,FALSE))</f>
        <v xml:space="preserve"> </v>
      </c>
      <c r="MK60" s="205" t="str">
        <f t="shared" si="134"/>
        <v xml:space="preserve"> </v>
      </c>
      <c r="ML60" s="169">
        <f t="shared" si="102"/>
        <v>0</v>
      </c>
      <c r="MM60" s="170" t="str">
        <f t="shared" si="103"/>
        <v xml:space="preserve"> </v>
      </c>
      <c r="MO60" s="166">
        <v>13</v>
      </c>
      <c r="MP60" s="228"/>
      <c r="MQ60" s="167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",(VLOOKUP(MS60,PROTOKOL!$A$1:$E$26,2,FALSE))*MT60)</f>
        <v xml:space="preserve"> </v>
      </c>
      <c r="MV60" s="168" t="str">
        <f t="shared" si="32"/>
        <v xml:space="preserve"> </v>
      </c>
      <c r="MW60" s="205" t="str">
        <f>IF(MS60=0," ",VLOOKUP(MS60,PROTOKOL!$A:$E,5,FALSE))</f>
        <v xml:space="preserve"> </v>
      </c>
      <c r="MX60" s="169"/>
      <c r="MY60" s="170" t="str">
        <f t="shared" si="104"/>
        <v xml:space="preserve"> </v>
      </c>
      <c r="MZ60" s="210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",(VLOOKUP(NB60,PROTOKOL!$A$1:$E$26,2,FALSE))*NC60)</f>
        <v xml:space="preserve"> </v>
      </c>
      <c r="NE60" s="168" t="str">
        <f t="shared" si="33"/>
        <v xml:space="preserve"> </v>
      </c>
      <c r="NF60" s="169" t="str">
        <f>IF(NB60=0," ",VLOOKUP(NB60,PROTOKOL!$A:$E,5,FALSE))</f>
        <v xml:space="preserve"> </v>
      </c>
      <c r="NG60" s="205" t="str">
        <f t="shared" si="135"/>
        <v xml:space="preserve"> </v>
      </c>
      <c r="NH60" s="169">
        <f t="shared" si="106"/>
        <v>0</v>
      </c>
      <c r="NI60" s="170" t="str">
        <f t="shared" si="107"/>
        <v xml:space="preserve"> </v>
      </c>
      <c r="NK60" s="166">
        <v>13</v>
      </c>
      <c r="NL60" s="228"/>
      <c r="NM60" s="167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",(VLOOKUP(NO60,PROTOKOL!$A$1:$E$26,2,FALSE))*NP60)</f>
        <v xml:space="preserve"> </v>
      </c>
      <c r="NR60" s="168" t="str">
        <f t="shared" si="34"/>
        <v xml:space="preserve"> </v>
      </c>
      <c r="NS60" s="205" t="str">
        <f>IF(NO60=0," ",VLOOKUP(NO60,PROTOKOL!$A:$E,5,FALSE))</f>
        <v xml:space="preserve"> </v>
      </c>
      <c r="NT60" s="169"/>
      <c r="NU60" s="170" t="str">
        <f t="shared" si="108"/>
        <v xml:space="preserve"> </v>
      </c>
      <c r="NV60" s="210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",(VLOOKUP(NX60,PROTOKOL!$A$1:$E$26,2,FALSE))*NY60)</f>
        <v xml:space="preserve"> </v>
      </c>
      <c r="OA60" s="168" t="str">
        <f t="shared" si="35"/>
        <v xml:space="preserve"> </v>
      </c>
      <c r="OB60" s="169" t="str">
        <f>IF(NX60=0," ",VLOOKUP(NX60,PROTOKOL!$A:$E,5,FALSE))</f>
        <v xml:space="preserve"> </v>
      </c>
      <c r="OC60" s="205" t="str">
        <f t="shared" si="136"/>
        <v xml:space="preserve"> </v>
      </c>
      <c r="OD60" s="169">
        <f t="shared" si="110"/>
        <v>0</v>
      </c>
      <c r="OE60" s="170" t="str">
        <f t="shared" si="111"/>
        <v xml:space="preserve"> </v>
      </c>
      <c r="OG60" s="166">
        <v>13</v>
      </c>
      <c r="OH60" s="228"/>
      <c r="OI60" s="167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",(VLOOKUP(OK60,PROTOKOL!$A$1:$E$26,2,FALSE))*OL60)</f>
        <v xml:space="preserve"> </v>
      </c>
      <c r="ON60" s="168" t="str">
        <f t="shared" si="36"/>
        <v xml:space="preserve"> </v>
      </c>
      <c r="OO60" s="205" t="str">
        <f>IF(OK60=0," ",VLOOKUP(OK60,PROTOKOL!$A:$E,5,FALSE))</f>
        <v xml:space="preserve"> </v>
      </c>
      <c r="OP60" s="169"/>
      <c r="OQ60" s="170" t="str">
        <f t="shared" si="112"/>
        <v xml:space="preserve"> </v>
      </c>
      <c r="OR60" s="210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",(VLOOKUP(OT60,PROTOKOL!$A$1:$E$26,2,FALSE))*OU60)</f>
        <v xml:space="preserve"> </v>
      </c>
      <c r="OW60" s="168" t="str">
        <f t="shared" si="37"/>
        <v xml:space="preserve"> </v>
      </c>
      <c r="OX60" s="169" t="str">
        <f>IF(OT60=0," ",VLOOKUP(OT60,PROTOKOL!$A:$E,5,FALSE))</f>
        <v xml:space="preserve"> </v>
      </c>
      <c r="OY60" s="205" t="str">
        <f t="shared" si="137"/>
        <v xml:space="preserve"> </v>
      </c>
      <c r="OZ60" s="169">
        <f t="shared" si="114"/>
        <v>0</v>
      </c>
      <c r="PA60" s="170" t="str">
        <f t="shared" si="115"/>
        <v xml:space="preserve"> </v>
      </c>
      <c r="PC60" s="166">
        <v>13</v>
      </c>
      <c r="PD60" s="228"/>
      <c r="PE60" s="167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",(VLOOKUP(PG60,PROTOKOL!$A$1:$E$26,2,FALSE))*PH60)</f>
        <v xml:space="preserve"> </v>
      </c>
      <c r="PJ60" s="168" t="str">
        <f t="shared" si="38"/>
        <v xml:space="preserve"> </v>
      </c>
      <c r="PK60" s="205" t="str">
        <f>IF(PG60=0," ",VLOOKUP(PG60,PROTOKOL!$A:$E,5,FALSE))</f>
        <v xml:space="preserve"> </v>
      </c>
      <c r="PL60" s="169"/>
      <c r="PM60" s="170" t="str">
        <f t="shared" si="116"/>
        <v xml:space="preserve"> </v>
      </c>
      <c r="PN60" s="210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",(VLOOKUP(PP60,PROTOKOL!$A$1:$E$26,2,FALSE))*PQ60)</f>
        <v xml:space="preserve"> </v>
      </c>
      <c r="PS60" s="168" t="str">
        <f t="shared" si="39"/>
        <v xml:space="preserve"> </v>
      </c>
      <c r="PT60" s="169" t="str">
        <f>IF(PP60=0," ",VLOOKUP(PP60,PROTOKOL!$A:$E,5,FALSE))</f>
        <v xml:space="preserve"> </v>
      </c>
      <c r="PU60" s="205" t="str">
        <f t="shared" si="138"/>
        <v xml:space="preserve"> </v>
      </c>
      <c r="PV60" s="169">
        <f t="shared" si="118"/>
        <v>0</v>
      </c>
      <c r="PW60" s="170" t="str">
        <f t="shared" si="119"/>
        <v xml:space="preserve"> </v>
      </c>
    </row>
    <row r="61" spans="1:439" ht="13.8">
      <c r="A61" s="166">
        <v>13</v>
      </c>
      <c r="B61" s="229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",(VLOOKUP(E61,PROTOKOL!$A$1:$E$26,2,FALSE))*F61)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4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",(VLOOKUP(N61,PROTOKOL!$A$1:$E$26,2,FALSE))*O61)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41"/>
        <v xml:space="preserve"> </v>
      </c>
      <c r="T61" s="169">
        <f t="shared" si="42"/>
        <v>0</v>
      </c>
      <c r="U61" s="170" t="str">
        <f t="shared" si="43"/>
        <v xml:space="preserve"> </v>
      </c>
      <c r="W61" s="166">
        <v>13</v>
      </c>
      <c r="X61" s="229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",(VLOOKUP(AA61,PROTOKOL!$A$1:$E$26,2,FALSE))*AB61)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4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",(VLOOKUP(AJ61,PROTOKOL!$A$1:$E$26,2,FALSE))*AK61)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120"/>
        <v xml:space="preserve"> </v>
      </c>
      <c r="AP61" s="169">
        <f t="shared" si="46"/>
        <v>0</v>
      </c>
      <c r="AQ61" s="170" t="str">
        <f t="shared" si="47"/>
        <v xml:space="preserve"> </v>
      </c>
      <c r="AS61" s="166">
        <v>13</v>
      </c>
      <c r="AT61" s="229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",(VLOOKUP(AW61,PROTOKOL!$A$1:$E$26,2,FALSE))*AX61)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4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",(VLOOKUP(BF61,PROTOKOL!$A$1:$E$26,2,FALSE))*BG61)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121"/>
        <v xml:space="preserve"> </v>
      </c>
      <c r="BL61" s="169">
        <f t="shared" si="50"/>
        <v>0</v>
      </c>
      <c r="BM61" s="170" t="str">
        <f t="shared" si="51"/>
        <v xml:space="preserve"> </v>
      </c>
      <c r="BO61" s="166">
        <v>13</v>
      </c>
      <c r="BP61" s="229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",(VLOOKUP(BS61,PROTOKOL!$A$1:$E$26,2,FALSE))*BT61)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5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",(VLOOKUP(CB61,PROTOKOL!$A$1:$E$26,2,FALSE))*CC61)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122"/>
        <v xml:space="preserve"> </v>
      </c>
      <c r="CH61" s="169">
        <f t="shared" si="54"/>
        <v>0</v>
      </c>
      <c r="CI61" s="170" t="str">
        <f t="shared" si="55"/>
        <v xml:space="preserve"> </v>
      </c>
      <c r="CK61" s="166">
        <v>13</v>
      </c>
      <c r="CL61" s="229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",(VLOOKUP(CO61,PROTOKOL!$A$1:$E$26,2,FALSE))*CP61)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5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",(VLOOKUP(CX61,PROTOKOL!$A$1:$E$26,2,FALSE))*CY61)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123"/>
        <v xml:space="preserve"> </v>
      </c>
      <c r="DD61" s="169">
        <f t="shared" si="58"/>
        <v>0</v>
      </c>
      <c r="DE61" s="170" t="str">
        <f t="shared" si="59"/>
        <v xml:space="preserve"> </v>
      </c>
      <c r="DG61" s="166">
        <v>13</v>
      </c>
      <c r="DH61" s="229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",(VLOOKUP(DK61,PROTOKOL!$A$1:$E$26,2,FALSE))*DL61)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6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",(VLOOKUP(DT61,PROTOKOL!$A$1:$E$26,2,FALSE))*DU61)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124"/>
        <v xml:space="preserve"> </v>
      </c>
      <c r="DZ61" s="169">
        <f t="shared" si="62"/>
        <v>0</v>
      </c>
      <c r="EA61" s="170" t="str">
        <f t="shared" si="63"/>
        <v xml:space="preserve"> </v>
      </c>
      <c r="EC61" s="166">
        <v>13</v>
      </c>
      <c r="ED61" s="229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",(VLOOKUP(EG61,PROTOKOL!$A$1:$E$26,2,FALSE))*EH61)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6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",(VLOOKUP(EP61,PROTOKOL!$A$1:$E$26,2,FALSE))*EQ61)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125"/>
        <v xml:space="preserve"> </v>
      </c>
      <c r="EV61" s="169">
        <f t="shared" si="66"/>
        <v>0</v>
      </c>
      <c r="EW61" s="170" t="str">
        <f t="shared" si="67"/>
        <v xml:space="preserve"> </v>
      </c>
      <c r="EY61" s="166">
        <v>13</v>
      </c>
      <c r="EZ61" s="229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",(VLOOKUP(FC61,PROTOKOL!$A$1:$E$26,2,FALSE))*FD61)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6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",(VLOOKUP(FL61,PROTOKOL!$A$1:$E$26,2,FALSE))*FM61)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126"/>
        <v xml:space="preserve"> </v>
      </c>
      <c r="FR61" s="169">
        <f t="shared" si="70"/>
        <v>0</v>
      </c>
      <c r="FS61" s="170" t="str">
        <f t="shared" si="71"/>
        <v xml:space="preserve"> </v>
      </c>
      <c r="FU61" s="166">
        <v>13</v>
      </c>
      <c r="FV61" s="229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",(VLOOKUP(FY61,PROTOKOL!$A$1:$E$26,2,FALSE))*FZ61)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7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",(VLOOKUP(GH61,PROTOKOL!$A$1:$E$26,2,FALSE))*GI61)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127"/>
        <v xml:space="preserve"> </v>
      </c>
      <c r="GN61" s="169">
        <f t="shared" si="74"/>
        <v>0</v>
      </c>
      <c r="GO61" s="170" t="str">
        <f t="shared" si="75"/>
        <v xml:space="preserve"> </v>
      </c>
      <c r="GQ61" s="166">
        <v>13</v>
      </c>
      <c r="GR61" s="229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",(VLOOKUP(GU61,PROTOKOL!$A$1:$E$26,2,FALSE))*GV61)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7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",(VLOOKUP(HD61,PROTOKOL!$A$1:$E$26,2,FALSE))*HE61)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128"/>
        <v xml:space="preserve"> </v>
      </c>
      <c r="HJ61" s="169">
        <f t="shared" si="78"/>
        <v>0</v>
      </c>
      <c r="HK61" s="170" t="str">
        <f t="shared" si="79"/>
        <v xml:space="preserve"> </v>
      </c>
      <c r="HM61" s="166">
        <v>13</v>
      </c>
      <c r="HN61" s="229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",(VLOOKUP(HQ61,PROTOKOL!$A$1:$E$26,2,FALSE))*HR61)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8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",(VLOOKUP(HZ61,PROTOKOL!$A$1:$E$26,2,FALSE))*IA61)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129"/>
        <v xml:space="preserve"> </v>
      </c>
      <c r="IF61" s="169">
        <f t="shared" si="82"/>
        <v>0</v>
      </c>
      <c r="IG61" s="170" t="str">
        <f t="shared" si="83"/>
        <v xml:space="preserve"> </v>
      </c>
      <c r="II61" s="166">
        <v>13</v>
      </c>
      <c r="IJ61" s="229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",(VLOOKUP(IM61,PROTOKOL!$A$1:$E$26,2,FALSE))*IN61)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8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",(VLOOKUP(IV61,PROTOKOL!$A$1:$E$26,2,FALSE))*IW61)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30"/>
        <v xml:space="preserve"> </v>
      </c>
      <c r="JB61" s="169">
        <f t="shared" si="86"/>
        <v>0</v>
      </c>
      <c r="JC61" s="170" t="str">
        <f t="shared" si="87"/>
        <v xml:space="preserve"> </v>
      </c>
      <c r="JE61" s="166">
        <v>13</v>
      </c>
      <c r="JF61" s="229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",(VLOOKUP(JI61,PROTOKOL!$A$1:$E$26,2,FALSE))*JJ61)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8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",(VLOOKUP(JR61,PROTOKOL!$A$1:$E$26,2,FALSE))*JS61)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31"/>
        <v xml:space="preserve"> </v>
      </c>
      <c r="JX61" s="169">
        <f t="shared" si="90"/>
        <v>0</v>
      </c>
      <c r="JY61" s="170" t="str">
        <f t="shared" si="91"/>
        <v xml:space="preserve"> </v>
      </c>
      <c r="KA61" s="166">
        <v>13</v>
      </c>
      <c r="KB61" s="229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",(VLOOKUP(KE61,PROTOKOL!$A$1:$E$26,2,FALSE))*KF61)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9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",(VLOOKUP(KN61,PROTOKOL!$A$1:$E$26,2,FALSE))*KO61)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32"/>
        <v xml:space="preserve"> </v>
      </c>
      <c r="KT61" s="169">
        <f t="shared" si="94"/>
        <v>0</v>
      </c>
      <c r="KU61" s="170" t="str">
        <f t="shared" si="95"/>
        <v xml:space="preserve"> </v>
      </c>
      <c r="KW61" s="166">
        <v>13</v>
      </c>
      <c r="KX61" s="229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",(VLOOKUP(LA61,PROTOKOL!$A$1:$E$26,2,FALSE))*LB61)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9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",(VLOOKUP(LJ61,PROTOKOL!$A$1:$E$26,2,FALSE))*LK61)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33"/>
        <v xml:space="preserve"> </v>
      </c>
      <c r="LP61" s="169">
        <f t="shared" si="98"/>
        <v>0</v>
      </c>
      <c r="LQ61" s="170" t="str">
        <f t="shared" si="99"/>
        <v xml:space="preserve"> </v>
      </c>
      <c r="LS61" s="166">
        <v>13</v>
      </c>
      <c r="LT61" s="229"/>
      <c r="LU61" s="167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",(VLOOKUP(LW61,PROTOKOL!$A$1:$E$26,2,FALSE))*LX61)</f>
        <v xml:space="preserve"> </v>
      </c>
      <c r="LZ61" s="168" t="str">
        <f t="shared" si="30"/>
        <v xml:space="preserve"> </v>
      </c>
      <c r="MA61" s="205" t="str">
        <f>IF(LW61=0," ",VLOOKUP(LW61,PROTOKOL!$A:$E,5,FALSE))</f>
        <v xml:space="preserve"> </v>
      </c>
      <c r="MB61" s="169"/>
      <c r="MC61" s="170" t="str">
        <f t="shared" si="100"/>
        <v xml:space="preserve"> </v>
      </c>
      <c r="MD61" s="210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",(VLOOKUP(MF61,PROTOKOL!$A$1:$E$26,2,FALSE))*MG61)</f>
        <v xml:space="preserve"> </v>
      </c>
      <c r="MI61" s="168" t="str">
        <f t="shared" si="31"/>
        <v xml:space="preserve"> </v>
      </c>
      <c r="MJ61" s="169" t="str">
        <f>IF(MF61=0," ",VLOOKUP(MF61,PROTOKOL!$A:$E,5,FALSE))</f>
        <v xml:space="preserve"> </v>
      </c>
      <c r="MK61" s="205" t="str">
        <f t="shared" si="134"/>
        <v xml:space="preserve"> </v>
      </c>
      <c r="ML61" s="169">
        <f t="shared" si="102"/>
        <v>0</v>
      </c>
      <c r="MM61" s="170" t="str">
        <f t="shared" si="103"/>
        <v xml:space="preserve"> </v>
      </c>
      <c r="MO61" s="166">
        <v>13</v>
      </c>
      <c r="MP61" s="229"/>
      <c r="MQ61" s="167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",(VLOOKUP(MS61,PROTOKOL!$A$1:$E$26,2,FALSE))*MT61)</f>
        <v xml:space="preserve"> </v>
      </c>
      <c r="MV61" s="168" t="str">
        <f t="shared" si="32"/>
        <v xml:space="preserve"> </v>
      </c>
      <c r="MW61" s="205" t="str">
        <f>IF(MS61=0," ",VLOOKUP(MS61,PROTOKOL!$A:$E,5,FALSE))</f>
        <v xml:space="preserve"> </v>
      </c>
      <c r="MX61" s="169"/>
      <c r="MY61" s="170" t="str">
        <f t="shared" si="104"/>
        <v xml:space="preserve"> </v>
      </c>
      <c r="MZ61" s="210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",(VLOOKUP(NB61,PROTOKOL!$A$1:$E$26,2,FALSE))*NC61)</f>
        <v xml:space="preserve"> </v>
      </c>
      <c r="NE61" s="168" t="str">
        <f t="shared" si="33"/>
        <v xml:space="preserve"> </v>
      </c>
      <c r="NF61" s="169" t="str">
        <f>IF(NB61=0," ",VLOOKUP(NB61,PROTOKOL!$A:$E,5,FALSE))</f>
        <v xml:space="preserve"> </v>
      </c>
      <c r="NG61" s="205" t="str">
        <f t="shared" si="135"/>
        <v xml:space="preserve"> </v>
      </c>
      <c r="NH61" s="169">
        <f t="shared" si="106"/>
        <v>0</v>
      </c>
      <c r="NI61" s="170" t="str">
        <f t="shared" si="107"/>
        <v xml:space="preserve"> </v>
      </c>
      <c r="NK61" s="166">
        <v>13</v>
      </c>
      <c r="NL61" s="229"/>
      <c r="NM61" s="167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",(VLOOKUP(NO61,PROTOKOL!$A$1:$E$26,2,FALSE))*NP61)</f>
        <v xml:space="preserve"> </v>
      </c>
      <c r="NR61" s="168" t="str">
        <f t="shared" si="34"/>
        <v xml:space="preserve"> </v>
      </c>
      <c r="NS61" s="205" t="str">
        <f>IF(NO61=0," ",VLOOKUP(NO61,PROTOKOL!$A:$E,5,FALSE))</f>
        <v xml:space="preserve"> </v>
      </c>
      <c r="NT61" s="169"/>
      <c r="NU61" s="170" t="str">
        <f t="shared" si="108"/>
        <v xml:space="preserve"> </v>
      </c>
      <c r="NV61" s="210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",(VLOOKUP(NX61,PROTOKOL!$A$1:$E$26,2,FALSE))*NY61)</f>
        <v xml:space="preserve"> </v>
      </c>
      <c r="OA61" s="168" t="str">
        <f t="shared" si="35"/>
        <v xml:space="preserve"> </v>
      </c>
      <c r="OB61" s="169" t="str">
        <f>IF(NX61=0," ",VLOOKUP(NX61,PROTOKOL!$A:$E,5,FALSE))</f>
        <v xml:space="preserve"> </v>
      </c>
      <c r="OC61" s="205" t="str">
        <f t="shared" si="136"/>
        <v xml:space="preserve"> </v>
      </c>
      <c r="OD61" s="169">
        <f t="shared" si="110"/>
        <v>0</v>
      </c>
      <c r="OE61" s="170" t="str">
        <f t="shared" si="111"/>
        <v xml:space="preserve"> </v>
      </c>
      <c r="OG61" s="166">
        <v>13</v>
      </c>
      <c r="OH61" s="229"/>
      <c r="OI61" s="167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",(VLOOKUP(OK61,PROTOKOL!$A$1:$E$26,2,FALSE))*OL61)</f>
        <v xml:space="preserve"> </v>
      </c>
      <c r="ON61" s="168" t="str">
        <f t="shared" si="36"/>
        <v xml:space="preserve"> </v>
      </c>
      <c r="OO61" s="205" t="str">
        <f>IF(OK61=0," ",VLOOKUP(OK61,PROTOKOL!$A:$E,5,FALSE))</f>
        <v xml:space="preserve"> </v>
      </c>
      <c r="OP61" s="169"/>
      <c r="OQ61" s="170" t="str">
        <f t="shared" si="112"/>
        <v xml:space="preserve"> </v>
      </c>
      <c r="OR61" s="210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",(VLOOKUP(OT61,PROTOKOL!$A$1:$E$26,2,FALSE))*OU61)</f>
        <v xml:space="preserve"> </v>
      </c>
      <c r="OW61" s="168" t="str">
        <f t="shared" si="37"/>
        <v xml:space="preserve"> </v>
      </c>
      <c r="OX61" s="169" t="str">
        <f>IF(OT61=0," ",VLOOKUP(OT61,PROTOKOL!$A:$E,5,FALSE))</f>
        <v xml:space="preserve"> </v>
      </c>
      <c r="OY61" s="205" t="str">
        <f t="shared" si="137"/>
        <v xml:space="preserve"> </v>
      </c>
      <c r="OZ61" s="169">
        <f t="shared" si="114"/>
        <v>0</v>
      </c>
      <c r="PA61" s="170" t="str">
        <f t="shared" si="115"/>
        <v xml:space="preserve"> </v>
      </c>
      <c r="PC61" s="166">
        <v>13</v>
      </c>
      <c r="PD61" s="229"/>
      <c r="PE61" s="167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",(VLOOKUP(PG61,PROTOKOL!$A$1:$E$26,2,FALSE))*PH61)</f>
        <v xml:space="preserve"> </v>
      </c>
      <c r="PJ61" s="168" t="str">
        <f t="shared" si="38"/>
        <v xml:space="preserve"> </v>
      </c>
      <c r="PK61" s="205" t="str">
        <f>IF(PG61=0," ",VLOOKUP(PG61,PROTOKOL!$A:$E,5,FALSE))</f>
        <v xml:space="preserve"> </v>
      </c>
      <c r="PL61" s="169"/>
      <c r="PM61" s="170" t="str">
        <f t="shared" si="116"/>
        <v xml:space="preserve"> </v>
      </c>
      <c r="PN61" s="210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",(VLOOKUP(PP61,PROTOKOL!$A$1:$E$26,2,FALSE))*PQ61)</f>
        <v xml:space="preserve"> </v>
      </c>
      <c r="PS61" s="168" t="str">
        <f t="shared" si="39"/>
        <v xml:space="preserve"> </v>
      </c>
      <c r="PT61" s="169" t="str">
        <f>IF(PP61=0," ",VLOOKUP(PP61,PROTOKOL!$A:$E,5,FALSE))</f>
        <v xml:space="preserve"> </v>
      </c>
      <c r="PU61" s="205" t="str">
        <f t="shared" si="138"/>
        <v xml:space="preserve"> </v>
      </c>
      <c r="PV61" s="169">
        <f t="shared" si="118"/>
        <v>0</v>
      </c>
      <c r="PW61" s="170" t="str">
        <f t="shared" si="119"/>
        <v xml:space="preserve"> </v>
      </c>
    </row>
    <row r="62" spans="1:439" ht="13.8">
      <c r="A62" s="166">
        <v>14</v>
      </c>
      <c r="B62" s="227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",(VLOOKUP(E62,PROTOKOL!$A$1:$E$26,2,FALSE))*F62)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4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",(VLOOKUP(N62,PROTOKOL!$A$1:$E$26,2,FALSE))*O62)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41"/>
        <v xml:space="preserve"> </v>
      </c>
      <c r="T62" s="169">
        <f t="shared" si="42"/>
        <v>0</v>
      </c>
      <c r="U62" s="170" t="str">
        <f t="shared" si="43"/>
        <v xml:space="preserve"> </v>
      </c>
      <c r="W62" s="166">
        <v>14</v>
      </c>
      <c r="X62" s="227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",(VLOOKUP(AA62,PROTOKOL!$A$1:$E$26,2,FALSE))*AB62)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4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",(VLOOKUP(AJ62,PROTOKOL!$A$1:$E$26,2,FALSE))*AK62)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120"/>
        <v xml:space="preserve"> </v>
      </c>
      <c r="AP62" s="169">
        <f t="shared" si="46"/>
        <v>0</v>
      </c>
      <c r="AQ62" s="170" t="str">
        <f t="shared" si="47"/>
        <v xml:space="preserve"> </v>
      </c>
      <c r="AS62" s="166">
        <v>14</v>
      </c>
      <c r="AT62" s="227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",(VLOOKUP(AW62,PROTOKOL!$A$1:$E$26,2,FALSE))*AX62)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4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",(VLOOKUP(BF62,PROTOKOL!$A$1:$E$26,2,FALSE))*BG62)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121"/>
        <v xml:space="preserve"> </v>
      </c>
      <c r="BL62" s="169">
        <f t="shared" si="50"/>
        <v>0</v>
      </c>
      <c r="BM62" s="170" t="str">
        <f t="shared" si="51"/>
        <v xml:space="preserve"> </v>
      </c>
      <c r="BO62" s="166">
        <v>14</v>
      </c>
      <c r="BP62" s="227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",(VLOOKUP(BS62,PROTOKOL!$A$1:$E$26,2,FALSE))*BT62)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5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",(VLOOKUP(CB62,PROTOKOL!$A$1:$E$26,2,FALSE))*CC62)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122"/>
        <v xml:space="preserve"> </v>
      </c>
      <c r="CH62" s="169">
        <f t="shared" si="54"/>
        <v>0</v>
      </c>
      <c r="CI62" s="170" t="str">
        <f t="shared" si="55"/>
        <v xml:space="preserve"> </v>
      </c>
      <c r="CK62" s="166">
        <v>14</v>
      </c>
      <c r="CL62" s="227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",(VLOOKUP(CO62,PROTOKOL!$A$1:$E$26,2,FALSE))*CP62)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5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",(VLOOKUP(CX62,PROTOKOL!$A$1:$E$26,2,FALSE))*CY62)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123"/>
        <v xml:space="preserve"> </v>
      </c>
      <c r="DD62" s="169">
        <f t="shared" si="58"/>
        <v>0</v>
      </c>
      <c r="DE62" s="170" t="str">
        <f t="shared" si="59"/>
        <v xml:space="preserve"> </v>
      </c>
      <c r="DG62" s="166">
        <v>14</v>
      </c>
      <c r="DH62" s="227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",(VLOOKUP(DK62,PROTOKOL!$A$1:$E$26,2,FALSE))*DL62)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6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",(VLOOKUP(DT62,PROTOKOL!$A$1:$E$26,2,FALSE))*DU62)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124"/>
        <v xml:space="preserve"> </v>
      </c>
      <c r="DZ62" s="169">
        <f t="shared" si="62"/>
        <v>0</v>
      </c>
      <c r="EA62" s="170" t="str">
        <f t="shared" si="63"/>
        <v xml:space="preserve"> </v>
      </c>
      <c r="EC62" s="166">
        <v>14</v>
      </c>
      <c r="ED62" s="227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",(VLOOKUP(EG62,PROTOKOL!$A$1:$E$26,2,FALSE))*EH62)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6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",(VLOOKUP(EP62,PROTOKOL!$A$1:$E$26,2,FALSE))*EQ62)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125"/>
        <v xml:space="preserve"> </v>
      </c>
      <c r="EV62" s="169">
        <f t="shared" si="66"/>
        <v>0</v>
      </c>
      <c r="EW62" s="170" t="str">
        <f t="shared" si="67"/>
        <v xml:space="preserve"> </v>
      </c>
      <c r="EY62" s="166">
        <v>14</v>
      </c>
      <c r="EZ62" s="227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",(VLOOKUP(FC62,PROTOKOL!$A$1:$E$26,2,FALSE))*FD62)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6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",(VLOOKUP(FL62,PROTOKOL!$A$1:$E$26,2,FALSE))*FM62)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126"/>
        <v xml:space="preserve"> </v>
      </c>
      <c r="FR62" s="169">
        <f t="shared" si="70"/>
        <v>0</v>
      </c>
      <c r="FS62" s="170" t="str">
        <f t="shared" si="71"/>
        <v xml:space="preserve"> </v>
      </c>
      <c r="FU62" s="166">
        <v>14</v>
      </c>
      <c r="FV62" s="227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",(VLOOKUP(FY62,PROTOKOL!$A$1:$E$26,2,FALSE))*FZ62)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7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",(VLOOKUP(GH62,PROTOKOL!$A$1:$E$26,2,FALSE))*GI62)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127"/>
        <v xml:space="preserve"> </v>
      </c>
      <c r="GN62" s="169">
        <f t="shared" si="74"/>
        <v>0</v>
      </c>
      <c r="GO62" s="170" t="str">
        <f t="shared" si="75"/>
        <v xml:space="preserve"> </v>
      </c>
      <c r="GQ62" s="166">
        <v>14</v>
      </c>
      <c r="GR62" s="227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",(VLOOKUP(GU62,PROTOKOL!$A$1:$E$26,2,FALSE))*GV62)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7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",(VLOOKUP(HD62,PROTOKOL!$A$1:$E$26,2,FALSE))*HE62)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128"/>
        <v xml:space="preserve"> </v>
      </c>
      <c r="HJ62" s="169">
        <f t="shared" si="78"/>
        <v>0</v>
      </c>
      <c r="HK62" s="170" t="str">
        <f t="shared" si="79"/>
        <v xml:space="preserve"> </v>
      </c>
      <c r="HM62" s="166">
        <v>14</v>
      </c>
      <c r="HN62" s="227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",(VLOOKUP(HQ62,PROTOKOL!$A$1:$E$26,2,FALSE))*HR62)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8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",(VLOOKUP(HZ62,PROTOKOL!$A$1:$E$26,2,FALSE))*IA62)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129"/>
        <v xml:space="preserve"> </v>
      </c>
      <c r="IF62" s="169">
        <f t="shared" si="82"/>
        <v>0</v>
      </c>
      <c r="IG62" s="170" t="str">
        <f t="shared" si="83"/>
        <v xml:space="preserve"> </v>
      </c>
      <c r="II62" s="166">
        <v>14</v>
      </c>
      <c r="IJ62" s="227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",(VLOOKUP(IM62,PROTOKOL!$A$1:$E$26,2,FALSE))*IN62)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8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",(VLOOKUP(IV62,PROTOKOL!$A$1:$E$26,2,FALSE))*IW62)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30"/>
        <v xml:space="preserve"> </v>
      </c>
      <c r="JB62" s="169">
        <f t="shared" si="86"/>
        <v>0</v>
      </c>
      <c r="JC62" s="170" t="str">
        <f t="shared" si="87"/>
        <v xml:space="preserve"> </v>
      </c>
      <c r="JE62" s="166">
        <v>14</v>
      </c>
      <c r="JF62" s="227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",(VLOOKUP(JI62,PROTOKOL!$A$1:$E$26,2,FALSE))*JJ62)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8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",(VLOOKUP(JR62,PROTOKOL!$A$1:$E$26,2,FALSE))*JS62)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31"/>
        <v xml:space="preserve"> </v>
      </c>
      <c r="JX62" s="169">
        <f t="shared" si="90"/>
        <v>0</v>
      </c>
      <c r="JY62" s="170" t="str">
        <f t="shared" si="91"/>
        <v xml:space="preserve"> </v>
      </c>
      <c r="KA62" s="166">
        <v>14</v>
      </c>
      <c r="KB62" s="227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",(VLOOKUP(KE62,PROTOKOL!$A$1:$E$26,2,FALSE))*KF62)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9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",(VLOOKUP(KN62,PROTOKOL!$A$1:$E$26,2,FALSE))*KO62)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32"/>
        <v xml:space="preserve"> </v>
      </c>
      <c r="KT62" s="169">
        <f t="shared" si="94"/>
        <v>0</v>
      </c>
      <c r="KU62" s="170" t="str">
        <f t="shared" si="95"/>
        <v xml:space="preserve"> </v>
      </c>
      <c r="KW62" s="166">
        <v>14</v>
      </c>
      <c r="KX62" s="227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",(VLOOKUP(LA62,PROTOKOL!$A$1:$E$26,2,FALSE))*LB62)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9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",(VLOOKUP(LJ62,PROTOKOL!$A$1:$E$26,2,FALSE))*LK62)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33"/>
        <v xml:space="preserve"> </v>
      </c>
      <c r="LP62" s="169">
        <f t="shared" si="98"/>
        <v>0</v>
      </c>
      <c r="LQ62" s="170" t="str">
        <f t="shared" si="99"/>
        <v xml:space="preserve"> </v>
      </c>
      <c r="LS62" s="166">
        <v>14</v>
      </c>
      <c r="LT62" s="227">
        <v>14</v>
      </c>
      <c r="LU62" s="167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",(VLOOKUP(LW62,PROTOKOL!$A$1:$E$26,2,FALSE))*LX62)</f>
        <v xml:space="preserve"> </v>
      </c>
      <c r="LZ62" s="168" t="str">
        <f t="shared" si="30"/>
        <v xml:space="preserve"> </v>
      </c>
      <c r="MA62" s="205" t="str">
        <f>IF(LW62=0," ",VLOOKUP(LW62,PROTOKOL!$A:$E,5,FALSE))</f>
        <v xml:space="preserve"> </v>
      </c>
      <c r="MB62" s="169"/>
      <c r="MC62" s="170" t="str">
        <f t="shared" si="100"/>
        <v xml:space="preserve"> </v>
      </c>
      <c r="MD62" s="210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",(VLOOKUP(MF62,PROTOKOL!$A$1:$E$26,2,FALSE))*MG62)</f>
        <v xml:space="preserve"> </v>
      </c>
      <c r="MI62" s="168" t="str">
        <f t="shared" si="31"/>
        <v xml:space="preserve"> </v>
      </c>
      <c r="MJ62" s="169" t="str">
        <f>IF(MF62=0," ",VLOOKUP(MF62,PROTOKOL!$A:$E,5,FALSE))</f>
        <v xml:space="preserve"> </v>
      </c>
      <c r="MK62" s="205" t="str">
        <f t="shared" si="134"/>
        <v xml:space="preserve"> </v>
      </c>
      <c r="ML62" s="169">
        <f t="shared" si="102"/>
        <v>0</v>
      </c>
      <c r="MM62" s="170" t="str">
        <f t="shared" si="103"/>
        <v xml:space="preserve"> </v>
      </c>
      <c r="MO62" s="166">
        <v>14</v>
      </c>
      <c r="MP62" s="227">
        <v>14</v>
      </c>
      <c r="MQ62" s="167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",(VLOOKUP(MS62,PROTOKOL!$A$1:$E$26,2,FALSE))*MT62)</f>
        <v xml:space="preserve"> </v>
      </c>
      <c r="MV62" s="168" t="str">
        <f t="shared" si="32"/>
        <v xml:space="preserve"> </v>
      </c>
      <c r="MW62" s="205" t="str">
        <f>IF(MS62=0," ",VLOOKUP(MS62,PROTOKOL!$A:$E,5,FALSE))</f>
        <v xml:space="preserve"> </v>
      </c>
      <c r="MX62" s="169"/>
      <c r="MY62" s="170" t="str">
        <f t="shared" si="104"/>
        <v xml:space="preserve"> </v>
      </c>
      <c r="MZ62" s="210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",(VLOOKUP(NB62,PROTOKOL!$A$1:$E$26,2,FALSE))*NC62)</f>
        <v xml:space="preserve"> </v>
      </c>
      <c r="NE62" s="168" t="str">
        <f t="shared" si="33"/>
        <v xml:space="preserve"> </v>
      </c>
      <c r="NF62" s="169" t="str">
        <f>IF(NB62=0," ",VLOOKUP(NB62,PROTOKOL!$A:$E,5,FALSE))</f>
        <v xml:space="preserve"> </v>
      </c>
      <c r="NG62" s="205" t="str">
        <f t="shared" si="135"/>
        <v xml:space="preserve"> </v>
      </c>
      <c r="NH62" s="169">
        <f t="shared" si="106"/>
        <v>0</v>
      </c>
      <c r="NI62" s="170" t="str">
        <f t="shared" si="107"/>
        <v xml:space="preserve"> </v>
      </c>
      <c r="NK62" s="166">
        <v>14</v>
      </c>
      <c r="NL62" s="227">
        <v>14</v>
      </c>
      <c r="NM62" s="167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",(VLOOKUP(NO62,PROTOKOL!$A$1:$E$26,2,FALSE))*NP62)</f>
        <v xml:space="preserve"> </v>
      </c>
      <c r="NR62" s="168" t="str">
        <f t="shared" si="34"/>
        <v xml:space="preserve"> </v>
      </c>
      <c r="NS62" s="205" t="str">
        <f>IF(NO62=0," ",VLOOKUP(NO62,PROTOKOL!$A:$E,5,FALSE))</f>
        <v xml:space="preserve"> </v>
      </c>
      <c r="NT62" s="169"/>
      <c r="NU62" s="170" t="str">
        <f t="shared" si="108"/>
        <v xml:space="preserve"> </v>
      </c>
      <c r="NV62" s="210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",(VLOOKUP(NX62,PROTOKOL!$A$1:$E$26,2,FALSE))*NY62)</f>
        <v xml:space="preserve"> </v>
      </c>
      <c r="OA62" s="168" t="str">
        <f t="shared" si="35"/>
        <v xml:space="preserve"> </v>
      </c>
      <c r="OB62" s="169" t="str">
        <f>IF(NX62=0," ",VLOOKUP(NX62,PROTOKOL!$A:$E,5,FALSE))</f>
        <v xml:space="preserve"> </v>
      </c>
      <c r="OC62" s="205" t="str">
        <f t="shared" si="136"/>
        <v xml:space="preserve"> </v>
      </c>
      <c r="OD62" s="169">
        <f t="shared" si="110"/>
        <v>0</v>
      </c>
      <c r="OE62" s="170" t="str">
        <f t="shared" si="111"/>
        <v xml:space="preserve"> </v>
      </c>
      <c r="OG62" s="166">
        <v>14</v>
      </c>
      <c r="OH62" s="227">
        <v>14</v>
      </c>
      <c r="OI62" s="167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",(VLOOKUP(OK62,PROTOKOL!$A$1:$E$26,2,FALSE))*OL62)</f>
        <v xml:space="preserve"> </v>
      </c>
      <c r="ON62" s="168" t="str">
        <f t="shared" si="36"/>
        <v xml:space="preserve"> </v>
      </c>
      <c r="OO62" s="205" t="str">
        <f>IF(OK62=0," ",VLOOKUP(OK62,PROTOKOL!$A:$E,5,FALSE))</f>
        <v xml:space="preserve"> </v>
      </c>
      <c r="OP62" s="169"/>
      <c r="OQ62" s="170" t="str">
        <f t="shared" si="112"/>
        <v xml:space="preserve"> </v>
      </c>
      <c r="OR62" s="210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",(VLOOKUP(OT62,PROTOKOL!$A$1:$E$26,2,FALSE))*OU62)</f>
        <v xml:space="preserve"> </v>
      </c>
      <c r="OW62" s="168" t="str">
        <f t="shared" si="37"/>
        <v xml:space="preserve"> </v>
      </c>
      <c r="OX62" s="169" t="str">
        <f>IF(OT62=0," ",VLOOKUP(OT62,PROTOKOL!$A:$E,5,FALSE))</f>
        <v xml:space="preserve"> </v>
      </c>
      <c r="OY62" s="205" t="str">
        <f t="shared" si="137"/>
        <v xml:space="preserve"> </v>
      </c>
      <c r="OZ62" s="169">
        <f t="shared" si="114"/>
        <v>0</v>
      </c>
      <c r="PA62" s="170" t="str">
        <f t="shared" si="115"/>
        <v xml:space="preserve"> </v>
      </c>
      <c r="PC62" s="166">
        <v>14</v>
      </c>
      <c r="PD62" s="227">
        <v>14</v>
      </c>
      <c r="PE62" s="167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",(VLOOKUP(PG62,PROTOKOL!$A$1:$E$26,2,FALSE))*PH62)</f>
        <v xml:space="preserve"> </v>
      </c>
      <c r="PJ62" s="168" t="str">
        <f t="shared" si="38"/>
        <v xml:space="preserve"> </v>
      </c>
      <c r="PK62" s="205" t="str">
        <f>IF(PG62=0," ",VLOOKUP(PG62,PROTOKOL!$A:$E,5,FALSE))</f>
        <v xml:space="preserve"> </v>
      </c>
      <c r="PL62" s="169"/>
      <c r="PM62" s="170" t="str">
        <f t="shared" si="116"/>
        <v xml:space="preserve"> </v>
      </c>
      <c r="PN62" s="210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",(VLOOKUP(PP62,PROTOKOL!$A$1:$E$26,2,FALSE))*PQ62)</f>
        <v xml:space="preserve"> </v>
      </c>
      <c r="PS62" s="168" t="str">
        <f t="shared" si="39"/>
        <v xml:space="preserve"> </v>
      </c>
      <c r="PT62" s="169" t="str">
        <f>IF(PP62=0," ",VLOOKUP(PP62,PROTOKOL!$A:$E,5,FALSE))</f>
        <v xml:space="preserve"> </v>
      </c>
      <c r="PU62" s="205" t="str">
        <f t="shared" si="138"/>
        <v xml:space="preserve"> </v>
      </c>
      <c r="PV62" s="169">
        <f t="shared" si="118"/>
        <v>0</v>
      </c>
      <c r="PW62" s="170" t="str">
        <f t="shared" si="119"/>
        <v xml:space="preserve"> </v>
      </c>
    </row>
    <row r="63" spans="1:439" ht="13.8">
      <c r="A63" s="166">
        <v>14</v>
      </c>
      <c r="B63" s="228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",(VLOOKUP(E63,PROTOKOL!$A$1:$E$26,2,FALSE))*F63)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4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",(VLOOKUP(N63,PROTOKOL!$A$1:$E$26,2,FALSE))*O63)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41"/>
        <v xml:space="preserve"> </v>
      </c>
      <c r="T63" s="169">
        <f t="shared" si="42"/>
        <v>0</v>
      </c>
      <c r="U63" s="170" t="str">
        <f t="shared" si="43"/>
        <v xml:space="preserve"> </v>
      </c>
      <c r="W63" s="166">
        <v>14</v>
      </c>
      <c r="X63" s="228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",(VLOOKUP(AA63,PROTOKOL!$A$1:$E$26,2,FALSE))*AB63)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4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",(VLOOKUP(AJ63,PROTOKOL!$A$1:$E$26,2,FALSE))*AK63)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120"/>
        <v xml:space="preserve"> </v>
      </c>
      <c r="AP63" s="169">
        <f t="shared" si="46"/>
        <v>0</v>
      </c>
      <c r="AQ63" s="170" t="str">
        <f t="shared" si="47"/>
        <v xml:space="preserve"> </v>
      </c>
      <c r="AS63" s="166">
        <v>14</v>
      </c>
      <c r="AT63" s="228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",(VLOOKUP(AW63,PROTOKOL!$A$1:$E$26,2,FALSE))*AX63)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4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",(VLOOKUP(BF63,PROTOKOL!$A$1:$E$26,2,FALSE))*BG63)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121"/>
        <v xml:space="preserve"> </v>
      </c>
      <c r="BL63" s="169">
        <f t="shared" si="50"/>
        <v>0</v>
      </c>
      <c r="BM63" s="170" t="str">
        <f t="shared" si="51"/>
        <v xml:space="preserve"> </v>
      </c>
      <c r="BO63" s="166">
        <v>14</v>
      </c>
      <c r="BP63" s="228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",(VLOOKUP(BS63,PROTOKOL!$A$1:$E$26,2,FALSE))*BT63)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5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",(VLOOKUP(CB63,PROTOKOL!$A$1:$E$26,2,FALSE))*CC63)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122"/>
        <v xml:space="preserve"> </v>
      </c>
      <c r="CH63" s="169">
        <f t="shared" si="54"/>
        <v>0</v>
      </c>
      <c r="CI63" s="170" t="str">
        <f t="shared" si="55"/>
        <v xml:space="preserve"> </v>
      </c>
      <c r="CK63" s="166">
        <v>14</v>
      </c>
      <c r="CL63" s="228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",(VLOOKUP(CO63,PROTOKOL!$A$1:$E$26,2,FALSE))*CP63)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5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",(VLOOKUP(CX63,PROTOKOL!$A$1:$E$26,2,FALSE))*CY63)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123"/>
        <v xml:space="preserve"> </v>
      </c>
      <c r="DD63" s="169">
        <f t="shared" si="58"/>
        <v>0</v>
      </c>
      <c r="DE63" s="170" t="str">
        <f t="shared" si="59"/>
        <v xml:space="preserve"> </v>
      </c>
      <c r="DG63" s="166">
        <v>14</v>
      </c>
      <c r="DH63" s="228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",(VLOOKUP(DK63,PROTOKOL!$A$1:$E$26,2,FALSE))*DL63)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6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",(VLOOKUP(DT63,PROTOKOL!$A$1:$E$26,2,FALSE))*DU63)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124"/>
        <v xml:space="preserve"> </v>
      </c>
      <c r="DZ63" s="169">
        <f t="shared" si="62"/>
        <v>0</v>
      </c>
      <c r="EA63" s="170" t="str">
        <f t="shared" si="63"/>
        <v xml:space="preserve"> </v>
      </c>
      <c r="EC63" s="166">
        <v>14</v>
      </c>
      <c r="ED63" s="228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",(VLOOKUP(EG63,PROTOKOL!$A$1:$E$26,2,FALSE))*EH63)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6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",(VLOOKUP(EP63,PROTOKOL!$A$1:$E$26,2,FALSE))*EQ63)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125"/>
        <v xml:space="preserve"> </v>
      </c>
      <c r="EV63" s="169">
        <f t="shared" si="66"/>
        <v>0</v>
      </c>
      <c r="EW63" s="170" t="str">
        <f t="shared" si="67"/>
        <v xml:space="preserve"> </v>
      </c>
      <c r="EY63" s="166">
        <v>14</v>
      </c>
      <c r="EZ63" s="228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",(VLOOKUP(FC63,PROTOKOL!$A$1:$E$26,2,FALSE))*FD63)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6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",(VLOOKUP(FL63,PROTOKOL!$A$1:$E$26,2,FALSE))*FM63)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126"/>
        <v xml:space="preserve"> </v>
      </c>
      <c r="FR63" s="169">
        <f t="shared" si="70"/>
        <v>0</v>
      </c>
      <c r="FS63" s="170" t="str">
        <f t="shared" si="71"/>
        <v xml:space="preserve"> </v>
      </c>
      <c r="FU63" s="166">
        <v>14</v>
      </c>
      <c r="FV63" s="228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",(VLOOKUP(FY63,PROTOKOL!$A$1:$E$26,2,FALSE))*FZ63)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7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",(VLOOKUP(GH63,PROTOKOL!$A$1:$E$26,2,FALSE))*GI63)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127"/>
        <v xml:space="preserve"> </v>
      </c>
      <c r="GN63" s="169">
        <f t="shared" si="74"/>
        <v>0</v>
      </c>
      <c r="GO63" s="170" t="str">
        <f t="shared" si="75"/>
        <v xml:space="preserve"> </v>
      </c>
      <c r="GQ63" s="166">
        <v>14</v>
      </c>
      <c r="GR63" s="228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",(VLOOKUP(GU63,PROTOKOL!$A$1:$E$26,2,FALSE))*GV63)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7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",(VLOOKUP(HD63,PROTOKOL!$A$1:$E$26,2,FALSE))*HE63)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128"/>
        <v xml:space="preserve"> </v>
      </c>
      <c r="HJ63" s="169">
        <f t="shared" si="78"/>
        <v>0</v>
      </c>
      <c r="HK63" s="170" t="str">
        <f t="shared" si="79"/>
        <v xml:space="preserve"> </v>
      </c>
      <c r="HM63" s="166">
        <v>14</v>
      </c>
      <c r="HN63" s="228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",(VLOOKUP(HQ63,PROTOKOL!$A$1:$E$26,2,FALSE))*HR63)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8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",(VLOOKUP(HZ63,PROTOKOL!$A$1:$E$26,2,FALSE))*IA63)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129"/>
        <v xml:space="preserve"> </v>
      </c>
      <c r="IF63" s="169">
        <f t="shared" si="82"/>
        <v>0</v>
      </c>
      <c r="IG63" s="170" t="str">
        <f t="shared" si="83"/>
        <v xml:space="preserve"> </v>
      </c>
      <c r="II63" s="166">
        <v>14</v>
      </c>
      <c r="IJ63" s="228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",(VLOOKUP(IM63,PROTOKOL!$A$1:$E$26,2,FALSE))*IN63)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8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",(VLOOKUP(IV63,PROTOKOL!$A$1:$E$26,2,FALSE))*IW63)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30"/>
        <v xml:space="preserve"> </v>
      </c>
      <c r="JB63" s="169">
        <f t="shared" si="86"/>
        <v>0</v>
      </c>
      <c r="JC63" s="170" t="str">
        <f t="shared" si="87"/>
        <v xml:space="preserve"> </v>
      </c>
      <c r="JE63" s="166">
        <v>14</v>
      </c>
      <c r="JF63" s="228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",(VLOOKUP(JI63,PROTOKOL!$A$1:$E$26,2,FALSE))*JJ63)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8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",(VLOOKUP(JR63,PROTOKOL!$A$1:$E$26,2,FALSE))*JS63)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31"/>
        <v xml:space="preserve"> </v>
      </c>
      <c r="JX63" s="169">
        <f t="shared" si="90"/>
        <v>0</v>
      </c>
      <c r="JY63" s="170" t="str">
        <f t="shared" si="91"/>
        <v xml:space="preserve"> </v>
      </c>
      <c r="KA63" s="166">
        <v>14</v>
      </c>
      <c r="KB63" s="228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",(VLOOKUP(KE63,PROTOKOL!$A$1:$E$26,2,FALSE))*KF63)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9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",(VLOOKUP(KN63,PROTOKOL!$A$1:$E$26,2,FALSE))*KO63)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32"/>
        <v xml:space="preserve"> </v>
      </c>
      <c r="KT63" s="169">
        <f t="shared" si="94"/>
        <v>0</v>
      </c>
      <c r="KU63" s="170" t="str">
        <f t="shared" si="95"/>
        <v xml:space="preserve"> </v>
      </c>
      <c r="KW63" s="166">
        <v>14</v>
      </c>
      <c r="KX63" s="228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",(VLOOKUP(LA63,PROTOKOL!$A$1:$E$26,2,FALSE))*LB63)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9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",(VLOOKUP(LJ63,PROTOKOL!$A$1:$E$26,2,FALSE))*LK63)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33"/>
        <v xml:space="preserve"> </v>
      </c>
      <c r="LP63" s="169">
        <f t="shared" si="98"/>
        <v>0</v>
      </c>
      <c r="LQ63" s="170" t="str">
        <f t="shared" si="99"/>
        <v xml:space="preserve"> </v>
      </c>
      <c r="LS63" s="166">
        <v>14</v>
      </c>
      <c r="LT63" s="228"/>
      <c r="LU63" s="167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",(VLOOKUP(LW63,PROTOKOL!$A$1:$E$26,2,FALSE))*LX63)</f>
        <v xml:space="preserve"> </v>
      </c>
      <c r="LZ63" s="168" t="str">
        <f t="shared" si="30"/>
        <v xml:space="preserve"> </v>
      </c>
      <c r="MA63" s="205" t="str">
        <f>IF(LW63=0," ",VLOOKUP(LW63,PROTOKOL!$A:$E,5,FALSE))</f>
        <v xml:space="preserve"> </v>
      </c>
      <c r="MB63" s="169"/>
      <c r="MC63" s="170" t="str">
        <f t="shared" si="100"/>
        <v xml:space="preserve"> </v>
      </c>
      <c r="MD63" s="210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",(VLOOKUP(MF63,PROTOKOL!$A$1:$E$26,2,FALSE))*MG63)</f>
        <v xml:space="preserve"> </v>
      </c>
      <c r="MI63" s="168" t="str">
        <f t="shared" si="31"/>
        <v xml:space="preserve"> </v>
      </c>
      <c r="MJ63" s="169" t="str">
        <f>IF(MF63=0," ",VLOOKUP(MF63,PROTOKOL!$A:$E,5,FALSE))</f>
        <v xml:space="preserve"> </v>
      </c>
      <c r="MK63" s="205" t="str">
        <f t="shared" si="134"/>
        <v xml:space="preserve"> </v>
      </c>
      <c r="ML63" s="169">
        <f t="shared" si="102"/>
        <v>0</v>
      </c>
      <c r="MM63" s="170" t="str">
        <f t="shared" si="103"/>
        <v xml:space="preserve"> </v>
      </c>
      <c r="MO63" s="166">
        <v>14</v>
      </c>
      <c r="MP63" s="228"/>
      <c r="MQ63" s="167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",(VLOOKUP(MS63,PROTOKOL!$A$1:$E$26,2,FALSE))*MT63)</f>
        <v xml:space="preserve"> </v>
      </c>
      <c r="MV63" s="168" t="str">
        <f t="shared" si="32"/>
        <v xml:space="preserve"> </v>
      </c>
      <c r="MW63" s="205" t="str">
        <f>IF(MS63=0," ",VLOOKUP(MS63,PROTOKOL!$A:$E,5,FALSE))</f>
        <v xml:space="preserve"> </v>
      </c>
      <c r="MX63" s="169"/>
      <c r="MY63" s="170" t="str">
        <f t="shared" si="104"/>
        <v xml:space="preserve"> </v>
      </c>
      <c r="MZ63" s="210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",(VLOOKUP(NB63,PROTOKOL!$A$1:$E$26,2,FALSE))*NC63)</f>
        <v xml:space="preserve"> </v>
      </c>
      <c r="NE63" s="168" t="str">
        <f t="shared" si="33"/>
        <v xml:space="preserve"> </v>
      </c>
      <c r="NF63" s="169" t="str">
        <f>IF(NB63=0," ",VLOOKUP(NB63,PROTOKOL!$A:$E,5,FALSE))</f>
        <v xml:space="preserve"> </v>
      </c>
      <c r="NG63" s="205" t="str">
        <f t="shared" si="135"/>
        <v xml:space="preserve"> </v>
      </c>
      <c r="NH63" s="169">
        <f t="shared" si="106"/>
        <v>0</v>
      </c>
      <c r="NI63" s="170" t="str">
        <f t="shared" si="107"/>
        <v xml:space="preserve"> </v>
      </c>
      <c r="NK63" s="166">
        <v>14</v>
      </c>
      <c r="NL63" s="228"/>
      <c r="NM63" s="167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",(VLOOKUP(NO63,PROTOKOL!$A$1:$E$26,2,FALSE))*NP63)</f>
        <v xml:space="preserve"> </v>
      </c>
      <c r="NR63" s="168" t="str">
        <f t="shared" si="34"/>
        <v xml:space="preserve"> </v>
      </c>
      <c r="NS63" s="205" t="str">
        <f>IF(NO63=0," ",VLOOKUP(NO63,PROTOKOL!$A:$E,5,FALSE))</f>
        <v xml:space="preserve"> </v>
      </c>
      <c r="NT63" s="169"/>
      <c r="NU63" s="170" t="str">
        <f t="shared" si="108"/>
        <v xml:space="preserve"> </v>
      </c>
      <c r="NV63" s="210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",(VLOOKUP(NX63,PROTOKOL!$A$1:$E$26,2,FALSE))*NY63)</f>
        <v xml:space="preserve"> </v>
      </c>
      <c r="OA63" s="168" t="str">
        <f t="shared" si="35"/>
        <v xml:space="preserve"> </v>
      </c>
      <c r="OB63" s="169" t="str">
        <f>IF(NX63=0," ",VLOOKUP(NX63,PROTOKOL!$A:$E,5,FALSE))</f>
        <v xml:space="preserve"> </v>
      </c>
      <c r="OC63" s="205" t="str">
        <f t="shared" si="136"/>
        <v xml:space="preserve"> </v>
      </c>
      <c r="OD63" s="169">
        <f t="shared" si="110"/>
        <v>0</v>
      </c>
      <c r="OE63" s="170" t="str">
        <f t="shared" si="111"/>
        <v xml:space="preserve"> </v>
      </c>
      <c r="OG63" s="166">
        <v>14</v>
      </c>
      <c r="OH63" s="228"/>
      <c r="OI63" s="167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",(VLOOKUP(OK63,PROTOKOL!$A$1:$E$26,2,FALSE))*OL63)</f>
        <v xml:space="preserve"> </v>
      </c>
      <c r="ON63" s="168" t="str">
        <f t="shared" si="36"/>
        <v xml:space="preserve"> </v>
      </c>
      <c r="OO63" s="205" t="str">
        <f>IF(OK63=0," ",VLOOKUP(OK63,PROTOKOL!$A:$E,5,FALSE))</f>
        <v xml:space="preserve"> </v>
      </c>
      <c r="OP63" s="169"/>
      <c r="OQ63" s="170" t="str">
        <f t="shared" si="112"/>
        <v xml:space="preserve"> </v>
      </c>
      <c r="OR63" s="210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",(VLOOKUP(OT63,PROTOKOL!$A$1:$E$26,2,FALSE))*OU63)</f>
        <v xml:space="preserve"> </v>
      </c>
      <c r="OW63" s="168" t="str">
        <f t="shared" si="37"/>
        <v xml:space="preserve"> </v>
      </c>
      <c r="OX63" s="169" t="str">
        <f>IF(OT63=0," ",VLOOKUP(OT63,PROTOKOL!$A:$E,5,FALSE))</f>
        <v xml:space="preserve"> </v>
      </c>
      <c r="OY63" s="205" t="str">
        <f t="shared" si="137"/>
        <v xml:space="preserve"> </v>
      </c>
      <c r="OZ63" s="169">
        <f t="shared" si="114"/>
        <v>0</v>
      </c>
      <c r="PA63" s="170" t="str">
        <f t="shared" si="115"/>
        <v xml:space="preserve"> </v>
      </c>
      <c r="PC63" s="166">
        <v>14</v>
      </c>
      <c r="PD63" s="228"/>
      <c r="PE63" s="167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",(VLOOKUP(PG63,PROTOKOL!$A$1:$E$26,2,FALSE))*PH63)</f>
        <v xml:space="preserve"> </v>
      </c>
      <c r="PJ63" s="168" t="str">
        <f t="shared" si="38"/>
        <v xml:space="preserve"> </v>
      </c>
      <c r="PK63" s="205" t="str">
        <f>IF(PG63=0," ",VLOOKUP(PG63,PROTOKOL!$A:$E,5,FALSE))</f>
        <v xml:space="preserve"> </v>
      </c>
      <c r="PL63" s="169"/>
      <c r="PM63" s="170" t="str">
        <f t="shared" si="116"/>
        <v xml:space="preserve"> </v>
      </c>
      <c r="PN63" s="210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",(VLOOKUP(PP63,PROTOKOL!$A$1:$E$26,2,FALSE))*PQ63)</f>
        <v xml:space="preserve"> </v>
      </c>
      <c r="PS63" s="168" t="str">
        <f t="shared" si="39"/>
        <v xml:space="preserve"> </v>
      </c>
      <c r="PT63" s="169" t="str">
        <f>IF(PP63=0," ",VLOOKUP(PP63,PROTOKOL!$A:$E,5,FALSE))</f>
        <v xml:space="preserve"> </v>
      </c>
      <c r="PU63" s="205" t="str">
        <f t="shared" si="138"/>
        <v xml:space="preserve"> </v>
      </c>
      <c r="PV63" s="169">
        <f t="shared" si="118"/>
        <v>0</v>
      </c>
      <c r="PW63" s="170" t="str">
        <f t="shared" si="119"/>
        <v xml:space="preserve"> </v>
      </c>
    </row>
    <row r="64" spans="1:439" ht="13.8">
      <c r="A64" s="166">
        <v>14</v>
      </c>
      <c r="B64" s="229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",(VLOOKUP(E64,PROTOKOL!$A$1:$E$26,2,FALSE))*F64)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4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",(VLOOKUP(N64,PROTOKOL!$A$1:$E$26,2,FALSE))*O64)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41"/>
        <v xml:space="preserve"> </v>
      </c>
      <c r="T64" s="169">
        <f t="shared" si="42"/>
        <v>0</v>
      </c>
      <c r="U64" s="170" t="str">
        <f t="shared" si="43"/>
        <v xml:space="preserve"> </v>
      </c>
      <c r="W64" s="166">
        <v>14</v>
      </c>
      <c r="X64" s="229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",(VLOOKUP(AA64,PROTOKOL!$A$1:$E$26,2,FALSE))*AB64)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4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",(VLOOKUP(AJ64,PROTOKOL!$A$1:$E$26,2,FALSE))*AK64)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120"/>
        <v xml:space="preserve"> </v>
      </c>
      <c r="AP64" s="169">
        <f t="shared" si="46"/>
        <v>0</v>
      </c>
      <c r="AQ64" s="170" t="str">
        <f t="shared" si="47"/>
        <v xml:space="preserve"> </v>
      </c>
      <c r="AS64" s="166">
        <v>14</v>
      </c>
      <c r="AT64" s="229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",(VLOOKUP(AW64,PROTOKOL!$A$1:$E$26,2,FALSE))*AX64)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4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",(VLOOKUP(BF64,PROTOKOL!$A$1:$E$26,2,FALSE))*BG64)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121"/>
        <v xml:space="preserve"> </v>
      </c>
      <c r="BL64" s="169">
        <f t="shared" si="50"/>
        <v>0</v>
      </c>
      <c r="BM64" s="170" t="str">
        <f t="shared" si="51"/>
        <v xml:space="preserve"> </v>
      </c>
      <c r="BO64" s="166">
        <v>14</v>
      </c>
      <c r="BP64" s="229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",(VLOOKUP(BS64,PROTOKOL!$A$1:$E$26,2,FALSE))*BT64)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5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",(VLOOKUP(CB64,PROTOKOL!$A$1:$E$26,2,FALSE))*CC64)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122"/>
        <v xml:space="preserve"> </v>
      </c>
      <c r="CH64" s="169">
        <f t="shared" si="54"/>
        <v>0</v>
      </c>
      <c r="CI64" s="170" t="str">
        <f t="shared" si="55"/>
        <v xml:space="preserve"> </v>
      </c>
      <c r="CK64" s="166">
        <v>14</v>
      </c>
      <c r="CL64" s="229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",(VLOOKUP(CO64,PROTOKOL!$A$1:$E$26,2,FALSE))*CP64)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5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",(VLOOKUP(CX64,PROTOKOL!$A$1:$E$26,2,FALSE))*CY64)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123"/>
        <v xml:space="preserve"> </v>
      </c>
      <c r="DD64" s="169">
        <f t="shared" si="58"/>
        <v>0</v>
      </c>
      <c r="DE64" s="170" t="str">
        <f t="shared" si="59"/>
        <v xml:space="preserve"> </v>
      </c>
      <c r="DG64" s="166">
        <v>14</v>
      </c>
      <c r="DH64" s="229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",(VLOOKUP(DK64,PROTOKOL!$A$1:$E$26,2,FALSE))*DL64)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6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",(VLOOKUP(DT64,PROTOKOL!$A$1:$E$26,2,FALSE))*DU64)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124"/>
        <v xml:space="preserve"> </v>
      </c>
      <c r="DZ64" s="169">
        <f t="shared" si="62"/>
        <v>0</v>
      </c>
      <c r="EA64" s="170" t="str">
        <f t="shared" si="63"/>
        <v xml:space="preserve"> </v>
      </c>
      <c r="EC64" s="166">
        <v>14</v>
      </c>
      <c r="ED64" s="229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",(VLOOKUP(EG64,PROTOKOL!$A$1:$E$26,2,FALSE))*EH64)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6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",(VLOOKUP(EP64,PROTOKOL!$A$1:$E$26,2,FALSE))*EQ64)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125"/>
        <v xml:space="preserve"> </v>
      </c>
      <c r="EV64" s="169">
        <f t="shared" si="66"/>
        <v>0</v>
      </c>
      <c r="EW64" s="170" t="str">
        <f t="shared" si="67"/>
        <v xml:space="preserve"> </v>
      </c>
      <c r="EY64" s="166">
        <v>14</v>
      </c>
      <c r="EZ64" s="229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",(VLOOKUP(FC64,PROTOKOL!$A$1:$E$26,2,FALSE))*FD64)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6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",(VLOOKUP(FL64,PROTOKOL!$A$1:$E$26,2,FALSE))*FM64)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126"/>
        <v xml:space="preserve"> </v>
      </c>
      <c r="FR64" s="169">
        <f t="shared" si="70"/>
        <v>0</v>
      </c>
      <c r="FS64" s="170" t="str">
        <f t="shared" si="71"/>
        <v xml:space="preserve"> </v>
      </c>
      <c r="FU64" s="166">
        <v>14</v>
      </c>
      <c r="FV64" s="229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",(VLOOKUP(FY64,PROTOKOL!$A$1:$E$26,2,FALSE))*FZ64)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7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",(VLOOKUP(GH64,PROTOKOL!$A$1:$E$26,2,FALSE))*GI64)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127"/>
        <v xml:space="preserve"> </v>
      </c>
      <c r="GN64" s="169">
        <f t="shared" si="74"/>
        <v>0</v>
      </c>
      <c r="GO64" s="170" t="str">
        <f t="shared" si="75"/>
        <v xml:space="preserve"> </v>
      </c>
      <c r="GQ64" s="166">
        <v>14</v>
      </c>
      <c r="GR64" s="229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",(VLOOKUP(GU64,PROTOKOL!$A$1:$E$26,2,FALSE))*GV64)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7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",(VLOOKUP(HD64,PROTOKOL!$A$1:$E$26,2,FALSE))*HE64)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128"/>
        <v xml:space="preserve"> </v>
      </c>
      <c r="HJ64" s="169">
        <f t="shared" si="78"/>
        <v>0</v>
      </c>
      <c r="HK64" s="170" t="str">
        <f t="shared" si="79"/>
        <v xml:space="preserve"> </v>
      </c>
      <c r="HM64" s="166">
        <v>14</v>
      </c>
      <c r="HN64" s="229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",(VLOOKUP(HQ64,PROTOKOL!$A$1:$E$26,2,FALSE))*HR64)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8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",(VLOOKUP(HZ64,PROTOKOL!$A$1:$E$26,2,FALSE))*IA64)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129"/>
        <v xml:space="preserve"> </v>
      </c>
      <c r="IF64" s="169">
        <f t="shared" si="82"/>
        <v>0</v>
      </c>
      <c r="IG64" s="170" t="str">
        <f t="shared" si="83"/>
        <v xml:space="preserve"> </v>
      </c>
      <c r="II64" s="166">
        <v>14</v>
      </c>
      <c r="IJ64" s="229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",(VLOOKUP(IM64,PROTOKOL!$A$1:$E$26,2,FALSE))*IN64)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8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",(VLOOKUP(IV64,PROTOKOL!$A$1:$E$26,2,FALSE))*IW64)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30"/>
        <v xml:space="preserve"> </v>
      </c>
      <c r="JB64" s="169">
        <f t="shared" si="86"/>
        <v>0</v>
      </c>
      <c r="JC64" s="170" t="str">
        <f t="shared" si="87"/>
        <v xml:space="preserve"> </v>
      </c>
      <c r="JE64" s="166">
        <v>14</v>
      </c>
      <c r="JF64" s="229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",(VLOOKUP(JI64,PROTOKOL!$A$1:$E$26,2,FALSE))*JJ64)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8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",(VLOOKUP(JR64,PROTOKOL!$A$1:$E$26,2,FALSE))*JS64)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31"/>
        <v xml:space="preserve"> </v>
      </c>
      <c r="JX64" s="169">
        <f t="shared" si="90"/>
        <v>0</v>
      </c>
      <c r="JY64" s="170" t="str">
        <f t="shared" si="91"/>
        <v xml:space="preserve"> </v>
      </c>
      <c r="KA64" s="166">
        <v>14</v>
      </c>
      <c r="KB64" s="229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",(VLOOKUP(KE64,PROTOKOL!$A$1:$E$26,2,FALSE))*KF64)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9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",(VLOOKUP(KN64,PROTOKOL!$A$1:$E$26,2,FALSE))*KO64)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32"/>
        <v xml:space="preserve"> </v>
      </c>
      <c r="KT64" s="169">
        <f t="shared" si="94"/>
        <v>0</v>
      </c>
      <c r="KU64" s="170" t="str">
        <f t="shared" si="95"/>
        <v xml:space="preserve"> </v>
      </c>
      <c r="KW64" s="166">
        <v>14</v>
      </c>
      <c r="KX64" s="229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",(VLOOKUP(LA64,PROTOKOL!$A$1:$E$26,2,FALSE))*LB64)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9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",(VLOOKUP(LJ64,PROTOKOL!$A$1:$E$26,2,FALSE))*LK64)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33"/>
        <v xml:space="preserve"> </v>
      </c>
      <c r="LP64" s="169">
        <f t="shared" si="98"/>
        <v>0</v>
      </c>
      <c r="LQ64" s="170" t="str">
        <f t="shared" si="99"/>
        <v xml:space="preserve"> </v>
      </c>
      <c r="LS64" s="166">
        <v>14</v>
      </c>
      <c r="LT64" s="229"/>
      <c r="LU64" s="167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",(VLOOKUP(LW64,PROTOKOL!$A$1:$E$26,2,FALSE))*LX64)</f>
        <v xml:space="preserve"> </v>
      </c>
      <c r="LZ64" s="168" t="str">
        <f t="shared" si="30"/>
        <v xml:space="preserve"> </v>
      </c>
      <c r="MA64" s="205" t="str">
        <f>IF(LW64=0," ",VLOOKUP(LW64,PROTOKOL!$A:$E,5,FALSE))</f>
        <v xml:space="preserve"> </v>
      </c>
      <c r="MB64" s="169"/>
      <c r="MC64" s="170" t="str">
        <f t="shared" si="100"/>
        <v xml:space="preserve"> </v>
      </c>
      <c r="MD64" s="210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",(VLOOKUP(MF64,PROTOKOL!$A$1:$E$26,2,FALSE))*MG64)</f>
        <v xml:space="preserve"> </v>
      </c>
      <c r="MI64" s="168" t="str">
        <f t="shared" si="31"/>
        <v xml:space="preserve"> </v>
      </c>
      <c r="MJ64" s="169" t="str">
        <f>IF(MF64=0," ",VLOOKUP(MF64,PROTOKOL!$A:$E,5,FALSE))</f>
        <v xml:space="preserve"> </v>
      </c>
      <c r="MK64" s="205" t="str">
        <f t="shared" si="134"/>
        <v xml:space="preserve"> </v>
      </c>
      <c r="ML64" s="169">
        <f t="shared" si="102"/>
        <v>0</v>
      </c>
      <c r="MM64" s="170" t="str">
        <f t="shared" si="103"/>
        <v xml:space="preserve"> </v>
      </c>
      <c r="MO64" s="166">
        <v>14</v>
      </c>
      <c r="MP64" s="229"/>
      <c r="MQ64" s="167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",(VLOOKUP(MS64,PROTOKOL!$A$1:$E$26,2,FALSE))*MT64)</f>
        <v xml:space="preserve"> </v>
      </c>
      <c r="MV64" s="168" t="str">
        <f t="shared" si="32"/>
        <v xml:space="preserve"> </v>
      </c>
      <c r="MW64" s="205" t="str">
        <f>IF(MS64=0," ",VLOOKUP(MS64,PROTOKOL!$A:$E,5,FALSE))</f>
        <v xml:space="preserve"> </v>
      </c>
      <c r="MX64" s="169"/>
      <c r="MY64" s="170" t="str">
        <f t="shared" si="104"/>
        <v xml:space="preserve"> </v>
      </c>
      <c r="MZ64" s="210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",(VLOOKUP(NB64,PROTOKOL!$A$1:$E$26,2,FALSE))*NC64)</f>
        <v xml:space="preserve"> </v>
      </c>
      <c r="NE64" s="168" t="str">
        <f t="shared" si="33"/>
        <v xml:space="preserve"> </v>
      </c>
      <c r="NF64" s="169" t="str">
        <f>IF(NB64=0," ",VLOOKUP(NB64,PROTOKOL!$A:$E,5,FALSE))</f>
        <v xml:space="preserve"> </v>
      </c>
      <c r="NG64" s="205" t="str">
        <f t="shared" si="135"/>
        <v xml:space="preserve"> </v>
      </c>
      <c r="NH64" s="169">
        <f t="shared" si="106"/>
        <v>0</v>
      </c>
      <c r="NI64" s="170" t="str">
        <f t="shared" si="107"/>
        <v xml:space="preserve"> </v>
      </c>
      <c r="NK64" s="166">
        <v>14</v>
      </c>
      <c r="NL64" s="229"/>
      <c r="NM64" s="167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",(VLOOKUP(NO64,PROTOKOL!$A$1:$E$26,2,FALSE))*NP64)</f>
        <v xml:space="preserve"> </v>
      </c>
      <c r="NR64" s="168" t="str">
        <f t="shared" si="34"/>
        <v xml:space="preserve"> </v>
      </c>
      <c r="NS64" s="205" t="str">
        <f>IF(NO64=0," ",VLOOKUP(NO64,PROTOKOL!$A:$E,5,FALSE))</f>
        <v xml:space="preserve"> </v>
      </c>
      <c r="NT64" s="169"/>
      <c r="NU64" s="170" t="str">
        <f t="shared" si="108"/>
        <v xml:space="preserve"> </v>
      </c>
      <c r="NV64" s="210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",(VLOOKUP(NX64,PROTOKOL!$A$1:$E$26,2,FALSE))*NY64)</f>
        <v xml:space="preserve"> </v>
      </c>
      <c r="OA64" s="168" t="str">
        <f t="shared" si="35"/>
        <v xml:space="preserve"> </v>
      </c>
      <c r="OB64" s="169" t="str">
        <f>IF(NX64=0," ",VLOOKUP(NX64,PROTOKOL!$A:$E,5,FALSE))</f>
        <v xml:space="preserve"> </v>
      </c>
      <c r="OC64" s="205" t="str">
        <f t="shared" si="136"/>
        <v xml:space="preserve"> </v>
      </c>
      <c r="OD64" s="169">
        <f t="shared" si="110"/>
        <v>0</v>
      </c>
      <c r="OE64" s="170" t="str">
        <f t="shared" si="111"/>
        <v xml:space="preserve"> </v>
      </c>
      <c r="OG64" s="166">
        <v>14</v>
      </c>
      <c r="OH64" s="229"/>
      <c r="OI64" s="167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",(VLOOKUP(OK64,PROTOKOL!$A$1:$E$26,2,FALSE))*OL64)</f>
        <v xml:space="preserve"> </v>
      </c>
      <c r="ON64" s="168" t="str">
        <f t="shared" si="36"/>
        <v xml:space="preserve"> </v>
      </c>
      <c r="OO64" s="205" t="str">
        <f>IF(OK64=0," ",VLOOKUP(OK64,PROTOKOL!$A:$E,5,FALSE))</f>
        <v xml:space="preserve"> </v>
      </c>
      <c r="OP64" s="169"/>
      <c r="OQ64" s="170" t="str">
        <f t="shared" si="112"/>
        <v xml:space="preserve"> </v>
      </c>
      <c r="OR64" s="210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",(VLOOKUP(OT64,PROTOKOL!$A$1:$E$26,2,FALSE))*OU64)</f>
        <v xml:space="preserve"> </v>
      </c>
      <c r="OW64" s="168" t="str">
        <f t="shared" si="37"/>
        <v xml:space="preserve"> </v>
      </c>
      <c r="OX64" s="169" t="str">
        <f>IF(OT64=0," ",VLOOKUP(OT64,PROTOKOL!$A:$E,5,FALSE))</f>
        <v xml:space="preserve"> </v>
      </c>
      <c r="OY64" s="205" t="str">
        <f t="shared" si="137"/>
        <v xml:space="preserve"> </v>
      </c>
      <c r="OZ64" s="169">
        <f t="shared" si="114"/>
        <v>0</v>
      </c>
      <c r="PA64" s="170" t="str">
        <f t="shared" si="115"/>
        <v xml:space="preserve"> </v>
      </c>
      <c r="PC64" s="166">
        <v>14</v>
      </c>
      <c r="PD64" s="229"/>
      <c r="PE64" s="167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",(VLOOKUP(PG64,PROTOKOL!$A$1:$E$26,2,FALSE))*PH64)</f>
        <v xml:space="preserve"> </v>
      </c>
      <c r="PJ64" s="168" t="str">
        <f t="shared" si="38"/>
        <v xml:space="preserve"> </v>
      </c>
      <c r="PK64" s="205" t="str">
        <f>IF(PG64=0," ",VLOOKUP(PG64,PROTOKOL!$A:$E,5,FALSE))</f>
        <v xml:space="preserve"> </v>
      </c>
      <c r="PL64" s="169"/>
      <c r="PM64" s="170" t="str">
        <f t="shared" si="116"/>
        <v xml:space="preserve"> </v>
      </c>
      <c r="PN64" s="210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",(VLOOKUP(PP64,PROTOKOL!$A$1:$E$26,2,FALSE))*PQ64)</f>
        <v xml:space="preserve"> </v>
      </c>
      <c r="PS64" s="168" t="str">
        <f t="shared" si="39"/>
        <v xml:space="preserve"> </v>
      </c>
      <c r="PT64" s="169" t="str">
        <f>IF(PP64=0," ",VLOOKUP(PP64,PROTOKOL!$A:$E,5,FALSE))</f>
        <v xml:space="preserve"> </v>
      </c>
      <c r="PU64" s="205" t="str">
        <f t="shared" si="138"/>
        <v xml:space="preserve"> </v>
      </c>
      <c r="PV64" s="169">
        <f t="shared" si="118"/>
        <v>0</v>
      </c>
      <c r="PW64" s="170" t="str">
        <f t="shared" si="119"/>
        <v xml:space="preserve"> </v>
      </c>
    </row>
    <row r="65" spans="1:439" ht="13.8">
      <c r="A65" s="166">
        <v>15</v>
      </c>
      <c r="B65" s="227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",(VLOOKUP(E65,PROTOKOL!$A$1:$E$26,2,FALSE))*F65)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4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",(VLOOKUP(N65,PROTOKOL!$A$1:$E$26,2,FALSE))*O65)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41"/>
        <v xml:space="preserve"> </v>
      </c>
      <c r="T65" s="169">
        <f t="shared" si="42"/>
        <v>0</v>
      </c>
      <c r="U65" s="170" t="str">
        <f t="shared" si="43"/>
        <v xml:space="preserve"> </v>
      </c>
      <c r="W65" s="166">
        <v>15</v>
      </c>
      <c r="X65" s="227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",(VLOOKUP(AA65,PROTOKOL!$A$1:$E$26,2,FALSE))*AB65)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4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",(VLOOKUP(AJ65,PROTOKOL!$A$1:$E$26,2,FALSE))*AK65)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120"/>
        <v xml:space="preserve"> </v>
      </c>
      <c r="AP65" s="169">
        <f t="shared" si="46"/>
        <v>0</v>
      </c>
      <c r="AQ65" s="170" t="str">
        <f t="shared" si="47"/>
        <v xml:space="preserve"> </v>
      </c>
      <c r="AS65" s="166">
        <v>15</v>
      </c>
      <c r="AT65" s="227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",(VLOOKUP(AW65,PROTOKOL!$A$1:$E$26,2,FALSE))*AX65)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4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",(VLOOKUP(BF65,PROTOKOL!$A$1:$E$26,2,FALSE))*BG65)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121"/>
        <v xml:space="preserve"> </v>
      </c>
      <c r="BL65" s="169">
        <f t="shared" si="50"/>
        <v>0</v>
      </c>
      <c r="BM65" s="170" t="str">
        <f t="shared" si="51"/>
        <v xml:space="preserve"> </v>
      </c>
      <c r="BO65" s="166">
        <v>15</v>
      </c>
      <c r="BP65" s="227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",(VLOOKUP(BS65,PROTOKOL!$A$1:$E$26,2,FALSE))*BT65)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5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",(VLOOKUP(CB65,PROTOKOL!$A$1:$E$26,2,FALSE))*CC65)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122"/>
        <v xml:space="preserve"> </v>
      </c>
      <c r="CH65" s="169">
        <f t="shared" si="54"/>
        <v>0</v>
      </c>
      <c r="CI65" s="170" t="str">
        <f t="shared" si="55"/>
        <v xml:space="preserve"> </v>
      </c>
      <c r="CK65" s="166">
        <v>15</v>
      </c>
      <c r="CL65" s="227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",(VLOOKUP(CO65,PROTOKOL!$A$1:$E$26,2,FALSE))*CP65)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5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",(VLOOKUP(CX65,PROTOKOL!$A$1:$E$26,2,FALSE))*CY65)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123"/>
        <v xml:space="preserve"> </v>
      </c>
      <c r="DD65" s="169">
        <f t="shared" si="58"/>
        <v>0</v>
      </c>
      <c r="DE65" s="170" t="str">
        <f t="shared" si="59"/>
        <v xml:space="preserve"> </v>
      </c>
      <c r="DG65" s="166">
        <v>15</v>
      </c>
      <c r="DH65" s="227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",(VLOOKUP(DK65,PROTOKOL!$A$1:$E$26,2,FALSE))*DL65)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6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",(VLOOKUP(DT65,PROTOKOL!$A$1:$E$26,2,FALSE))*DU65)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124"/>
        <v xml:space="preserve"> </v>
      </c>
      <c r="DZ65" s="169">
        <f t="shared" si="62"/>
        <v>0</v>
      </c>
      <c r="EA65" s="170" t="str">
        <f t="shared" si="63"/>
        <v xml:space="preserve"> </v>
      </c>
      <c r="EC65" s="166">
        <v>15</v>
      </c>
      <c r="ED65" s="227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",(VLOOKUP(EG65,PROTOKOL!$A$1:$E$26,2,FALSE))*EH65)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6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",(VLOOKUP(EP65,PROTOKOL!$A$1:$E$26,2,FALSE))*EQ65)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125"/>
        <v xml:space="preserve"> </v>
      </c>
      <c r="EV65" s="169">
        <f t="shared" si="66"/>
        <v>0</v>
      </c>
      <c r="EW65" s="170" t="str">
        <f t="shared" si="67"/>
        <v xml:space="preserve"> </v>
      </c>
      <c r="EY65" s="166">
        <v>15</v>
      </c>
      <c r="EZ65" s="227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",(VLOOKUP(FC65,PROTOKOL!$A$1:$E$26,2,FALSE))*FD65)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6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",(VLOOKUP(FL65,PROTOKOL!$A$1:$E$26,2,FALSE))*FM65)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126"/>
        <v xml:space="preserve"> </v>
      </c>
      <c r="FR65" s="169">
        <f t="shared" si="70"/>
        <v>0</v>
      </c>
      <c r="FS65" s="170" t="str">
        <f t="shared" si="71"/>
        <v xml:space="preserve"> </v>
      </c>
      <c r="FU65" s="166">
        <v>15</v>
      </c>
      <c r="FV65" s="227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",(VLOOKUP(FY65,PROTOKOL!$A$1:$E$26,2,FALSE))*FZ65)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7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",(VLOOKUP(GH65,PROTOKOL!$A$1:$E$26,2,FALSE))*GI65)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127"/>
        <v xml:space="preserve"> </v>
      </c>
      <c r="GN65" s="169">
        <f t="shared" si="74"/>
        <v>0</v>
      </c>
      <c r="GO65" s="170" t="str">
        <f t="shared" si="75"/>
        <v xml:space="preserve"> </v>
      </c>
      <c r="GQ65" s="166">
        <v>15</v>
      </c>
      <c r="GR65" s="227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",(VLOOKUP(GU65,PROTOKOL!$A$1:$E$26,2,FALSE))*GV65)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7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",(VLOOKUP(HD65,PROTOKOL!$A$1:$E$26,2,FALSE))*HE65)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128"/>
        <v xml:space="preserve"> </v>
      </c>
      <c r="HJ65" s="169">
        <f t="shared" si="78"/>
        <v>0</v>
      </c>
      <c r="HK65" s="170" t="str">
        <f t="shared" si="79"/>
        <v xml:space="preserve"> </v>
      </c>
      <c r="HM65" s="166">
        <v>15</v>
      </c>
      <c r="HN65" s="227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",(VLOOKUP(HQ65,PROTOKOL!$A$1:$E$26,2,FALSE))*HR65)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8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",(VLOOKUP(HZ65,PROTOKOL!$A$1:$E$26,2,FALSE))*IA65)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129"/>
        <v xml:space="preserve"> </v>
      </c>
      <c r="IF65" s="169">
        <f t="shared" si="82"/>
        <v>0</v>
      </c>
      <c r="IG65" s="170" t="str">
        <f t="shared" si="83"/>
        <v xml:space="preserve"> </v>
      </c>
      <c r="II65" s="166">
        <v>15</v>
      </c>
      <c r="IJ65" s="227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",(VLOOKUP(IM65,PROTOKOL!$A$1:$E$26,2,FALSE))*IN65)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8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",(VLOOKUP(IV65,PROTOKOL!$A$1:$E$26,2,FALSE))*IW65)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30"/>
        <v xml:space="preserve"> </v>
      </c>
      <c r="JB65" s="169">
        <f t="shared" si="86"/>
        <v>0</v>
      </c>
      <c r="JC65" s="170" t="str">
        <f t="shared" si="87"/>
        <v xml:space="preserve"> </v>
      </c>
      <c r="JE65" s="166">
        <v>15</v>
      </c>
      <c r="JF65" s="227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",(VLOOKUP(JI65,PROTOKOL!$A$1:$E$26,2,FALSE))*JJ65)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8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",(VLOOKUP(JR65,PROTOKOL!$A$1:$E$26,2,FALSE))*JS65)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31"/>
        <v xml:space="preserve"> </v>
      </c>
      <c r="JX65" s="169">
        <f t="shared" si="90"/>
        <v>0</v>
      </c>
      <c r="JY65" s="170" t="str">
        <f t="shared" si="91"/>
        <v xml:space="preserve"> </v>
      </c>
      <c r="KA65" s="166">
        <v>15</v>
      </c>
      <c r="KB65" s="227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",(VLOOKUP(KE65,PROTOKOL!$A$1:$E$26,2,FALSE))*KF65)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9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",(VLOOKUP(KN65,PROTOKOL!$A$1:$E$26,2,FALSE))*KO65)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32"/>
        <v xml:space="preserve"> </v>
      </c>
      <c r="KT65" s="169">
        <f t="shared" si="94"/>
        <v>0</v>
      </c>
      <c r="KU65" s="170" t="str">
        <f t="shared" si="95"/>
        <v xml:space="preserve"> </v>
      </c>
      <c r="KW65" s="166">
        <v>15</v>
      </c>
      <c r="KX65" s="227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",(VLOOKUP(LA65,PROTOKOL!$A$1:$E$26,2,FALSE))*LB65)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9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",(VLOOKUP(LJ65,PROTOKOL!$A$1:$E$26,2,FALSE))*LK65)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33"/>
        <v xml:space="preserve"> </v>
      </c>
      <c r="LP65" s="169">
        <f t="shared" si="98"/>
        <v>0</v>
      </c>
      <c r="LQ65" s="170" t="str">
        <f t="shared" si="99"/>
        <v xml:space="preserve"> </v>
      </c>
      <c r="LS65" s="166">
        <v>15</v>
      </c>
      <c r="LT65" s="227">
        <v>15</v>
      </c>
      <c r="LU65" s="167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",(VLOOKUP(LW65,PROTOKOL!$A$1:$E$26,2,FALSE))*LX65)</f>
        <v xml:space="preserve"> </v>
      </c>
      <c r="LZ65" s="168" t="str">
        <f t="shared" si="30"/>
        <v xml:space="preserve"> </v>
      </c>
      <c r="MA65" s="205" t="str">
        <f>IF(LW65=0," ",VLOOKUP(LW65,PROTOKOL!$A:$E,5,FALSE))</f>
        <v xml:space="preserve"> </v>
      </c>
      <c r="MB65" s="169"/>
      <c r="MC65" s="170" t="str">
        <f t="shared" si="100"/>
        <v xml:space="preserve"> </v>
      </c>
      <c r="MD65" s="210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",(VLOOKUP(MF65,PROTOKOL!$A$1:$E$26,2,FALSE))*MG65)</f>
        <v xml:space="preserve"> </v>
      </c>
      <c r="MI65" s="168" t="str">
        <f t="shared" si="31"/>
        <v xml:space="preserve"> </v>
      </c>
      <c r="MJ65" s="169" t="str">
        <f>IF(MF65=0," ",VLOOKUP(MF65,PROTOKOL!$A:$E,5,FALSE))</f>
        <v xml:space="preserve"> </v>
      </c>
      <c r="MK65" s="205" t="str">
        <f t="shared" si="134"/>
        <v xml:space="preserve"> </v>
      </c>
      <c r="ML65" s="169">
        <f t="shared" si="102"/>
        <v>0</v>
      </c>
      <c r="MM65" s="170" t="str">
        <f t="shared" si="103"/>
        <v xml:space="preserve"> </v>
      </c>
      <c r="MO65" s="166">
        <v>15</v>
      </c>
      <c r="MP65" s="227">
        <v>15</v>
      </c>
      <c r="MQ65" s="167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",(VLOOKUP(MS65,PROTOKOL!$A$1:$E$26,2,FALSE))*MT65)</f>
        <v xml:space="preserve"> </v>
      </c>
      <c r="MV65" s="168" t="str">
        <f t="shared" si="32"/>
        <v xml:space="preserve"> </v>
      </c>
      <c r="MW65" s="205" t="str">
        <f>IF(MS65=0," ",VLOOKUP(MS65,PROTOKOL!$A:$E,5,FALSE))</f>
        <v xml:space="preserve"> </v>
      </c>
      <c r="MX65" s="169"/>
      <c r="MY65" s="170" t="str">
        <f t="shared" si="104"/>
        <v xml:space="preserve"> </v>
      </c>
      <c r="MZ65" s="210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",(VLOOKUP(NB65,PROTOKOL!$A$1:$E$26,2,FALSE))*NC65)</f>
        <v xml:space="preserve"> </v>
      </c>
      <c r="NE65" s="168" t="str">
        <f t="shared" si="33"/>
        <v xml:space="preserve"> </v>
      </c>
      <c r="NF65" s="169" t="str">
        <f>IF(NB65=0," ",VLOOKUP(NB65,PROTOKOL!$A:$E,5,FALSE))</f>
        <v xml:space="preserve"> </v>
      </c>
      <c r="NG65" s="205" t="str">
        <f t="shared" si="135"/>
        <v xml:space="preserve"> </v>
      </c>
      <c r="NH65" s="169">
        <f t="shared" si="106"/>
        <v>0</v>
      </c>
      <c r="NI65" s="170" t="str">
        <f t="shared" si="107"/>
        <v xml:space="preserve"> </v>
      </c>
      <c r="NK65" s="166">
        <v>15</v>
      </c>
      <c r="NL65" s="227">
        <v>15</v>
      </c>
      <c r="NM65" s="167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",(VLOOKUP(NO65,PROTOKOL!$A$1:$E$26,2,FALSE))*NP65)</f>
        <v xml:space="preserve"> </v>
      </c>
      <c r="NR65" s="168" t="str">
        <f t="shared" si="34"/>
        <v xml:space="preserve"> </v>
      </c>
      <c r="NS65" s="205" t="str">
        <f>IF(NO65=0," ",VLOOKUP(NO65,PROTOKOL!$A:$E,5,FALSE))</f>
        <v xml:space="preserve"> </v>
      </c>
      <c r="NT65" s="169"/>
      <c r="NU65" s="170" t="str">
        <f t="shared" si="108"/>
        <v xml:space="preserve"> </v>
      </c>
      <c r="NV65" s="210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",(VLOOKUP(NX65,PROTOKOL!$A$1:$E$26,2,FALSE))*NY65)</f>
        <v xml:space="preserve"> </v>
      </c>
      <c r="OA65" s="168" t="str">
        <f t="shared" si="35"/>
        <v xml:space="preserve"> </v>
      </c>
      <c r="OB65" s="169" t="str">
        <f>IF(NX65=0," ",VLOOKUP(NX65,PROTOKOL!$A:$E,5,FALSE))</f>
        <v xml:space="preserve"> </v>
      </c>
      <c r="OC65" s="205" t="str">
        <f t="shared" si="136"/>
        <v xml:space="preserve"> </v>
      </c>
      <c r="OD65" s="169">
        <f t="shared" si="110"/>
        <v>0</v>
      </c>
      <c r="OE65" s="170" t="str">
        <f t="shared" si="111"/>
        <v xml:space="preserve"> </v>
      </c>
      <c r="OG65" s="166">
        <v>15</v>
      </c>
      <c r="OH65" s="227">
        <v>15</v>
      </c>
      <c r="OI65" s="167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",(VLOOKUP(OK65,PROTOKOL!$A$1:$E$26,2,FALSE))*OL65)</f>
        <v xml:space="preserve"> </v>
      </c>
      <c r="ON65" s="168" t="str">
        <f t="shared" si="36"/>
        <v xml:space="preserve"> </v>
      </c>
      <c r="OO65" s="205" t="str">
        <f>IF(OK65=0," ",VLOOKUP(OK65,PROTOKOL!$A:$E,5,FALSE))</f>
        <v xml:space="preserve"> </v>
      </c>
      <c r="OP65" s="169"/>
      <c r="OQ65" s="170" t="str">
        <f t="shared" si="112"/>
        <v xml:space="preserve"> </v>
      </c>
      <c r="OR65" s="210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",(VLOOKUP(OT65,PROTOKOL!$A$1:$E$26,2,FALSE))*OU65)</f>
        <v xml:space="preserve"> </v>
      </c>
      <c r="OW65" s="168" t="str">
        <f t="shared" si="37"/>
        <v xml:space="preserve"> </v>
      </c>
      <c r="OX65" s="169" t="str">
        <f>IF(OT65=0," ",VLOOKUP(OT65,PROTOKOL!$A:$E,5,FALSE))</f>
        <v xml:space="preserve"> </v>
      </c>
      <c r="OY65" s="205" t="str">
        <f t="shared" si="137"/>
        <v xml:space="preserve"> </v>
      </c>
      <c r="OZ65" s="169">
        <f t="shared" si="114"/>
        <v>0</v>
      </c>
      <c r="PA65" s="170" t="str">
        <f t="shared" si="115"/>
        <v xml:space="preserve"> </v>
      </c>
      <c r="PC65" s="166">
        <v>15</v>
      </c>
      <c r="PD65" s="227">
        <v>15</v>
      </c>
      <c r="PE65" s="167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",(VLOOKUP(PG65,PROTOKOL!$A$1:$E$26,2,FALSE))*PH65)</f>
        <v xml:space="preserve"> </v>
      </c>
      <c r="PJ65" s="168" t="str">
        <f t="shared" si="38"/>
        <v xml:space="preserve"> </v>
      </c>
      <c r="PK65" s="205" t="str">
        <f>IF(PG65=0," ",VLOOKUP(PG65,PROTOKOL!$A:$E,5,FALSE))</f>
        <v xml:space="preserve"> </v>
      </c>
      <c r="PL65" s="169"/>
      <c r="PM65" s="170" t="str">
        <f t="shared" si="116"/>
        <v xml:space="preserve"> </v>
      </c>
      <c r="PN65" s="210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",(VLOOKUP(PP65,PROTOKOL!$A$1:$E$26,2,FALSE))*PQ65)</f>
        <v xml:space="preserve"> </v>
      </c>
      <c r="PS65" s="168" t="str">
        <f t="shared" si="39"/>
        <v xml:space="preserve"> </v>
      </c>
      <c r="PT65" s="169" t="str">
        <f>IF(PP65=0," ",VLOOKUP(PP65,PROTOKOL!$A:$E,5,FALSE))</f>
        <v xml:space="preserve"> </v>
      </c>
      <c r="PU65" s="205" t="str">
        <f t="shared" si="138"/>
        <v xml:space="preserve"> </v>
      </c>
      <c r="PV65" s="169">
        <f t="shared" si="118"/>
        <v>0</v>
      </c>
      <c r="PW65" s="170" t="str">
        <f t="shared" si="119"/>
        <v xml:space="preserve"> </v>
      </c>
    </row>
    <row r="66" spans="1:439" ht="13.8">
      <c r="A66" s="166">
        <v>15</v>
      </c>
      <c r="B66" s="228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",(VLOOKUP(E66,PROTOKOL!$A$1:$E$26,2,FALSE))*F66)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4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",(VLOOKUP(N66,PROTOKOL!$A$1:$E$26,2,FALSE))*O66)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41"/>
        <v xml:space="preserve"> </v>
      </c>
      <c r="T66" s="169">
        <f t="shared" si="42"/>
        <v>0</v>
      </c>
      <c r="U66" s="170" t="str">
        <f t="shared" si="43"/>
        <v xml:space="preserve"> </v>
      </c>
      <c r="W66" s="166">
        <v>15</v>
      </c>
      <c r="X66" s="228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",(VLOOKUP(AA66,PROTOKOL!$A$1:$E$26,2,FALSE))*AB66)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4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",(VLOOKUP(AJ66,PROTOKOL!$A$1:$E$26,2,FALSE))*AK66)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120"/>
        <v xml:space="preserve"> </v>
      </c>
      <c r="AP66" s="169">
        <f t="shared" si="46"/>
        <v>0</v>
      </c>
      <c r="AQ66" s="170" t="str">
        <f t="shared" si="47"/>
        <v xml:space="preserve"> </v>
      </c>
      <c r="AS66" s="166">
        <v>15</v>
      </c>
      <c r="AT66" s="228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",(VLOOKUP(AW66,PROTOKOL!$A$1:$E$26,2,FALSE))*AX66)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4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",(VLOOKUP(BF66,PROTOKOL!$A$1:$E$26,2,FALSE))*BG66)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121"/>
        <v xml:space="preserve"> </v>
      </c>
      <c r="BL66" s="169">
        <f t="shared" si="50"/>
        <v>0</v>
      </c>
      <c r="BM66" s="170" t="str">
        <f t="shared" si="51"/>
        <v xml:space="preserve"> </v>
      </c>
      <c r="BO66" s="166">
        <v>15</v>
      </c>
      <c r="BP66" s="228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",(VLOOKUP(BS66,PROTOKOL!$A$1:$E$26,2,FALSE))*BT66)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5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",(VLOOKUP(CB66,PROTOKOL!$A$1:$E$26,2,FALSE))*CC66)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122"/>
        <v xml:space="preserve"> </v>
      </c>
      <c r="CH66" s="169">
        <f t="shared" si="54"/>
        <v>0</v>
      </c>
      <c r="CI66" s="170" t="str">
        <f t="shared" si="55"/>
        <v xml:space="preserve"> </v>
      </c>
      <c r="CK66" s="166">
        <v>15</v>
      </c>
      <c r="CL66" s="228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",(VLOOKUP(CO66,PROTOKOL!$A$1:$E$26,2,FALSE))*CP66)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5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",(VLOOKUP(CX66,PROTOKOL!$A$1:$E$26,2,FALSE))*CY66)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123"/>
        <v xml:space="preserve"> </v>
      </c>
      <c r="DD66" s="169">
        <f t="shared" si="58"/>
        <v>0</v>
      </c>
      <c r="DE66" s="170" t="str">
        <f t="shared" si="59"/>
        <v xml:space="preserve"> </v>
      </c>
      <c r="DG66" s="166">
        <v>15</v>
      </c>
      <c r="DH66" s="228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",(VLOOKUP(DK66,PROTOKOL!$A$1:$E$26,2,FALSE))*DL66)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6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",(VLOOKUP(DT66,PROTOKOL!$A$1:$E$26,2,FALSE))*DU66)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124"/>
        <v xml:space="preserve"> </v>
      </c>
      <c r="DZ66" s="169">
        <f t="shared" si="62"/>
        <v>0</v>
      </c>
      <c r="EA66" s="170" t="str">
        <f t="shared" si="63"/>
        <v xml:space="preserve"> </v>
      </c>
      <c r="EC66" s="166">
        <v>15</v>
      </c>
      <c r="ED66" s="228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",(VLOOKUP(EG66,PROTOKOL!$A$1:$E$26,2,FALSE))*EH66)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6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",(VLOOKUP(EP66,PROTOKOL!$A$1:$E$26,2,FALSE))*EQ66)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125"/>
        <v xml:space="preserve"> </v>
      </c>
      <c r="EV66" s="169">
        <f t="shared" si="66"/>
        <v>0</v>
      </c>
      <c r="EW66" s="170" t="str">
        <f t="shared" si="67"/>
        <v xml:space="preserve"> </v>
      </c>
      <c r="EY66" s="166">
        <v>15</v>
      </c>
      <c r="EZ66" s="228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",(VLOOKUP(FC66,PROTOKOL!$A$1:$E$26,2,FALSE))*FD66)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6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",(VLOOKUP(FL66,PROTOKOL!$A$1:$E$26,2,FALSE))*FM66)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126"/>
        <v xml:space="preserve"> </v>
      </c>
      <c r="FR66" s="169">
        <f t="shared" si="70"/>
        <v>0</v>
      </c>
      <c r="FS66" s="170" t="str">
        <f t="shared" si="71"/>
        <v xml:space="preserve"> </v>
      </c>
      <c r="FU66" s="166">
        <v>15</v>
      </c>
      <c r="FV66" s="228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",(VLOOKUP(FY66,PROTOKOL!$A$1:$E$26,2,FALSE))*FZ66)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7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",(VLOOKUP(GH66,PROTOKOL!$A$1:$E$26,2,FALSE))*GI66)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127"/>
        <v xml:space="preserve"> </v>
      </c>
      <c r="GN66" s="169">
        <f t="shared" si="74"/>
        <v>0</v>
      </c>
      <c r="GO66" s="170" t="str">
        <f t="shared" si="75"/>
        <v xml:space="preserve"> </v>
      </c>
      <c r="GQ66" s="166">
        <v>15</v>
      </c>
      <c r="GR66" s="228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",(VLOOKUP(GU66,PROTOKOL!$A$1:$E$26,2,FALSE))*GV66)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7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",(VLOOKUP(HD66,PROTOKOL!$A$1:$E$26,2,FALSE))*HE66)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128"/>
        <v xml:space="preserve"> </v>
      </c>
      <c r="HJ66" s="169">
        <f t="shared" si="78"/>
        <v>0</v>
      </c>
      <c r="HK66" s="170" t="str">
        <f t="shared" si="79"/>
        <v xml:space="preserve"> </v>
      </c>
      <c r="HM66" s="166">
        <v>15</v>
      </c>
      <c r="HN66" s="228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",(VLOOKUP(HQ66,PROTOKOL!$A$1:$E$26,2,FALSE))*HR66)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8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",(VLOOKUP(HZ66,PROTOKOL!$A$1:$E$26,2,FALSE))*IA66)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129"/>
        <v xml:space="preserve"> </v>
      </c>
      <c r="IF66" s="169">
        <f t="shared" si="82"/>
        <v>0</v>
      </c>
      <c r="IG66" s="170" t="str">
        <f t="shared" si="83"/>
        <v xml:space="preserve"> </v>
      </c>
      <c r="II66" s="166">
        <v>15</v>
      </c>
      <c r="IJ66" s="228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",(VLOOKUP(IM66,PROTOKOL!$A$1:$E$26,2,FALSE))*IN66)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8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",(VLOOKUP(IV66,PROTOKOL!$A$1:$E$26,2,FALSE))*IW66)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30"/>
        <v xml:space="preserve"> </v>
      </c>
      <c r="JB66" s="169">
        <f t="shared" si="86"/>
        <v>0</v>
      </c>
      <c r="JC66" s="170" t="str">
        <f t="shared" si="87"/>
        <v xml:space="preserve"> </v>
      </c>
      <c r="JE66" s="166">
        <v>15</v>
      </c>
      <c r="JF66" s="228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",(VLOOKUP(JI66,PROTOKOL!$A$1:$E$26,2,FALSE))*JJ66)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8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",(VLOOKUP(JR66,PROTOKOL!$A$1:$E$26,2,FALSE))*JS66)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31"/>
        <v xml:space="preserve"> </v>
      </c>
      <c r="JX66" s="169">
        <f t="shared" si="90"/>
        <v>0</v>
      </c>
      <c r="JY66" s="170" t="str">
        <f t="shared" si="91"/>
        <v xml:space="preserve"> </v>
      </c>
      <c r="KA66" s="166">
        <v>15</v>
      </c>
      <c r="KB66" s="228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",(VLOOKUP(KE66,PROTOKOL!$A$1:$E$26,2,FALSE))*KF66)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9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",(VLOOKUP(KN66,PROTOKOL!$A$1:$E$26,2,FALSE))*KO66)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32"/>
        <v xml:space="preserve"> </v>
      </c>
      <c r="KT66" s="169">
        <f t="shared" si="94"/>
        <v>0</v>
      </c>
      <c r="KU66" s="170" t="str">
        <f t="shared" si="95"/>
        <v xml:space="preserve"> </v>
      </c>
      <c r="KW66" s="166">
        <v>15</v>
      </c>
      <c r="KX66" s="228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",(VLOOKUP(LA66,PROTOKOL!$A$1:$E$26,2,FALSE))*LB66)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9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",(VLOOKUP(LJ66,PROTOKOL!$A$1:$E$26,2,FALSE))*LK66)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33"/>
        <v xml:space="preserve"> </v>
      </c>
      <c r="LP66" s="169">
        <f t="shared" si="98"/>
        <v>0</v>
      </c>
      <c r="LQ66" s="170" t="str">
        <f t="shared" si="99"/>
        <v xml:space="preserve"> </v>
      </c>
      <c r="LS66" s="166">
        <v>15</v>
      </c>
      <c r="LT66" s="228"/>
      <c r="LU66" s="167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",(VLOOKUP(LW66,PROTOKOL!$A$1:$E$26,2,FALSE))*LX66)</f>
        <v xml:space="preserve"> </v>
      </c>
      <c r="LZ66" s="168" t="str">
        <f t="shared" si="30"/>
        <v xml:space="preserve"> </v>
      </c>
      <c r="MA66" s="205" t="str">
        <f>IF(LW66=0," ",VLOOKUP(LW66,PROTOKOL!$A:$E,5,FALSE))</f>
        <v xml:space="preserve"> </v>
      </c>
      <c r="MB66" s="169"/>
      <c r="MC66" s="170" t="str">
        <f t="shared" si="100"/>
        <v xml:space="preserve"> </v>
      </c>
      <c r="MD66" s="210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",(VLOOKUP(MF66,PROTOKOL!$A$1:$E$26,2,FALSE))*MG66)</f>
        <v xml:space="preserve"> </v>
      </c>
      <c r="MI66" s="168" t="str">
        <f t="shared" si="31"/>
        <v xml:space="preserve"> </v>
      </c>
      <c r="MJ66" s="169" t="str">
        <f>IF(MF66=0," ",VLOOKUP(MF66,PROTOKOL!$A:$E,5,FALSE))</f>
        <v xml:space="preserve"> </v>
      </c>
      <c r="MK66" s="205" t="str">
        <f t="shared" si="134"/>
        <v xml:space="preserve"> </v>
      </c>
      <c r="ML66" s="169">
        <f t="shared" si="102"/>
        <v>0</v>
      </c>
      <c r="MM66" s="170" t="str">
        <f t="shared" si="103"/>
        <v xml:space="preserve"> </v>
      </c>
      <c r="MO66" s="166">
        <v>15</v>
      </c>
      <c r="MP66" s="228"/>
      <c r="MQ66" s="167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",(VLOOKUP(MS66,PROTOKOL!$A$1:$E$26,2,FALSE))*MT66)</f>
        <v xml:space="preserve"> </v>
      </c>
      <c r="MV66" s="168" t="str">
        <f t="shared" si="32"/>
        <v xml:space="preserve"> </v>
      </c>
      <c r="MW66" s="205" t="str">
        <f>IF(MS66=0," ",VLOOKUP(MS66,PROTOKOL!$A:$E,5,FALSE))</f>
        <v xml:space="preserve"> </v>
      </c>
      <c r="MX66" s="169"/>
      <c r="MY66" s="170" t="str">
        <f t="shared" si="104"/>
        <v xml:space="preserve"> </v>
      </c>
      <c r="MZ66" s="210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",(VLOOKUP(NB66,PROTOKOL!$A$1:$E$26,2,FALSE))*NC66)</f>
        <v xml:space="preserve"> </v>
      </c>
      <c r="NE66" s="168" t="str">
        <f t="shared" si="33"/>
        <v xml:space="preserve"> </v>
      </c>
      <c r="NF66" s="169" t="str">
        <f>IF(NB66=0," ",VLOOKUP(NB66,PROTOKOL!$A:$E,5,FALSE))</f>
        <v xml:space="preserve"> </v>
      </c>
      <c r="NG66" s="205" t="str">
        <f t="shared" si="135"/>
        <v xml:space="preserve"> </v>
      </c>
      <c r="NH66" s="169">
        <f t="shared" si="106"/>
        <v>0</v>
      </c>
      <c r="NI66" s="170" t="str">
        <f t="shared" si="107"/>
        <v xml:space="preserve"> </v>
      </c>
      <c r="NK66" s="166">
        <v>15</v>
      </c>
      <c r="NL66" s="228"/>
      <c r="NM66" s="167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",(VLOOKUP(NO66,PROTOKOL!$A$1:$E$26,2,FALSE))*NP66)</f>
        <v xml:space="preserve"> </v>
      </c>
      <c r="NR66" s="168" t="str">
        <f t="shared" si="34"/>
        <v xml:space="preserve"> </v>
      </c>
      <c r="NS66" s="205" t="str">
        <f>IF(NO66=0," ",VLOOKUP(NO66,PROTOKOL!$A:$E,5,FALSE))</f>
        <v xml:space="preserve"> </v>
      </c>
      <c r="NT66" s="169"/>
      <c r="NU66" s="170" t="str">
        <f t="shared" si="108"/>
        <v xml:space="preserve"> </v>
      </c>
      <c r="NV66" s="210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",(VLOOKUP(NX66,PROTOKOL!$A$1:$E$26,2,FALSE))*NY66)</f>
        <v xml:space="preserve"> </v>
      </c>
      <c r="OA66" s="168" t="str">
        <f t="shared" si="35"/>
        <v xml:space="preserve"> </v>
      </c>
      <c r="OB66" s="169" t="str">
        <f>IF(NX66=0," ",VLOOKUP(NX66,PROTOKOL!$A:$E,5,FALSE))</f>
        <v xml:space="preserve"> </v>
      </c>
      <c r="OC66" s="205" t="str">
        <f t="shared" si="136"/>
        <v xml:space="preserve"> </v>
      </c>
      <c r="OD66" s="169">
        <f t="shared" si="110"/>
        <v>0</v>
      </c>
      <c r="OE66" s="170" t="str">
        <f t="shared" si="111"/>
        <v xml:space="preserve"> </v>
      </c>
      <c r="OG66" s="166">
        <v>15</v>
      </c>
      <c r="OH66" s="228"/>
      <c r="OI66" s="167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",(VLOOKUP(OK66,PROTOKOL!$A$1:$E$26,2,FALSE))*OL66)</f>
        <v xml:space="preserve"> </v>
      </c>
      <c r="ON66" s="168" t="str">
        <f t="shared" si="36"/>
        <v xml:space="preserve"> </v>
      </c>
      <c r="OO66" s="205" t="str">
        <f>IF(OK66=0," ",VLOOKUP(OK66,PROTOKOL!$A:$E,5,FALSE))</f>
        <v xml:space="preserve"> </v>
      </c>
      <c r="OP66" s="169"/>
      <c r="OQ66" s="170" t="str">
        <f t="shared" si="112"/>
        <v xml:space="preserve"> </v>
      </c>
      <c r="OR66" s="210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",(VLOOKUP(OT66,PROTOKOL!$A$1:$E$26,2,FALSE))*OU66)</f>
        <v xml:space="preserve"> </v>
      </c>
      <c r="OW66" s="168" t="str">
        <f t="shared" si="37"/>
        <v xml:space="preserve"> </v>
      </c>
      <c r="OX66" s="169" t="str">
        <f>IF(OT66=0," ",VLOOKUP(OT66,PROTOKOL!$A:$E,5,FALSE))</f>
        <v xml:space="preserve"> </v>
      </c>
      <c r="OY66" s="205" t="str">
        <f t="shared" si="137"/>
        <v xml:space="preserve"> </v>
      </c>
      <c r="OZ66" s="169">
        <f t="shared" si="114"/>
        <v>0</v>
      </c>
      <c r="PA66" s="170" t="str">
        <f t="shared" si="115"/>
        <v xml:space="preserve"> </v>
      </c>
      <c r="PC66" s="166">
        <v>15</v>
      </c>
      <c r="PD66" s="228"/>
      <c r="PE66" s="167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",(VLOOKUP(PG66,PROTOKOL!$A$1:$E$26,2,FALSE))*PH66)</f>
        <v xml:space="preserve"> </v>
      </c>
      <c r="PJ66" s="168" t="str">
        <f t="shared" si="38"/>
        <v xml:space="preserve"> </v>
      </c>
      <c r="PK66" s="205" t="str">
        <f>IF(PG66=0," ",VLOOKUP(PG66,PROTOKOL!$A:$E,5,FALSE))</f>
        <v xml:space="preserve"> </v>
      </c>
      <c r="PL66" s="169"/>
      <c r="PM66" s="170" t="str">
        <f t="shared" si="116"/>
        <v xml:space="preserve"> </v>
      </c>
      <c r="PN66" s="210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",(VLOOKUP(PP66,PROTOKOL!$A$1:$E$26,2,FALSE))*PQ66)</f>
        <v xml:space="preserve"> </v>
      </c>
      <c r="PS66" s="168" t="str">
        <f t="shared" si="39"/>
        <v xml:space="preserve"> </v>
      </c>
      <c r="PT66" s="169" t="str">
        <f>IF(PP66=0," ",VLOOKUP(PP66,PROTOKOL!$A:$E,5,FALSE))</f>
        <v xml:space="preserve"> </v>
      </c>
      <c r="PU66" s="205" t="str">
        <f t="shared" si="138"/>
        <v xml:space="preserve"> </v>
      </c>
      <c r="PV66" s="169">
        <f t="shared" si="118"/>
        <v>0</v>
      </c>
      <c r="PW66" s="170" t="str">
        <f t="shared" si="119"/>
        <v xml:space="preserve"> </v>
      </c>
    </row>
    <row r="67" spans="1:439" ht="13.8">
      <c r="A67" s="166">
        <v>15</v>
      </c>
      <c r="B67" s="229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",(VLOOKUP(E67,PROTOKOL!$A$1:$E$26,2,FALSE))*F67)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4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",(VLOOKUP(N67,PROTOKOL!$A$1:$E$26,2,FALSE))*O67)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41"/>
        <v xml:space="preserve"> </v>
      </c>
      <c r="T67" s="169">
        <f t="shared" si="42"/>
        <v>0</v>
      </c>
      <c r="U67" s="170" t="str">
        <f t="shared" si="43"/>
        <v xml:space="preserve"> </v>
      </c>
      <c r="W67" s="166">
        <v>15</v>
      </c>
      <c r="X67" s="229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",(VLOOKUP(AA67,PROTOKOL!$A$1:$E$26,2,FALSE))*AB67)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4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",(VLOOKUP(AJ67,PROTOKOL!$A$1:$E$26,2,FALSE))*AK67)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120"/>
        <v xml:space="preserve"> </v>
      </c>
      <c r="AP67" s="169">
        <f t="shared" si="46"/>
        <v>0</v>
      </c>
      <c r="AQ67" s="170" t="str">
        <f t="shared" si="47"/>
        <v xml:space="preserve"> </v>
      </c>
      <c r="AS67" s="166">
        <v>15</v>
      </c>
      <c r="AT67" s="229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",(VLOOKUP(AW67,PROTOKOL!$A$1:$E$26,2,FALSE))*AX67)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4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",(VLOOKUP(BF67,PROTOKOL!$A$1:$E$26,2,FALSE))*BG67)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121"/>
        <v xml:space="preserve"> </v>
      </c>
      <c r="BL67" s="169">
        <f t="shared" si="50"/>
        <v>0</v>
      </c>
      <c r="BM67" s="170" t="str">
        <f t="shared" si="51"/>
        <v xml:space="preserve"> </v>
      </c>
      <c r="BO67" s="166">
        <v>15</v>
      </c>
      <c r="BP67" s="229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",(VLOOKUP(BS67,PROTOKOL!$A$1:$E$26,2,FALSE))*BT67)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5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",(VLOOKUP(CB67,PROTOKOL!$A$1:$E$26,2,FALSE))*CC67)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122"/>
        <v xml:space="preserve"> </v>
      </c>
      <c r="CH67" s="169">
        <f t="shared" si="54"/>
        <v>0</v>
      </c>
      <c r="CI67" s="170" t="str">
        <f t="shared" si="55"/>
        <v xml:space="preserve"> </v>
      </c>
      <c r="CK67" s="166">
        <v>15</v>
      </c>
      <c r="CL67" s="229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",(VLOOKUP(CO67,PROTOKOL!$A$1:$E$26,2,FALSE))*CP67)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5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",(VLOOKUP(CX67,PROTOKOL!$A$1:$E$26,2,FALSE))*CY67)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123"/>
        <v xml:space="preserve"> </v>
      </c>
      <c r="DD67" s="169">
        <f t="shared" si="58"/>
        <v>0</v>
      </c>
      <c r="DE67" s="170" t="str">
        <f t="shared" si="59"/>
        <v xml:space="preserve"> </v>
      </c>
      <c r="DG67" s="166">
        <v>15</v>
      </c>
      <c r="DH67" s="229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",(VLOOKUP(DK67,PROTOKOL!$A$1:$E$26,2,FALSE))*DL67)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6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",(VLOOKUP(DT67,PROTOKOL!$A$1:$E$26,2,FALSE))*DU67)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124"/>
        <v xml:space="preserve"> </v>
      </c>
      <c r="DZ67" s="169">
        <f t="shared" si="62"/>
        <v>0</v>
      </c>
      <c r="EA67" s="170" t="str">
        <f t="shared" si="63"/>
        <v xml:space="preserve"> </v>
      </c>
      <c r="EC67" s="166">
        <v>15</v>
      </c>
      <c r="ED67" s="229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",(VLOOKUP(EG67,PROTOKOL!$A$1:$E$26,2,FALSE))*EH67)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6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",(VLOOKUP(EP67,PROTOKOL!$A$1:$E$26,2,FALSE))*EQ67)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125"/>
        <v xml:space="preserve"> </v>
      </c>
      <c r="EV67" s="169">
        <f t="shared" si="66"/>
        <v>0</v>
      </c>
      <c r="EW67" s="170" t="str">
        <f t="shared" si="67"/>
        <v xml:space="preserve"> </v>
      </c>
      <c r="EY67" s="166">
        <v>15</v>
      </c>
      <c r="EZ67" s="229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",(VLOOKUP(FC67,PROTOKOL!$A$1:$E$26,2,FALSE))*FD67)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6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",(VLOOKUP(FL67,PROTOKOL!$A$1:$E$26,2,FALSE))*FM67)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126"/>
        <v xml:space="preserve"> </v>
      </c>
      <c r="FR67" s="169">
        <f t="shared" si="70"/>
        <v>0</v>
      </c>
      <c r="FS67" s="170" t="str">
        <f t="shared" si="71"/>
        <v xml:space="preserve"> </v>
      </c>
      <c r="FU67" s="166">
        <v>15</v>
      </c>
      <c r="FV67" s="229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",(VLOOKUP(FY67,PROTOKOL!$A$1:$E$26,2,FALSE))*FZ67)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7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",(VLOOKUP(GH67,PROTOKOL!$A$1:$E$26,2,FALSE))*GI67)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127"/>
        <v xml:space="preserve"> </v>
      </c>
      <c r="GN67" s="169">
        <f t="shared" si="74"/>
        <v>0</v>
      </c>
      <c r="GO67" s="170" t="str">
        <f t="shared" si="75"/>
        <v xml:space="preserve"> </v>
      </c>
      <c r="GQ67" s="166">
        <v>15</v>
      </c>
      <c r="GR67" s="229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",(VLOOKUP(GU67,PROTOKOL!$A$1:$E$26,2,FALSE))*GV67)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7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",(VLOOKUP(HD67,PROTOKOL!$A$1:$E$26,2,FALSE))*HE67)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128"/>
        <v xml:space="preserve"> </v>
      </c>
      <c r="HJ67" s="169">
        <f t="shared" si="78"/>
        <v>0</v>
      </c>
      <c r="HK67" s="170" t="str">
        <f t="shared" si="79"/>
        <v xml:space="preserve"> </v>
      </c>
      <c r="HM67" s="166">
        <v>15</v>
      </c>
      <c r="HN67" s="229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",(VLOOKUP(HQ67,PROTOKOL!$A$1:$E$26,2,FALSE))*HR67)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8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",(VLOOKUP(HZ67,PROTOKOL!$A$1:$E$26,2,FALSE))*IA67)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129"/>
        <v xml:space="preserve"> </v>
      </c>
      <c r="IF67" s="169">
        <f t="shared" si="82"/>
        <v>0</v>
      </c>
      <c r="IG67" s="170" t="str">
        <f t="shared" si="83"/>
        <v xml:space="preserve"> </v>
      </c>
      <c r="II67" s="166">
        <v>15</v>
      </c>
      <c r="IJ67" s="229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",(VLOOKUP(IM67,PROTOKOL!$A$1:$E$26,2,FALSE))*IN67)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8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",(VLOOKUP(IV67,PROTOKOL!$A$1:$E$26,2,FALSE))*IW67)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30"/>
        <v xml:space="preserve"> </v>
      </c>
      <c r="JB67" s="169">
        <f t="shared" si="86"/>
        <v>0</v>
      </c>
      <c r="JC67" s="170" t="str">
        <f t="shared" si="87"/>
        <v xml:space="preserve"> </v>
      </c>
      <c r="JE67" s="166">
        <v>15</v>
      </c>
      <c r="JF67" s="229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",(VLOOKUP(JI67,PROTOKOL!$A$1:$E$26,2,FALSE))*JJ67)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8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",(VLOOKUP(JR67,PROTOKOL!$A$1:$E$26,2,FALSE))*JS67)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31"/>
        <v xml:space="preserve"> </v>
      </c>
      <c r="JX67" s="169">
        <f t="shared" si="90"/>
        <v>0</v>
      </c>
      <c r="JY67" s="170" t="str">
        <f t="shared" si="91"/>
        <v xml:space="preserve"> </v>
      </c>
      <c r="KA67" s="166">
        <v>15</v>
      </c>
      <c r="KB67" s="229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",(VLOOKUP(KE67,PROTOKOL!$A$1:$E$26,2,FALSE))*KF67)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9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",(VLOOKUP(KN67,PROTOKOL!$A$1:$E$26,2,FALSE))*KO67)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32"/>
        <v xml:space="preserve"> </v>
      </c>
      <c r="KT67" s="169">
        <f t="shared" si="94"/>
        <v>0</v>
      </c>
      <c r="KU67" s="170" t="str">
        <f t="shared" si="95"/>
        <v xml:space="preserve"> </v>
      </c>
      <c r="KW67" s="166">
        <v>15</v>
      </c>
      <c r="KX67" s="229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",(VLOOKUP(LA67,PROTOKOL!$A$1:$E$26,2,FALSE))*LB67)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9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",(VLOOKUP(LJ67,PROTOKOL!$A$1:$E$26,2,FALSE))*LK67)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33"/>
        <v xml:space="preserve"> </v>
      </c>
      <c r="LP67" s="169">
        <f t="shared" si="98"/>
        <v>0</v>
      </c>
      <c r="LQ67" s="170" t="str">
        <f t="shared" si="99"/>
        <v xml:space="preserve"> </v>
      </c>
      <c r="LS67" s="166">
        <v>15</v>
      </c>
      <c r="LT67" s="229"/>
      <c r="LU67" s="167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",(VLOOKUP(LW67,PROTOKOL!$A$1:$E$26,2,FALSE))*LX67)</f>
        <v xml:space="preserve"> </v>
      </c>
      <c r="LZ67" s="168" t="str">
        <f t="shared" si="30"/>
        <v xml:space="preserve"> </v>
      </c>
      <c r="MA67" s="205" t="str">
        <f>IF(LW67=0," ",VLOOKUP(LW67,PROTOKOL!$A:$E,5,FALSE))</f>
        <v xml:space="preserve"> </v>
      </c>
      <c r="MB67" s="169"/>
      <c r="MC67" s="170" t="str">
        <f t="shared" si="100"/>
        <v xml:space="preserve"> </v>
      </c>
      <c r="MD67" s="210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",(VLOOKUP(MF67,PROTOKOL!$A$1:$E$26,2,FALSE))*MG67)</f>
        <v xml:space="preserve"> </v>
      </c>
      <c r="MI67" s="168" t="str">
        <f t="shared" si="31"/>
        <v xml:space="preserve"> </v>
      </c>
      <c r="MJ67" s="169" t="str">
        <f>IF(MF67=0," ",VLOOKUP(MF67,PROTOKOL!$A:$E,5,FALSE))</f>
        <v xml:space="preserve"> </v>
      </c>
      <c r="MK67" s="205" t="str">
        <f t="shared" si="134"/>
        <v xml:space="preserve"> </v>
      </c>
      <c r="ML67" s="169">
        <f t="shared" si="102"/>
        <v>0</v>
      </c>
      <c r="MM67" s="170" t="str">
        <f t="shared" si="103"/>
        <v xml:space="preserve"> </v>
      </c>
      <c r="MO67" s="166">
        <v>15</v>
      </c>
      <c r="MP67" s="229"/>
      <c r="MQ67" s="167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",(VLOOKUP(MS67,PROTOKOL!$A$1:$E$26,2,FALSE))*MT67)</f>
        <v xml:space="preserve"> </v>
      </c>
      <c r="MV67" s="168" t="str">
        <f t="shared" si="32"/>
        <v xml:space="preserve"> </v>
      </c>
      <c r="MW67" s="205" t="str">
        <f>IF(MS67=0," ",VLOOKUP(MS67,PROTOKOL!$A:$E,5,FALSE))</f>
        <v xml:space="preserve"> </v>
      </c>
      <c r="MX67" s="169"/>
      <c r="MY67" s="170" t="str">
        <f t="shared" si="104"/>
        <v xml:space="preserve"> </v>
      </c>
      <c r="MZ67" s="210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",(VLOOKUP(NB67,PROTOKOL!$A$1:$E$26,2,FALSE))*NC67)</f>
        <v xml:space="preserve"> </v>
      </c>
      <c r="NE67" s="168" t="str">
        <f t="shared" si="33"/>
        <v xml:space="preserve"> </v>
      </c>
      <c r="NF67" s="169" t="str">
        <f>IF(NB67=0," ",VLOOKUP(NB67,PROTOKOL!$A:$E,5,FALSE))</f>
        <v xml:space="preserve"> </v>
      </c>
      <c r="NG67" s="205" t="str">
        <f t="shared" si="135"/>
        <v xml:space="preserve"> </v>
      </c>
      <c r="NH67" s="169">
        <f t="shared" si="106"/>
        <v>0</v>
      </c>
      <c r="NI67" s="170" t="str">
        <f t="shared" si="107"/>
        <v xml:space="preserve"> </v>
      </c>
      <c r="NK67" s="166">
        <v>15</v>
      </c>
      <c r="NL67" s="229"/>
      <c r="NM67" s="167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",(VLOOKUP(NO67,PROTOKOL!$A$1:$E$26,2,FALSE))*NP67)</f>
        <v xml:space="preserve"> </v>
      </c>
      <c r="NR67" s="168" t="str">
        <f t="shared" si="34"/>
        <v xml:space="preserve"> </v>
      </c>
      <c r="NS67" s="205" t="str">
        <f>IF(NO67=0," ",VLOOKUP(NO67,PROTOKOL!$A:$E,5,FALSE))</f>
        <v xml:space="preserve"> </v>
      </c>
      <c r="NT67" s="169"/>
      <c r="NU67" s="170" t="str">
        <f t="shared" si="108"/>
        <v xml:space="preserve"> </v>
      </c>
      <c r="NV67" s="210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",(VLOOKUP(NX67,PROTOKOL!$A$1:$E$26,2,FALSE))*NY67)</f>
        <v xml:space="preserve"> </v>
      </c>
      <c r="OA67" s="168" t="str">
        <f t="shared" si="35"/>
        <v xml:space="preserve"> </v>
      </c>
      <c r="OB67" s="169" t="str">
        <f>IF(NX67=0," ",VLOOKUP(NX67,PROTOKOL!$A:$E,5,FALSE))</f>
        <v xml:space="preserve"> </v>
      </c>
      <c r="OC67" s="205" t="str">
        <f t="shared" si="136"/>
        <v xml:space="preserve"> </v>
      </c>
      <c r="OD67" s="169">
        <f t="shared" si="110"/>
        <v>0</v>
      </c>
      <c r="OE67" s="170" t="str">
        <f t="shared" si="111"/>
        <v xml:space="preserve"> </v>
      </c>
      <c r="OG67" s="166">
        <v>15</v>
      </c>
      <c r="OH67" s="229"/>
      <c r="OI67" s="167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",(VLOOKUP(OK67,PROTOKOL!$A$1:$E$26,2,FALSE))*OL67)</f>
        <v xml:space="preserve"> </v>
      </c>
      <c r="ON67" s="168" t="str">
        <f t="shared" si="36"/>
        <v xml:space="preserve"> </v>
      </c>
      <c r="OO67" s="205" t="str">
        <f>IF(OK67=0," ",VLOOKUP(OK67,PROTOKOL!$A:$E,5,FALSE))</f>
        <v xml:space="preserve"> </v>
      </c>
      <c r="OP67" s="169"/>
      <c r="OQ67" s="170" t="str">
        <f t="shared" si="112"/>
        <v xml:space="preserve"> </v>
      </c>
      <c r="OR67" s="210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",(VLOOKUP(OT67,PROTOKOL!$A$1:$E$26,2,FALSE))*OU67)</f>
        <v xml:space="preserve"> </v>
      </c>
      <c r="OW67" s="168" t="str">
        <f t="shared" si="37"/>
        <v xml:space="preserve"> </v>
      </c>
      <c r="OX67" s="169" t="str">
        <f>IF(OT67=0," ",VLOOKUP(OT67,PROTOKOL!$A:$E,5,FALSE))</f>
        <v xml:space="preserve"> </v>
      </c>
      <c r="OY67" s="205" t="str">
        <f t="shared" si="137"/>
        <v xml:space="preserve"> </v>
      </c>
      <c r="OZ67" s="169">
        <f t="shared" si="114"/>
        <v>0</v>
      </c>
      <c r="PA67" s="170" t="str">
        <f t="shared" si="115"/>
        <v xml:space="preserve"> </v>
      </c>
      <c r="PC67" s="166">
        <v>15</v>
      </c>
      <c r="PD67" s="229"/>
      <c r="PE67" s="167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",(VLOOKUP(PG67,PROTOKOL!$A$1:$E$26,2,FALSE))*PH67)</f>
        <v xml:space="preserve"> </v>
      </c>
      <c r="PJ67" s="168" t="str">
        <f t="shared" si="38"/>
        <v xml:space="preserve"> </v>
      </c>
      <c r="PK67" s="205" t="str">
        <f>IF(PG67=0," ",VLOOKUP(PG67,PROTOKOL!$A:$E,5,FALSE))</f>
        <v xml:space="preserve"> </v>
      </c>
      <c r="PL67" s="169"/>
      <c r="PM67" s="170" t="str">
        <f t="shared" si="116"/>
        <v xml:space="preserve"> </v>
      </c>
      <c r="PN67" s="210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",(VLOOKUP(PP67,PROTOKOL!$A$1:$E$26,2,FALSE))*PQ67)</f>
        <v xml:space="preserve"> </v>
      </c>
      <c r="PS67" s="168" t="str">
        <f t="shared" si="39"/>
        <v xml:space="preserve"> </v>
      </c>
      <c r="PT67" s="169" t="str">
        <f>IF(PP67=0," ",VLOOKUP(PP67,PROTOKOL!$A:$E,5,FALSE))</f>
        <v xml:space="preserve"> </v>
      </c>
      <c r="PU67" s="205" t="str">
        <f t="shared" si="138"/>
        <v xml:space="preserve"> </v>
      </c>
      <c r="PV67" s="169">
        <f t="shared" si="118"/>
        <v>0</v>
      </c>
      <c r="PW67" s="170" t="str">
        <f t="shared" si="119"/>
        <v xml:space="preserve"> </v>
      </c>
    </row>
    <row r="68" spans="1:439" ht="13.8">
      <c r="A68" s="166">
        <v>16</v>
      </c>
      <c r="B68" s="227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",(VLOOKUP(E68,PROTOKOL!$A$1:$E$26,2,FALSE))*F68)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4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",(VLOOKUP(N68,PROTOKOL!$A$1:$E$26,2,FALSE))*O68)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41"/>
        <v xml:space="preserve"> </v>
      </c>
      <c r="T68" s="169">
        <f t="shared" si="42"/>
        <v>0</v>
      </c>
      <c r="U68" s="170" t="str">
        <f t="shared" si="43"/>
        <v xml:space="preserve"> </v>
      </c>
      <c r="W68" s="166">
        <v>16</v>
      </c>
      <c r="X68" s="227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",(VLOOKUP(AA68,PROTOKOL!$A$1:$E$26,2,FALSE))*AB68)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4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",(VLOOKUP(AJ68,PROTOKOL!$A$1:$E$26,2,FALSE))*AK68)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120"/>
        <v xml:space="preserve"> </v>
      </c>
      <c r="AP68" s="169">
        <f t="shared" si="46"/>
        <v>0</v>
      </c>
      <c r="AQ68" s="170" t="str">
        <f t="shared" si="47"/>
        <v xml:space="preserve"> </v>
      </c>
      <c r="AS68" s="166">
        <v>16</v>
      </c>
      <c r="AT68" s="227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",(VLOOKUP(AW68,PROTOKOL!$A$1:$E$26,2,FALSE))*AX68)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4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",(VLOOKUP(BF68,PROTOKOL!$A$1:$E$26,2,FALSE))*BG68)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121"/>
        <v xml:space="preserve"> </v>
      </c>
      <c r="BL68" s="169">
        <f t="shared" si="50"/>
        <v>0</v>
      </c>
      <c r="BM68" s="170" t="str">
        <f t="shared" si="51"/>
        <v xml:space="preserve"> </v>
      </c>
      <c r="BO68" s="166">
        <v>16</v>
      </c>
      <c r="BP68" s="227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",(VLOOKUP(BS68,PROTOKOL!$A$1:$E$26,2,FALSE))*BT68)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5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",(VLOOKUP(CB68,PROTOKOL!$A$1:$E$26,2,FALSE))*CC68)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122"/>
        <v xml:space="preserve"> </v>
      </c>
      <c r="CH68" s="169">
        <f t="shared" si="54"/>
        <v>0</v>
      </c>
      <c r="CI68" s="170" t="str">
        <f t="shared" si="55"/>
        <v xml:space="preserve"> </v>
      </c>
      <c r="CK68" s="166">
        <v>16</v>
      </c>
      <c r="CL68" s="227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",(VLOOKUP(CO68,PROTOKOL!$A$1:$E$26,2,FALSE))*CP68)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5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",(VLOOKUP(CX68,PROTOKOL!$A$1:$E$26,2,FALSE))*CY68)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123"/>
        <v xml:space="preserve"> </v>
      </c>
      <c r="DD68" s="169">
        <f t="shared" si="58"/>
        <v>0</v>
      </c>
      <c r="DE68" s="170" t="str">
        <f t="shared" si="59"/>
        <v xml:space="preserve"> </v>
      </c>
      <c r="DG68" s="166">
        <v>16</v>
      </c>
      <c r="DH68" s="227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",(VLOOKUP(DK68,PROTOKOL!$A$1:$E$26,2,FALSE))*DL68)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6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",(VLOOKUP(DT68,PROTOKOL!$A$1:$E$26,2,FALSE))*DU68)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124"/>
        <v xml:space="preserve"> </v>
      </c>
      <c r="DZ68" s="169">
        <f t="shared" si="62"/>
        <v>0</v>
      </c>
      <c r="EA68" s="170" t="str">
        <f t="shared" si="63"/>
        <v xml:space="preserve"> </v>
      </c>
      <c r="EC68" s="166">
        <v>16</v>
      </c>
      <c r="ED68" s="227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",(VLOOKUP(EG68,PROTOKOL!$A$1:$E$26,2,FALSE))*EH68)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6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",(VLOOKUP(EP68,PROTOKOL!$A$1:$E$26,2,FALSE))*EQ68)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125"/>
        <v xml:space="preserve"> </v>
      </c>
      <c r="EV68" s="169">
        <f t="shared" si="66"/>
        <v>0</v>
      </c>
      <c r="EW68" s="170" t="str">
        <f t="shared" si="67"/>
        <v xml:space="preserve"> </v>
      </c>
      <c r="EY68" s="166">
        <v>16</v>
      </c>
      <c r="EZ68" s="227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",(VLOOKUP(FC68,PROTOKOL!$A$1:$E$26,2,FALSE))*FD68)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6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",(VLOOKUP(FL68,PROTOKOL!$A$1:$E$26,2,FALSE))*FM68)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126"/>
        <v xml:space="preserve"> </v>
      </c>
      <c r="FR68" s="169">
        <f t="shared" si="70"/>
        <v>0</v>
      </c>
      <c r="FS68" s="170" t="str">
        <f t="shared" si="71"/>
        <v xml:space="preserve"> </v>
      </c>
      <c r="FU68" s="166">
        <v>16</v>
      </c>
      <c r="FV68" s="227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",(VLOOKUP(FY68,PROTOKOL!$A$1:$E$26,2,FALSE))*FZ68)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7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",(VLOOKUP(GH68,PROTOKOL!$A$1:$E$26,2,FALSE))*GI68)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127"/>
        <v xml:space="preserve"> </v>
      </c>
      <c r="GN68" s="169">
        <f t="shared" si="74"/>
        <v>0</v>
      </c>
      <c r="GO68" s="170" t="str">
        <f t="shared" si="75"/>
        <v xml:space="preserve"> </v>
      </c>
      <c r="GQ68" s="166">
        <v>16</v>
      </c>
      <c r="GR68" s="227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",(VLOOKUP(GU68,PROTOKOL!$A$1:$E$26,2,FALSE))*GV68)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7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",(VLOOKUP(HD68,PROTOKOL!$A$1:$E$26,2,FALSE))*HE68)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128"/>
        <v xml:space="preserve"> </v>
      </c>
      <c r="HJ68" s="169">
        <f t="shared" si="78"/>
        <v>0</v>
      </c>
      <c r="HK68" s="170" t="str">
        <f t="shared" si="79"/>
        <v xml:space="preserve"> </v>
      </c>
      <c r="HM68" s="166">
        <v>16</v>
      </c>
      <c r="HN68" s="227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",(VLOOKUP(HQ68,PROTOKOL!$A$1:$E$26,2,FALSE))*HR68)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8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",(VLOOKUP(HZ68,PROTOKOL!$A$1:$E$26,2,FALSE))*IA68)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129"/>
        <v xml:space="preserve"> </v>
      </c>
      <c r="IF68" s="169">
        <f t="shared" si="82"/>
        <v>0</v>
      </c>
      <c r="IG68" s="170" t="str">
        <f t="shared" si="83"/>
        <v xml:space="preserve"> </v>
      </c>
      <c r="II68" s="166">
        <v>16</v>
      </c>
      <c r="IJ68" s="227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",(VLOOKUP(IM68,PROTOKOL!$A$1:$E$26,2,FALSE))*IN68)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8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",(VLOOKUP(IV68,PROTOKOL!$A$1:$E$26,2,FALSE))*IW68)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30"/>
        <v xml:space="preserve"> </v>
      </c>
      <c r="JB68" s="169">
        <f t="shared" si="86"/>
        <v>0</v>
      </c>
      <c r="JC68" s="170" t="str">
        <f t="shared" si="87"/>
        <v xml:space="preserve"> </v>
      </c>
      <c r="JE68" s="166">
        <v>16</v>
      </c>
      <c r="JF68" s="227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",(VLOOKUP(JI68,PROTOKOL!$A$1:$E$26,2,FALSE))*JJ68)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8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",(VLOOKUP(JR68,PROTOKOL!$A$1:$E$26,2,FALSE))*JS68)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31"/>
        <v xml:space="preserve"> </v>
      </c>
      <c r="JX68" s="169">
        <f t="shared" si="90"/>
        <v>0</v>
      </c>
      <c r="JY68" s="170" t="str">
        <f t="shared" si="91"/>
        <v xml:space="preserve"> </v>
      </c>
      <c r="KA68" s="166">
        <v>16</v>
      </c>
      <c r="KB68" s="227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",(VLOOKUP(KE68,PROTOKOL!$A$1:$E$26,2,FALSE))*KF68)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9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",(VLOOKUP(KN68,PROTOKOL!$A$1:$E$26,2,FALSE))*KO68)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32"/>
        <v xml:space="preserve"> </v>
      </c>
      <c r="KT68" s="169">
        <f t="shared" si="94"/>
        <v>0</v>
      </c>
      <c r="KU68" s="170" t="str">
        <f t="shared" si="95"/>
        <v xml:space="preserve"> </v>
      </c>
      <c r="KW68" s="166">
        <v>16</v>
      </c>
      <c r="KX68" s="227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",(VLOOKUP(LA68,PROTOKOL!$A$1:$E$26,2,FALSE))*LB68)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9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",(VLOOKUP(LJ68,PROTOKOL!$A$1:$E$26,2,FALSE))*LK68)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33"/>
        <v xml:space="preserve"> </v>
      </c>
      <c r="LP68" s="169">
        <f t="shared" si="98"/>
        <v>0</v>
      </c>
      <c r="LQ68" s="170" t="str">
        <f t="shared" si="99"/>
        <v xml:space="preserve"> </v>
      </c>
      <c r="LS68" s="166">
        <v>16</v>
      </c>
      <c r="LT68" s="227">
        <v>16</v>
      </c>
      <c r="LU68" s="167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",(VLOOKUP(LW68,PROTOKOL!$A$1:$E$26,2,FALSE))*LX68)</f>
        <v xml:space="preserve"> </v>
      </c>
      <c r="LZ68" s="168" t="str">
        <f t="shared" si="30"/>
        <v xml:space="preserve"> </v>
      </c>
      <c r="MA68" s="205" t="str">
        <f>IF(LW68=0," ",VLOOKUP(LW68,PROTOKOL!$A:$E,5,FALSE))</f>
        <v xml:space="preserve"> </v>
      </c>
      <c r="MB68" s="169"/>
      <c r="MC68" s="170" t="str">
        <f t="shared" si="100"/>
        <v xml:space="preserve"> </v>
      </c>
      <c r="MD68" s="210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",(VLOOKUP(MF68,PROTOKOL!$A$1:$E$26,2,FALSE))*MG68)</f>
        <v xml:space="preserve"> </v>
      </c>
      <c r="MI68" s="168" t="str">
        <f t="shared" si="31"/>
        <v xml:space="preserve"> </v>
      </c>
      <c r="MJ68" s="169" t="str">
        <f>IF(MF68=0," ",VLOOKUP(MF68,PROTOKOL!$A:$E,5,FALSE))</f>
        <v xml:space="preserve"> </v>
      </c>
      <c r="MK68" s="205" t="str">
        <f t="shared" si="134"/>
        <v xml:space="preserve"> </v>
      </c>
      <c r="ML68" s="169">
        <f t="shared" si="102"/>
        <v>0</v>
      </c>
      <c r="MM68" s="170" t="str">
        <f t="shared" si="103"/>
        <v xml:space="preserve"> </v>
      </c>
      <c r="MO68" s="166">
        <v>16</v>
      </c>
      <c r="MP68" s="227">
        <v>16</v>
      </c>
      <c r="MQ68" s="167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",(VLOOKUP(MS68,PROTOKOL!$A$1:$E$26,2,FALSE))*MT68)</f>
        <v xml:space="preserve"> </v>
      </c>
      <c r="MV68" s="168" t="str">
        <f t="shared" si="32"/>
        <v xml:space="preserve"> </v>
      </c>
      <c r="MW68" s="205" t="str">
        <f>IF(MS68=0," ",VLOOKUP(MS68,PROTOKOL!$A:$E,5,FALSE))</f>
        <v xml:space="preserve"> </v>
      </c>
      <c r="MX68" s="169"/>
      <c r="MY68" s="170" t="str">
        <f t="shared" si="104"/>
        <v xml:space="preserve"> </v>
      </c>
      <c r="MZ68" s="210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",(VLOOKUP(NB68,PROTOKOL!$A$1:$E$26,2,FALSE))*NC68)</f>
        <v xml:space="preserve"> </v>
      </c>
      <c r="NE68" s="168" t="str">
        <f t="shared" si="33"/>
        <v xml:space="preserve"> </v>
      </c>
      <c r="NF68" s="169" t="str">
        <f>IF(NB68=0," ",VLOOKUP(NB68,PROTOKOL!$A:$E,5,FALSE))</f>
        <v xml:space="preserve"> </v>
      </c>
      <c r="NG68" s="205" t="str">
        <f t="shared" si="135"/>
        <v xml:space="preserve"> </v>
      </c>
      <c r="NH68" s="169">
        <f t="shared" si="106"/>
        <v>0</v>
      </c>
      <c r="NI68" s="170" t="str">
        <f t="shared" si="107"/>
        <v xml:space="preserve"> </v>
      </c>
      <c r="NK68" s="166">
        <v>16</v>
      </c>
      <c r="NL68" s="227">
        <v>16</v>
      </c>
      <c r="NM68" s="167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",(VLOOKUP(NO68,PROTOKOL!$A$1:$E$26,2,FALSE))*NP68)</f>
        <v xml:space="preserve"> </v>
      </c>
      <c r="NR68" s="168" t="str">
        <f t="shared" si="34"/>
        <v xml:space="preserve"> </v>
      </c>
      <c r="NS68" s="205" t="str">
        <f>IF(NO68=0," ",VLOOKUP(NO68,PROTOKOL!$A:$E,5,FALSE))</f>
        <v xml:space="preserve"> </v>
      </c>
      <c r="NT68" s="169"/>
      <c r="NU68" s="170" t="str">
        <f t="shared" si="108"/>
        <v xml:space="preserve"> </v>
      </c>
      <c r="NV68" s="210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",(VLOOKUP(NX68,PROTOKOL!$A$1:$E$26,2,FALSE))*NY68)</f>
        <v xml:space="preserve"> </v>
      </c>
      <c r="OA68" s="168" t="str">
        <f t="shared" si="35"/>
        <v xml:space="preserve"> </v>
      </c>
      <c r="OB68" s="169" t="str">
        <f>IF(NX68=0," ",VLOOKUP(NX68,PROTOKOL!$A:$E,5,FALSE))</f>
        <v xml:space="preserve"> </v>
      </c>
      <c r="OC68" s="205" t="str">
        <f t="shared" si="136"/>
        <v xml:space="preserve"> </v>
      </c>
      <c r="OD68" s="169">
        <f t="shared" si="110"/>
        <v>0</v>
      </c>
      <c r="OE68" s="170" t="str">
        <f t="shared" si="111"/>
        <v xml:space="preserve"> </v>
      </c>
      <c r="OG68" s="166">
        <v>16</v>
      </c>
      <c r="OH68" s="227">
        <v>16</v>
      </c>
      <c r="OI68" s="167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",(VLOOKUP(OK68,PROTOKOL!$A$1:$E$26,2,FALSE))*OL68)</f>
        <v xml:space="preserve"> </v>
      </c>
      <c r="ON68" s="168" t="str">
        <f t="shared" si="36"/>
        <v xml:space="preserve"> </v>
      </c>
      <c r="OO68" s="205" t="str">
        <f>IF(OK68=0," ",VLOOKUP(OK68,PROTOKOL!$A:$E,5,FALSE))</f>
        <v xml:space="preserve"> </v>
      </c>
      <c r="OP68" s="169"/>
      <c r="OQ68" s="170" t="str">
        <f t="shared" si="112"/>
        <v xml:space="preserve"> </v>
      </c>
      <c r="OR68" s="210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",(VLOOKUP(OT68,PROTOKOL!$A$1:$E$26,2,FALSE))*OU68)</f>
        <v xml:space="preserve"> </v>
      </c>
      <c r="OW68" s="168" t="str">
        <f t="shared" si="37"/>
        <v xml:space="preserve"> </v>
      </c>
      <c r="OX68" s="169" t="str">
        <f>IF(OT68=0," ",VLOOKUP(OT68,PROTOKOL!$A:$E,5,FALSE))</f>
        <v xml:space="preserve"> </v>
      </c>
      <c r="OY68" s="205" t="str">
        <f t="shared" si="137"/>
        <v xml:space="preserve"> </v>
      </c>
      <c r="OZ68" s="169">
        <f t="shared" si="114"/>
        <v>0</v>
      </c>
      <c r="PA68" s="170" t="str">
        <f t="shared" si="115"/>
        <v xml:space="preserve"> </v>
      </c>
      <c r="PC68" s="166">
        <v>16</v>
      </c>
      <c r="PD68" s="227">
        <v>16</v>
      </c>
      <c r="PE68" s="167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",(VLOOKUP(PG68,PROTOKOL!$A$1:$E$26,2,FALSE))*PH68)</f>
        <v xml:space="preserve"> </v>
      </c>
      <c r="PJ68" s="168" t="str">
        <f t="shared" si="38"/>
        <v xml:space="preserve"> </v>
      </c>
      <c r="PK68" s="205" t="str">
        <f>IF(PG68=0," ",VLOOKUP(PG68,PROTOKOL!$A:$E,5,FALSE))</f>
        <v xml:space="preserve"> </v>
      </c>
      <c r="PL68" s="169"/>
      <c r="PM68" s="170" t="str">
        <f t="shared" si="116"/>
        <v xml:space="preserve"> </v>
      </c>
      <c r="PN68" s="210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",(VLOOKUP(PP68,PROTOKOL!$A$1:$E$26,2,FALSE))*PQ68)</f>
        <v xml:space="preserve"> </v>
      </c>
      <c r="PS68" s="168" t="str">
        <f t="shared" si="39"/>
        <v xml:space="preserve"> </v>
      </c>
      <c r="PT68" s="169" t="str">
        <f>IF(PP68=0," ",VLOOKUP(PP68,PROTOKOL!$A:$E,5,FALSE))</f>
        <v xml:space="preserve"> </v>
      </c>
      <c r="PU68" s="205" t="str">
        <f t="shared" si="138"/>
        <v xml:space="preserve"> </v>
      </c>
      <c r="PV68" s="169">
        <f t="shared" si="118"/>
        <v>0</v>
      </c>
      <c r="PW68" s="170" t="str">
        <f t="shared" si="119"/>
        <v xml:space="preserve"> </v>
      </c>
    </row>
    <row r="69" spans="1:439" ht="13.8">
      <c r="A69" s="166">
        <v>16</v>
      </c>
      <c r="B69" s="228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",(VLOOKUP(E69,PROTOKOL!$A$1:$E$26,2,FALSE))*F69)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4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",(VLOOKUP(N69,PROTOKOL!$A$1:$E$26,2,FALSE))*O69)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41"/>
        <v xml:space="preserve"> </v>
      </c>
      <c r="T69" s="169">
        <f t="shared" si="42"/>
        <v>0</v>
      </c>
      <c r="U69" s="170" t="str">
        <f t="shared" si="43"/>
        <v xml:space="preserve"> </v>
      </c>
      <c r="W69" s="166">
        <v>16</v>
      </c>
      <c r="X69" s="228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",(VLOOKUP(AA69,PROTOKOL!$A$1:$E$26,2,FALSE))*AB69)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4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",(VLOOKUP(AJ69,PROTOKOL!$A$1:$E$26,2,FALSE))*AK69)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120"/>
        <v xml:space="preserve"> </v>
      </c>
      <c r="AP69" s="169">
        <f t="shared" si="46"/>
        <v>0</v>
      </c>
      <c r="AQ69" s="170" t="str">
        <f t="shared" si="47"/>
        <v xml:space="preserve"> </v>
      </c>
      <c r="AS69" s="166">
        <v>16</v>
      </c>
      <c r="AT69" s="228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",(VLOOKUP(AW69,PROTOKOL!$A$1:$E$26,2,FALSE))*AX69)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4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",(VLOOKUP(BF69,PROTOKOL!$A$1:$E$26,2,FALSE))*BG69)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121"/>
        <v xml:space="preserve"> </v>
      </c>
      <c r="BL69" s="169">
        <f t="shared" si="50"/>
        <v>0</v>
      </c>
      <c r="BM69" s="170" t="str">
        <f t="shared" si="51"/>
        <v xml:space="preserve"> </v>
      </c>
      <c r="BO69" s="166">
        <v>16</v>
      </c>
      <c r="BP69" s="228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",(VLOOKUP(BS69,PROTOKOL!$A$1:$E$26,2,FALSE))*BT69)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5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",(VLOOKUP(CB69,PROTOKOL!$A$1:$E$26,2,FALSE))*CC69)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122"/>
        <v xml:space="preserve"> </v>
      </c>
      <c r="CH69" s="169">
        <f t="shared" si="54"/>
        <v>0</v>
      </c>
      <c r="CI69" s="170" t="str">
        <f t="shared" si="55"/>
        <v xml:space="preserve"> </v>
      </c>
      <c r="CK69" s="166">
        <v>16</v>
      </c>
      <c r="CL69" s="228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",(VLOOKUP(CO69,PROTOKOL!$A$1:$E$26,2,FALSE))*CP69)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5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",(VLOOKUP(CX69,PROTOKOL!$A$1:$E$26,2,FALSE))*CY69)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123"/>
        <v xml:space="preserve"> </v>
      </c>
      <c r="DD69" s="169">
        <f t="shared" si="58"/>
        <v>0</v>
      </c>
      <c r="DE69" s="170" t="str">
        <f t="shared" si="59"/>
        <v xml:space="preserve"> </v>
      </c>
      <c r="DG69" s="166">
        <v>16</v>
      </c>
      <c r="DH69" s="228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",(VLOOKUP(DK69,PROTOKOL!$A$1:$E$26,2,FALSE))*DL69)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6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",(VLOOKUP(DT69,PROTOKOL!$A$1:$E$26,2,FALSE))*DU69)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124"/>
        <v xml:space="preserve"> </v>
      </c>
      <c r="DZ69" s="169">
        <f t="shared" si="62"/>
        <v>0</v>
      </c>
      <c r="EA69" s="170" t="str">
        <f t="shared" si="63"/>
        <v xml:space="preserve"> </v>
      </c>
      <c r="EC69" s="166">
        <v>16</v>
      </c>
      <c r="ED69" s="228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",(VLOOKUP(EG69,PROTOKOL!$A$1:$E$26,2,FALSE))*EH69)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6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",(VLOOKUP(EP69,PROTOKOL!$A$1:$E$26,2,FALSE))*EQ69)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125"/>
        <v xml:space="preserve"> </v>
      </c>
      <c r="EV69" s="169">
        <f t="shared" si="66"/>
        <v>0</v>
      </c>
      <c r="EW69" s="170" t="str">
        <f t="shared" si="67"/>
        <v xml:space="preserve"> </v>
      </c>
      <c r="EY69" s="166">
        <v>16</v>
      </c>
      <c r="EZ69" s="228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",(VLOOKUP(FC69,PROTOKOL!$A$1:$E$26,2,FALSE))*FD69)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6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",(VLOOKUP(FL69,PROTOKOL!$A$1:$E$26,2,FALSE))*FM69)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126"/>
        <v xml:space="preserve"> </v>
      </c>
      <c r="FR69" s="169">
        <f t="shared" si="70"/>
        <v>0</v>
      </c>
      <c r="FS69" s="170" t="str">
        <f t="shared" si="71"/>
        <v xml:space="preserve"> </v>
      </c>
      <c r="FU69" s="166">
        <v>16</v>
      </c>
      <c r="FV69" s="228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",(VLOOKUP(FY69,PROTOKOL!$A$1:$E$26,2,FALSE))*FZ69)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7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",(VLOOKUP(GH69,PROTOKOL!$A$1:$E$26,2,FALSE))*GI69)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127"/>
        <v xml:space="preserve"> </v>
      </c>
      <c r="GN69" s="169">
        <f t="shared" si="74"/>
        <v>0</v>
      </c>
      <c r="GO69" s="170" t="str">
        <f t="shared" si="75"/>
        <v xml:space="preserve"> </v>
      </c>
      <c r="GQ69" s="166">
        <v>16</v>
      </c>
      <c r="GR69" s="228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",(VLOOKUP(GU69,PROTOKOL!$A$1:$E$26,2,FALSE))*GV69)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7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",(VLOOKUP(HD69,PROTOKOL!$A$1:$E$26,2,FALSE))*HE69)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128"/>
        <v xml:space="preserve"> </v>
      </c>
      <c r="HJ69" s="169">
        <f t="shared" si="78"/>
        <v>0</v>
      </c>
      <c r="HK69" s="170" t="str">
        <f t="shared" si="79"/>
        <v xml:space="preserve"> </v>
      </c>
      <c r="HM69" s="166">
        <v>16</v>
      </c>
      <c r="HN69" s="228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",(VLOOKUP(HQ69,PROTOKOL!$A$1:$E$26,2,FALSE))*HR69)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8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",(VLOOKUP(HZ69,PROTOKOL!$A$1:$E$26,2,FALSE))*IA69)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129"/>
        <v xml:space="preserve"> </v>
      </c>
      <c r="IF69" s="169">
        <f t="shared" si="82"/>
        <v>0</v>
      </c>
      <c r="IG69" s="170" t="str">
        <f t="shared" si="83"/>
        <v xml:space="preserve"> </v>
      </c>
      <c r="II69" s="166">
        <v>16</v>
      </c>
      <c r="IJ69" s="228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",(VLOOKUP(IM69,PROTOKOL!$A$1:$E$26,2,FALSE))*IN69)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8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",(VLOOKUP(IV69,PROTOKOL!$A$1:$E$26,2,FALSE))*IW69)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30"/>
        <v xml:space="preserve"> </v>
      </c>
      <c r="JB69" s="169">
        <f t="shared" si="86"/>
        <v>0</v>
      </c>
      <c r="JC69" s="170" t="str">
        <f t="shared" si="87"/>
        <v xml:space="preserve"> </v>
      </c>
      <c r="JE69" s="166">
        <v>16</v>
      </c>
      <c r="JF69" s="228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",(VLOOKUP(JI69,PROTOKOL!$A$1:$E$26,2,FALSE))*JJ69)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8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",(VLOOKUP(JR69,PROTOKOL!$A$1:$E$26,2,FALSE))*JS69)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31"/>
        <v xml:space="preserve"> </v>
      </c>
      <c r="JX69" s="169">
        <f t="shared" si="90"/>
        <v>0</v>
      </c>
      <c r="JY69" s="170" t="str">
        <f t="shared" si="91"/>
        <v xml:space="preserve"> </v>
      </c>
      <c r="KA69" s="166">
        <v>16</v>
      </c>
      <c r="KB69" s="228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",(VLOOKUP(KE69,PROTOKOL!$A$1:$E$26,2,FALSE))*KF69)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9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",(VLOOKUP(KN69,PROTOKOL!$A$1:$E$26,2,FALSE))*KO69)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32"/>
        <v xml:space="preserve"> </v>
      </c>
      <c r="KT69" s="169">
        <f t="shared" si="94"/>
        <v>0</v>
      </c>
      <c r="KU69" s="170" t="str">
        <f t="shared" si="95"/>
        <v xml:space="preserve"> </v>
      </c>
      <c r="KW69" s="166">
        <v>16</v>
      </c>
      <c r="KX69" s="228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",(VLOOKUP(LA69,PROTOKOL!$A$1:$E$26,2,FALSE))*LB69)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9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",(VLOOKUP(LJ69,PROTOKOL!$A$1:$E$26,2,FALSE))*LK69)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33"/>
        <v xml:space="preserve"> </v>
      </c>
      <c r="LP69" s="169">
        <f t="shared" si="98"/>
        <v>0</v>
      </c>
      <c r="LQ69" s="170" t="str">
        <f t="shared" si="99"/>
        <v xml:space="preserve"> </v>
      </c>
      <c r="LS69" s="166">
        <v>16</v>
      </c>
      <c r="LT69" s="228"/>
      <c r="LU69" s="167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",(VLOOKUP(LW69,PROTOKOL!$A$1:$E$26,2,FALSE))*LX69)</f>
        <v xml:space="preserve"> </v>
      </c>
      <c r="LZ69" s="168" t="str">
        <f t="shared" si="30"/>
        <v xml:space="preserve"> </v>
      </c>
      <c r="MA69" s="205" t="str">
        <f>IF(LW69=0," ",VLOOKUP(LW69,PROTOKOL!$A:$E,5,FALSE))</f>
        <v xml:space="preserve"> </v>
      </c>
      <c r="MB69" s="169"/>
      <c r="MC69" s="170" t="str">
        <f t="shared" si="100"/>
        <v xml:space="preserve"> </v>
      </c>
      <c r="MD69" s="210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",(VLOOKUP(MF69,PROTOKOL!$A$1:$E$26,2,FALSE))*MG69)</f>
        <v xml:space="preserve"> </v>
      </c>
      <c r="MI69" s="168" t="str">
        <f t="shared" si="31"/>
        <v xml:space="preserve"> </v>
      </c>
      <c r="MJ69" s="169" t="str">
        <f>IF(MF69=0," ",VLOOKUP(MF69,PROTOKOL!$A:$E,5,FALSE))</f>
        <v xml:space="preserve"> </v>
      </c>
      <c r="MK69" s="205" t="str">
        <f t="shared" si="134"/>
        <v xml:space="preserve"> </v>
      </c>
      <c r="ML69" s="169">
        <f t="shared" si="102"/>
        <v>0</v>
      </c>
      <c r="MM69" s="170" t="str">
        <f t="shared" si="103"/>
        <v xml:space="preserve"> </v>
      </c>
      <c r="MO69" s="166">
        <v>16</v>
      </c>
      <c r="MP69" s="228"/>
      <c r="MQ69" s="167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",(VLOOKUP(MS69,PROTOKOL!$A$1:$E$26,2,FALSE))*MT69)</f>
        <v xml:space="preserve"> </v>
      </c>
      <c r="MV69" s="168" t="str">
        <f t="shared" si="32"/>
        <v xml:space="preserve"> </v>
      </c>
      <c r="MW69" s="205" t="str">
        <f>IF(MS69=0," ",VLOOKUP(MS69,PROTOKOL!$A:$E,5,FALSE))</f>
        <v xml:space="preserve"> </v>
      </c>
      <c r="MX69" s="169"/>
      <c r="MY69" s="170" t="str">
        <f t="shared" si="104"/>
        <v xml:space="preserve"> </v>
      </c>
      <c r="MZ69" s="210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",(VLOOKUP(NB69,PROTOKOL!$A$1:$E$26,2,FALSE))*NC69)</f>
        <v xml:space="preserve"> </v>
      </c>
      <c r="NE69" s="168" t="str">
        <f t="shared" si="33"/>
        <v xml:space="preserve"> </v>
      </c>
      <c r="NF69" s="169" t="str">
        <f>IF(NB69=0," ",VLOOKUP(NB69,PROTOKOL!$A:$E,5,FALSE))</f>
        <v xml:space="preserve"> </v>
      </c>
      <c r="NG69" s="205" t="str">
        <f t="shared" si="135"/>
        <v xml:space="preserve"> </v>
      </c>
      <c r="NH69" s="169">
        <f t="shared" si="106"/>
        <v>0</v>
      </c>
      <c r="NI69" s="170" t="str">
        <f t="shared" si="107"/>
        <v xml:space="preserve"> </v>
      </c>
      <c r="NK69" s="166">
        <v>16</v>
      </c>
      <c r="NL69" s="228"/>
      <c r="NM69" s="167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",(VLOOKUP(NO69,PROTOKOL!$A$1:$E$26,2,FALSE))*NP69)</f>
        <v xml:space="preserve"> </v>
      </c>
      <c r="NR69" s="168" t="str">
        <f t="shared" si="34"/>
        <v xml:space="preserve"> </v>
      </c>
      <c r="NS69" s="205" t="str">
        <f>IF(NO69=0," ",VLOOKUP(NO69,PROTOKOL!$A:$E,5,FALSE))</f>
        <v xml:space="preserve"> </v>
      </c>
      <c r="NT69" s="169"/>
      <c r="NU69" s="170" t="str">
        <f t="shared" si="108"/>
        <v xml:space="preserve"> </v>
      </c>
      <c r="NV69" s="210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",(VLOOKUP(NX69,PROTOKOL!$A$1:$E$26,2,FALSE))*NY69)</f>
        <v xml:space="preserve"> </v>
      </c>
      <c r="OA69" s="168" t="str">
        <f t="shared" si="35"/>
        <v xml:space="preserve"> </v>
      </c>
      <c r="OB69" s="169" t="str">
        <f>IF(NX69=0," ",VLOOKUP(NX69,PROTOKOL!$A:$E,5,FALSE))</f>
        <v xml:space="preserve"> </v>
      </c>
      <c r="OC69" s="205" t="str">
        <f t="shared" si="136"/>
        <v xml:space="preserve"> </v>
      </c>
      <c r="OD69" s="169">
        <f t="shared" si="110"/>
        <v>0</v>
      </c>
      <c r="OE69" s="170" t="str">
        <f t="shared" si="111"/>
        <v xml:space="preserve"> </v>
      </c>
      <c r="OG69" s="166">
        <v>16</v>
      </c>
      <c r="OH69" s="228"/>
      <c r="OI69" s="167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",(VLOOKUP(OK69,PROTOKOL!$A$1:$E$26,2,FALSE))*OL69)</f>
        <v xml:space="preserve"> </v>
      </c>
      <c r="ON69" s="168" t="str">
        <f t="shared" si="36"/>
        <v xml:space="preserve"> </v>
      </c>
      <c r="OO69" s="205" t="str">
        <f>IF(OK69=0," ",VLOOKUP(OK69,PROTOKOL!$A:$E,5,FALSE))</f>
        <v xml:space="preserve"> </v>
      </c>
      <c r="OP69" s="169"/>
      <c r="OQ69" s="170" t="str">
        <f t="shared" si="112"/>
        <v xml:space="preserve"> </v>
      </c>
      <c r="OR69" s="210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",(VLOOKUP(OT69,PROTOKOL!$A$1:$E$26,2,FALSE))*OU69)</f>
        <v xml:space="preserve"> </v>
      </c>
      <c r="OW69" s="168" t="str">
        <f t="shared" si="37"/>
        <v xml:space="preserve"> </v>
      </c>
      <c r="OX69" s="169" t="str">
        <f>IF(OT69=0," ",VLOOKUP(OT69,PROTOKOL!$A:$E,5,FALSE))</f>
        <v xml:space="preserve"> </v>
      </c>
      <c r="OY69" s="205" t="str">
        <f t="shared" si="137"/>
        <v xml:space="preserve"> </v>
      </c>
      <c r="OZ69" s="169">
        <f t="shared" si="114"/>
        <v>0</v>
      </c>
      <c r="PA69" s="170" t="str">
        <f t="shared" si="115"/>
        <v xml:space="preserve"> </v>
      </c>
      <c r="PC69" s="166">
        <v>16</v>
      </c>
      <c r="PD69" s="228"/>
      <c r="PE69" s="167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",(VLOOKUP(PG69,PROTOKOL!$A$1:$E$26,2,FALSE))*PH69)</f>
        <v xml:space="preserve"> </v>
      </c>
      <c r="PJ69" s="168" t="str">
        <f t="shared" si="38"/>
        <v xml:space="preserve"> </v>
      </c>
      <c r="PK69" s="205" t="str">
        <f>IF(PG69=0," ",VLOOKUP(PG69,PROTOKOL!$A:$E,5,FALSE))</f>
        <v xml:space="preserve"> </v>
      </c>
      <c r="PL69" s="169"/>
      <c r="PM69" s="170" t="str">
        <f t="shared" si="116"/>
        <v xml:space="preserve"> </v>
      </c>
      <c r="PN69" s="210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",(VLOOKUP(PP69,PROTOKOL!$A$1:$E$26,2,FALSE))*PQ69)</f>
        <v xml:space="preserve"> </v>
      </c>
      <c r="PS69" s="168" t="str">
        <f t="shared" si="39"/>
        <v xml:space="preserve"> </v>
      </c>
      <c r="PT69" s="169" t="str">
        <f>IF(PP69=0," ",VLOOKUP(PP69,PROTOKOL!$A:$E,5,FALSE))</f>
        <v xml:space="preserve"> </v>
      </c>
      <c r="PU69" s="205" t="str">
        <f t="shared" si="138"/>
        <v xml:space="preserve"> </v>
      </c>
      <c r="PV69" s="169">
        <f t="shared" si="118"/>
        <v>0</v>
      </c>
      <c r="PW69" s="170" t="str">
        <f t="shared" si="119"/>
        <v xml:space="preserve"> </v>
      </c>
    </row>
    <row r="70" spans="1:439" ht="13.8">
      <c r="A70" s="166">
        <v>16</v>
      </c>
      <c r="B70" s="229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",(VLOOKUP(E70,PROTOKOL!$A$1:$E$26,2,FALSE))*F70)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4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",(VLOOKUP(N70,PROTOKOL!$A$1:$E$26,2,FALSE))*O70)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41"/>
        <v xml:space="preserve"> </v>
      </c>
      <c r="T70" s="169">
        <f t="shared" si="42"/>
        <v>0</v>
      </c>
      <c r="U70" s="170" t="str">
        <f t="shared" si="43"/>
        <v xml:space="preserve"> </v>
      </c>
      <c r="W70" s="166">
        <v>16</v>
      </c>
      <c r="X70" s="229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",(VLOOKUP(AA70,PROTOKOL!$A$1:$E$26,2,FALSE))*AB70)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4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",(VLOOKUP(AJ70,PROTOKOL!$A$1:$E$26,2,FALSE))*AK70)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120"/>
        <v xml:space="preserve"> </v>
      </c>
      <c r="AP70" s="169">
        <f t="shared" si="46"/>
        <v>0</v>
      </c>
      <c r="AQ70" s="170" t="str">
        <f t="shared" si="47"/>
        <v xml:space="preserve"> </v>
      </c>
      <c r="AS70" s="166">
        <v>16</v>
      </c>
      <c r="AT70" s="229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",(VLOOKUP(AW70,PROTOKOL!$A$1:$E$26,2,FALSE))*AX70)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4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",(VLOOKUP(BF70,PROTOKOL!$A$1:$E$26,2,FALSE))*BG70)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121"/>
        <v xml:space="preserve"> </v>
      </c>
      <c r="BL70" s="169">
        <f t="shared" si="50"/>
        <v>0</v>
      </c>
      <c r="BM70" s="170" t="str">
        <f t="shared" si="51"/>
        <v xml:space="preserve"> </v>
      </c>
      <c r="BO70" s="166">
        <v>16</v>
      </c>
      <c r="BP70" s="229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",(VLOOKUP(BS70,PROTOKOL!$A$1:$E$26,2,FALSE))*BT70)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5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",(VLOOKUP(CB70,PROTOKOL!$A$1:$E$26,2,FALSE))*CC70)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122"/>
        <v xml:space="preserve"> </v>
      </c>
      <c r="CH70" s="169">
        <f t="shared" si="54"/>
        <v>0</v>
      </c>
      <c r="CI70" s="170" t="str">
        <f t="shared" si="55"/>
        <v xml:space="preserve"> </v>
      </c>
      <c r="CK70" s="166">
        <v>16</v>
      </c>
      <c r="CL70" s="229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",(VLOOKUP(CO70,PROTOKOL!$A$1:$E$26,2,FALSE))*CP70)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5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",(VLOOKUP(CX70,PROTOKOL!$A$1:$E$26,2,FALSE))*CY70)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123"/>
        <v xml:space="preserve"> </v>
      </c>
      <c r="DD70" s="169">
        <f t="shared" si="58"/>
        <v>0</v>
      </c>
      <c r="DE70" s="170" t="str">
        <f t="shared" si="59"/>
        <v xml:space="preserve"> </v>
      </c>
      <c r="DG70" s="166">
        <v>16</v>
      </c>
      <c r="DH70" s="229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",(VLOOKUP(DK70,PROTOKOL!$A$1:$E$26,2,FALSE))*DL70)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6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",(VLOOKUP(DT70,PROTOKOL!$A$1:$E$26,2,FALSE))*DU70)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124"/>
        <v xml:space="preserve"> </v>
      </c>
      <c r="DZ70" s="169">
        <f t="shared" si="62"/>
        <v>0</v>
      </c>
      <c r="EA70" s="170" t="str">
        <f t="shared" si="63"/>
        <v xml:space="preserve"> </v>
      </c>
      <c r="EC70" s="166">
        <v>16</v>
      </c>
      <c r="ED70" s="229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",(VLOOKUP(EG70,PROTOKOL!$A$1:$E$26,2,FALSE))*EH70)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6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",(VLOOKUP(EP70,PROTOKOL!$A$1:$E$26,2,FALSE))*EQ70)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125"/>
        <v xml:space="preserve"> </v>
      </c>
      <c r="EV70" s="169">
        <f t="shared" si="66"/>
        <v>0</v>
      </c>
      <c r="EW70" s="170" t="str">
        <f t="shared" si="67"/>
        <v xml:space="preserve"> </v>
      </c>
      <c r="EY70" s="166">
        <v>16</v>
      </c>
      <c r="EZ70" s="229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",(VLOOKUP(FC70,PROTOKOL!$A$1:$E$26,2,FALSE))*FD70)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6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",(VLOOKUP(FL70,PROTOKOL!$A$1:$E$26,2,FALSE))*FM70)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126"/>
        <v xml:space="preserve"> </v>
      </c>
      <c r="FR70" s="169">
        <f t="shared" si="70"/>
        <v>0</v>
      </c>
      <c r="FS70" s="170" t="str">
        <f t="shared" si="71"/>
        <v xml:space="preserve"> </v>
      </c>
      <c r="FU70" s="166">
        <v>16</v>
      </c>
      <c r="FV70" s="229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",(VLOOKUP(FY70,PROTOKOL!$A$1:$E$26,2,FALSE))*FZ70)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7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",(VLOOKUP(GH70,PROTOKOL!$A$1:$E$26,2,FALSE))*GI70)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127"/>
        <v xml:space="preserve"> </v>
      </c>
      <c r="GN70" s="169">
        <f t="shared" si="74"/>
        <v>0</v>
      </c>
      <c r="GO70" s="170" t="str">
        <f t="shared" si="75"/>
        <v xml:space="preserve"> </v>
      </c>
      <c r="GQ70" s="166">
        <v>16</v>
      </c>
      <c r="GR70" s="229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",(VLOOKUP(GU70,PROTOKOL!$A$1:$E$26,2,FALSE))*GV70)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7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",(VLOOKUP(HD70,PROTOKOL!$A$1:$E$26,2,FALSE))*HE70)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128"/>
        <v xml:space="preserve"> </v>
      </c>
      <c r="HJ70" s="169">
        <f t="shared" si="78"/>
        <v>0</v>
      </c>
      <c r="HK70" s="170" t="str">
        <f t="shared" si="79"/>
        <v xml:space="preserve"> </v>
      </c>
      <c r="HM70" s="166">
        <v>16</v>
      </c>
      <c r="HN70" s="229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",(VLOOKUP(HQ70,PROTOKOL!$A$1:$E$26,2,FALSE))*HR70)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8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",(VLOOKUP(HZ70,PROTOKOL!$A$1:$E$26,2,FALSE))*IA70)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129"/>
        <v xml:space="preserve"> </v>
      </c>
      <c r="IF70" s="169">
        <f t="shared" si="82"/>
        <v>0</v>
      </c>
      <c r="IG70" s="170" t="str">
        <f t="shared" si="83"/>
        <v xml:space="preserve"> </v>
      </c>
      <c r="II70" s="166">
        <v>16</v>
      </c>
      <c r="IJ70" s="229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",(VLOOKUP(IM70,PROTOKOL!$A$1:$E$26,2,FALSE))*IN70)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8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",(VLOOKUP(IV70,PROTOKOL!$A$1:$E$26,2,FALSE))*IW70)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30"/>
        <v xml:space="preserve"> </v>
      </c>
      <c r="JB70" s="169">
        <f t="shared" si="86"/>
        <v>0</v>
      </c>
      <c r="JC70" s="170" t="str">
        <f t="shared" si="87"/>
        <v xml:space="preserve"> </v>
      </c>
      <c r="JE70" s="166">
        <v>16</v>
      </c>
      <c r="JF70" s="229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",(VLOOKUP(JI70,PROTOKOL!$A$1:$E$26,2,FALSE))*JJ70)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8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",(VLOOKUP(JR70,PROTOKOL!$A$1:$E$26,2,FALSE))*JS70)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31"/>
        <v xml:space="preserve"> </v>
      </c>
      <c r="JX70" s="169">
        <f t="shared" si="90"/>
        <v>0</v>
      </c>
      <c r="JY70" s="170" t="str">
        <f t="shared" si="91"/>
        <v xml:space="preserve"> </v>
      </c>
      <c r="KA70" s="166">
        <v>16</v>
      </c>
      <c r="KB70" s="229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",(VLOOKUP(KE70,PROTOKOL!$A$1:$E$26,2,FALSE))*KF70)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9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",(VLOOKUP(KN70,PROTOKOL!$A$1:$E$26,2,FALSE))*KO70)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32"/>
        <v xml:space="preserve"> </v>
      </c>
      <c r="KT70" s="169">
        <f t="shared" si="94"/>
        <v>0</v>
      </c>
      <c r="KU70" s="170" t="str">
        <f t="shared" si="95"/>
        <v xml:space="preserve"> </v>
      </c>
      <c r="KW70" s="166">
        <v>16</v>
      </c>
      <c r="KX70" s="229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",(VLOOKUP(LA70,PROTOKOL!$A$1:$E$26,2,FALSE))*LB70)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9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",(VLOOKUP(LJ70,PROTOKOL!$A$1:$E$26,2,FALSE))*LK70)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33"/>
        <v xml:space="preserve"> </v>
      </c>
      <c r="LP70" s="169">
        <f t="shared" si="98"/>
        <v>0</v>
      </c>
      <c r="LQ70" s="170" t="str">
        <f t="shared" si="99"/>
        <v xml:space="preserve"> </v>
      </c>
      <c r="LS70" s="166">
        <v>16</v>
      </c>
      <c r="LT70" s="229"/>
      <c r="LU70" s="167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",(VLOOKUP(LW70,PROTOKOL!$A$1:$E$26,2,FALSE))*LX70)</f>
        <v xml:space="preserve"> </v>
      </c>
      <c r="LZ70" s="168" t="str">
        <f t="shared" si="30"/>
        <v xml:space="preserve"> </v>
      </c>
      <c r="MA70" s="205" t="str">
        <f>IF(LW70=0," ",VLOOKUP(LW70,PROTOKOL!$A:$E,5,FALSE))</f>
        <v xml:space="preserve"> </v>
      </c>
      <c r="MB70" s="169"/>
      <c r="MC70" s="170" t="str">
        <f t="shared" si="100"/>
        <v xml:space="preserve"> </v>
      </c>
      <c r="MD70" s="210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",(VLOOKUP(MF70,PROTOKOL!$A$1:$E$26,2,FALSE))*MG70)</f>
        <v xml:space="preserve"> </v>
      </c>
      <c r="MI70" s="168" t="str">
        <f t="shared" si="31"/>
        <v xml:space="preserve"> </v>
      </c>
      <c r="MJ70" s="169" t="str">
        <f>IF(MF70=0," ",VLOOKUP(MF70,PROTOKOL!$A:$E,5,FALSE))</f>
        <v xml:space="preserve"> </v>
      </c>
      <c r="MK70" s="205" t="str">
        <f t="shared" si="134"/>
        <v xml:space="preserve"> </v>
      </c>
      <c r="ML70" s="169">
        <f t="shared" si="102"/>
        <v>0</v>
      </c>
      <c r="MM70" s="170" t="str">
        <f t="shared" si="103"/>
        <v xml:space="preserve"> </v>
      </c>
      <c r="MO70" s="166">
        <v>16</v>
      </c>
      <c r="MP70" s="229"/>
      <c r="MQ70" s="167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",(VLOOKUP(MS70,PROTOKOL!$A$1:$E$26,2,FALSE))*MT70)</f>
        <v xml:space="preserve"> </v>
      </c>
      <c r="MV70" s="168" t="str">
        <f t="shared" si="32"/>
        <v xml:space="preserve"> </v>
      </c>
      <c r="MW70" s="205" t="str">
        <f>IF(MS70=0," ",VLOOKUP(MS70,PROTOKOL!$A:$E,5,FALSE))</f>
        <v xml:space="preserve"> </v>
      </c>
      <c r="MX70" s="169"/>
      <c r="MY70" s="170" t="str">
        <f t="shared" si="104"/>
        <v xml:space="preserve"> </v>
      </c>
      <c r="MZ70" s="210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",(VLOOKUP(NB70,PROTOKOL!$A$1:$E$26,2,FALSE))*NC70)</f>
        <v xml:space="preserve"> </v>
      </c>
      <c r="NE70" s="168" t="str">
        <f t="shared" si="33"/>
        <v xml:space="preserve"> </v>
      </c>
      <c r="NF70" s="169" t="str">
        <f>IF(NB70=0," ",VLOOKUP(NB70,PROTOKOL!$A:$E,5,FALSE))</f>
        <v xml:space="preserve"> </v>
      </c>
      <c r="NG70" s="205" t="str">
        <f t="shared" si="135"/>
        <v xml:space="preserve"> </v>
      </c>
      <c r="NH70" s="169">
        <f t="shared" si="106"/>
        <v>0</v>
      </c>
      <c r="NI70" s="170" t="str">
        <f t="shared" si="107"/>
        <v xml:space="preserve"> </v>
      </c>
      <c r="NK70" s="166">
        <v>16</v>
      </c>
      <c r="NL70" s="229"/>
      <c r="NM70" s="167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",(VLOOKUP(NO70,PROTOKOL!$A$1:$E$26,2,FALSE))*NP70)</f>
        <v xml:space="preserve"> </v>
      </c>
      <c r="NR70" s="168" t="str">
        <f t="shared" si="34"/>
        <v xml:space="preserve"> </v>
      </c>
      <c r="NS70" s="205" t="str">
        <f>IF(NO70=0," ",VLOOKUP(NO70,PROTOKOL!$A:$E,5,FALSE))</f>
        <v xml:space="preserve"> </v>
      </c>
      <c r="NT70" s="169"/>
      <c r="NU70" s="170" t="str">
        <f t="shared" si="108"/>
        <v xml:space="preserve"> </v>
      </c>
      <c r="NV70" s="210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",(VLOOKUP(NX70,PROTOKOL!$A$1:$E$26,2,FALSE))*NY70)</f>
        <v xml:space="preserve"> </v>
      </c>
      <c r="OA70" s="168" t="str">
        <f t="shared" si="35"/>
        <v xml:space="preserve"> </v>
      </c>
      <c r="OB70" s="169" t="str">
        <f>IF(NX70=0," ",VLOOKUP(NX70,PROTOKOL!$A:$E,5,FALSE))</f>
        <v xml:space="preserve"> </v>
      </c>
      <c r="OC70" s="205" t="str">
        <f t="shared" si="136"/>
        <v xml:space="preserve"> </v>
      </c>
      <c r="OD70" s="169">
        <f t="shared" si="110"/>
        <v>0</v>
      </c>
      <c r="OE70" s="170" t="str">
        <f t="shared" si="111"/>
        <v xml:space="preserve"> </v>
      </c>
      <c r="OG70" s="166">
        <v>16</v>
      </c>
      <c r="OH70" s="229"/>
      <c r="OI70" s="167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",(VLOOKUP(OK70,PROTOKOL!$A$1:$E$26,2,FALSE))*OL70)</f>
        <v xml:space="preserve"> </v>
      </c>
      <c r="ON70" s="168" t="str">
        <f t="shared" si="36"/>
        <v xml:space="preserve"> </v>
      </c>
      <c r="OO70" s="205" t="str">
        <f>IF(OK70=0," ",VLOOKUP(OK70,PROTOKOL!$A:$E,5,FALSE))</f>
        <v xml:space="preserve"> </v>
      </c>
      <c r="OP70" s="169"/>
      <c r="OQ70" s="170" t="str">
        <f t="shared" si="112"/>
        <v xml:space="preserve"> </v>
      </c>
      <c r="OR70" s="210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",(VLOOKUP(OT70,PROTOKOL!$A$1:$E$26,2,FALSE))*OU70)</f>
        <v xml:space="preserve"> </v>
      </c>
      <c r="OW70" s="168" t="str">
        <f t="shared" si="37"/>
        <v xml:space="preserve"> </v>
      </c>
      <c r="OX70" s="169" t="str">
        <f>IF(OT70=0," ",VLOOKUP(OT70,PROTOKOL!$A:$E,5,FALSE))</f>
        <v xml:space="preserve"> </v>
      </c>
      <c r="OY70" s="205" t="str">
        <f t="shared" si="137"/>
        <v xml:space="preserve"> </v>
      </c>
      <c r="OZ70" s="169">
        <f t="shared" si="114"/>
        <v>0</v>
      </c>
      <c r="PA70" s="170" t="str">
        <f t="shared" si="115"/>
        <v xml:space="preserve"> </v>
      </c>
      <c r="PC70" s="166">
        <v>16</v>
      </c>
      <c r="PD70" s="229"/>
      <c r="PE70" s="167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",(VLOOKUP(PG70,PROTOKOL!$A$1:$E$26,2,FALSE))*PH70)</f>
        <v xml:space="preserve"> </v>
      </c>
      <c r="PJ70" s="168" t="str">
        <f t="shared" si="38"/>
        <v xml:space="preserve"> </v>
      </c>
      <c r="PK70" s="205" t="str">
        <f>IF(PG70=0," ",VLOOKUP(PG70,PROTOKOL!$A:$E,5,FALSE))</f>
        <v xml:space="preserve"> </v>
      </c>
      <c r="PL70" s="169"/>
      <c r="PM70" s="170" t="str">
        <f t="shared" si="116"/>
        <v xml:space="preserve"> </v>
      </c>
      <c r="PN70" s="210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",(VLOOKUP(PP70,PROTOKOL!$A$1:$E$26,2,FALSE))*PQ70)</f>
        <v xml:space="preserve"> </v>
      </c>
      <c r="PS70" s="168" t="str">
        <f t="shared" si="39"/>
        <v xml:space="preserve"> </v>
      </c>
      <c r="PT70" s="169" t="str">
        <f>IF(PP70=0," ",VLOOKUP(PP70,PROTOKOL!$A:$E,5,FALSE))</f>
        <v xml:space="preserve"> </v>
      </c>
      <c r="PU70" s="205" t="str">
        <f t="shared" si="138"/>
        <v xml:space="preserve"> </v>
      </c>
      <c r="PV70" s="169">
        <f t="shared" si="118"/>
        <v>0</v>
      </c>
      <c r="PW70" s="170" t="str">
        <f t="shared" si="119"/>
        <v xml:space="preserve"> </v>
      </c>
    </row>
    <row r="71" spans="1:439" ht="13.8">
      <c r="A71" s="166">
        <v>17</v>
      </c>
      <c r="B71" s="227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",(VLOOKUP(E71,PROTOKOL!$A$1:$E$26,2,FALSE))*F71)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4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",(VLOOKUP(N71,PROTOKOL!$A$1:$E$26,2,FALSE))*O71)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41"/>
        <v xml:space="preserve"> </v>
      </c>
      <c r="T71" s="169">
        <f t="shared" si="42"/>
        <v>0</v>
      </c>
      <c r="U71" s="170" t="str">
        <f t="shared" si="43"/>
        <v xml:space="preserve"> </v>
      </c>
      <c r="W71" s="166">
        <v>17</v>
      </c>
      <c r="X71" s="227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",(VLOOKUP(AA71,PROTOKOL!$A$1:$E$26,2,FALSE))*AB71)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4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",(VLOOKUP(AJ71,PROTOKOL!$A$1:$E$26,2,FALSE))*AK71)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120"/>
        <v xml:space="preserve"> </v>
      </c>
      <c r="AP71" s="169">
        <f t="shared" si="46"/>
        <v>0</v>
      </c>
      <c r="AQ71" s="170" t="str">
        <f t="shared" si="47"/>
        <v xml:space="preserve"> </v>
      </c>
      <c r="AS71" s="166">
        <v>17</v>
      </c>
      <c r="AT71" s="227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",(VLOOKUP(AW71,PROTOKOL!$A$1:$E$26,2,FALSE))*AX71)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4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",(VLOOKUP(BF71,PROTOKOL!$A$1:$E$26,2,FALSE))*BG71)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121"/>
        <v xml:space="preserve"> </v>
      </c>
      <c r="BL71" s="169">
        <f t="shared" si="50"/>
        <v>0</v>
      </c>
      <c r="BM71" s="170" t="str">
        <f t="shared" si="51"/>
        <v xml:space="preserve"> </v>
      </c>
      <c r="BO71" s="166">
        <v>17</v>
      </c>
      <c r="BP71" s="227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",(VLOOKUP(BS71,PROTOKOL!$A$1:$E$26,2,FALSE))*BT71)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5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",(VLOOKUP(CB71,PROTOKOL!$A$1:$E$26,2,FALSE))*CC71)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122"/>
        <v xml:space="preserve"> </v>
      </c>
      <c r="CH71" s="169">
        <f t="shared" si="54"/>
        <v>0</v>
      </c>
      <c r="CI71" s="170" t="str">
        <f t="shared" si="55"/>
        <v xml:space="preserve"> </v>
      </c>
      <c r="CK71" s="166">
        <v>17</v>
      </c>
      <c r="CL71" s="227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",(VLOOKUP(CO71,PROTOKOL!$A$1:$E$26,2,FALSE))*CP71)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5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",(VLOOKUP(CX71,PROTOKOL!$A$1:$E$26,2,FALSE))*CY71)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123"/>
        <v xml:space="preserve"> </v>
      </c>
      <c r="DD71" s="169">
        <f t="shared" si="58"/>
        <v>0</v>
      </c>
      <c r="DE71" s="170" t="str">
        <f t="shared" si="59"/>
        <v xml:space="preserve"> </v>
      </c>
      <c r="DG71" s="166">
        <v>17</v>
      </c>
      <c r="DH71" s="227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",(VLOOKUP(DK71,PROTOKOL!$A$1:$E$26,2,FALSE))*DL71)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6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",(VLOOKUP(DT71,PROTOKOL!$A$1:$E$26,2,FALSE))*DU71)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124"/>
        <v xml:space="preserve"> </v>
      </c>
      <c r="DZ71" s="169">
        <f t="shared" si="62"/>
        <v>0</v>
      </c>
      <c r="EA71" s="170" t="str">
        <f t="shared" si="63"/>
        <v xml:space="preserve"> </v>
      </c>
      <c r="EC71" s="166">
        <v>17</v>
      </c>
      <c r="ED71" s="227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",(VLOOKUP(EG71,PROTOKOL!$A$1:$E$26,2,FALSE))*EH71)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6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",(VLOOKUP(EP71,PROTOKOL!$A$1:$E$26,2,FALSE))*EQ71)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125"/>
        <v xml:space="preserve"> </v>
      </c>
      <c r="EV71" s="169">
        <f t="shared" si="66"/>
        <v>0</v>
      </c>
      <c r="EW71" s="170" t="str">
        <f t="shared" si="67"/>
        <v xml:space="preserve"> </v>
      </c>
      <c r="EY71" s="166">
        <v>17</v>
      </c>
      <c r="EZ71" s="227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",(VLOOKUP(FC71,PROTOKOL!$A$1:$E$26,2,FALSE))*FD71)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6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",(VLOOKUP(FL71,PROTOKOL!$A$1:$E$26,2,FALSE))*FM71)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126"/>
        <v xml:space="preserve"> </v>
      </c>
      <c r="FR71" s="169">
        <f t="shared" si="70"/>
        <v>0</v>
      </c>
      <c r="FS71" s="170" t="str">
        <f t="shared" si="71"/>
        <v xml:space="preserve"> </v>
      </c>
      <c r="FU71" s="166">
        <v>17</v>
      </c>
      <c r="FV71" s="227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",(VLOOKUP(FY71,PROTOKOL!$A$1:$E$26,2,FALSE))*FZ71)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7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",(VLOOKUP(GH71,PROTOKOL!$A$1:$E$26,2,FALSE))*GI71)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127"/>
        <v xml:space="preserve"> </v>
      </c>
      <c r="GN71" s="169">
        <f t="shared" si="74"/>
        <v>0</v>
      </c>
      <c r="GO71" s="170" t="str">
        <f t="shared" si="75"/>
        <v xml:space="preserve"> </v>
      </c>
      <c r="GQ71" s="166">
        <v>17</v>
      </c>
      <c r="GR71" s="227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",(VLOOKUP(GU71,PROTOKOL!$A$1:$E$26,2,FALSE))*GV71)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7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",(VLOOKUP(HD71,PROTOKOL!$A$1:$E$26,2,FALSE))*HE71)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128"/>
        <v xml:space="preserve"> </v>
      </c>
      <c r="HJ71" s="169">
        <f t="shared" si="78"/>
        <v>0</v>
      </c>
      <c r="HK71" s="170" t="str">
        <f t="shared" si="79"/>
        <v xml:space="preserve"> </v>
      </c>
      <c r="HM71" s="166">
        <v>17</v>
      </c>
      <c r="HN71" s="227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",(VLOOKUP(HQ71,PROTOKOL!$A$1:$E$26,2,FALSE))*HR71)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8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",(VLOOKUP(HZ71,PROTOKOL!$A$1:$E$26,2,FALSE))*IA71)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129"/>
        <v xml:space="preserve"> </v>
      </c>
      <c r="IF71" s="169">
        <f t="shared" si="82"/>
        <v>0</v>
      </c>
      <c r="IG71" s="170" t="str">
        <f t="shared" si="83"/>
        <v xml:space="preserve"> </v>
      </c>
      <c r="II71" s="166">
        <v>17</v>
      </c>
      <c r="IJ71" s="227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",(VLOOKUP(IM71,PROTOKOL!$A$1:$E$26,2,FALSE))*IN71)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8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",(VLOOKUP(IV71,PROTOKOL!$A$1:$E$26,2,FALSE))*IW71)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30"/>
        <v xml:space="preserve"> </v>
      </c>
      <c r="JB71" s="169">
        <f t="shared" si="86"/>
        <v>0</v>
      </c>
      <c r="JC71" s="170" t="str">
        <f t="shared" si="87"/>
        <v xml:space="preserve"> </v>
      </c>
      <c r="JE71" s="166">
        <v>17</v>
      </c>
      <c r="JF71" s="227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",(VLOOKUP(JI71,PROTOKOL!$A$1:$E$26,2,FALSE))*JJ71)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8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",(VLOOKUP(JR71,PROTOKOL!$A$1:$E$26,2,FALSE))*JS71)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31"/>
        <v xml:space="preserve"> </v>
      </c>
      <c r="JX71" s="169">
        <f t="shared" si="90"/>
        <v>0</v>
      </c>
      <c r="JY71" s="170" t="str">
        <f t="shared" si="91"/>
        <v xml:space="preserve"> </v>
      </c>
      <c r="KA71" s="166">
        <v>17</v>
      </c>
      <c r="KB71" s="227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",(VLOOKUP(KE71,PROTOKOL!$A$1:$E$26,2,FALSE))*KF71)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9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",(VLOOKUP(KN71,PROTOKOL!$A$1:$E$26,2,FALSE))*KO71)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32"/>
        <v xml:space="preserve"> </v>
      </c>
      <c r="KT71" s="169">
        <f t="shared" si="94"/>
        <v>0</v>
      </c>
      <c r="KU71" s="170" t="str">
        <f t="shared" si="95"/>
        <v xml:space="preserve"> </v>
      </c>
      <c r="KW71" s="166">
        <v>17</v>
      </c>
      <c r="KX71" s="227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",(VLOOKUP(LA71,PROTOKOL!$A$1:$E$26,2,FALSE))*LB71)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9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",(VLOOKUP(LJ71,PROTOKOL!$A$1:$E$26,2,FALSE))*LK71)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33"/>
        <v xml:space="preserve"> </v>
      </c>
      <c r="LP71" s="169">
        <f t="shared" si="98"/>
        <v>0</v>
      </c>
      <c r="LQ71" s="170" t="str">
        <f t="shared" si="99"/>
        <v xml:space="preserve"> </v>
      </c>
      <c r="LS71" s="166">
        <v>17</v>
      </c>
      <c r="LT71" s="227">
        <v>17</v>
      </c>
      <c r="LU71" s="167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",(VLOOKUP(LW71,PROTOKOL!$A$1:$E$26,2,FALSE))*LX71)</f>
        <v xml:space="preserve"> </v>
      </c>
      <c r="LZ71" s="168" t="str">
        <f t="shared" si="30"/>
        <v xml:space="preserve"> </v>
      </c>
      <c r="MA71" s="205" t="str">
        <f>IF(LW71=0," ",VLOOKUP(LW71,PROTOKOL!$A:$E,5,FALSE))</f>
        <v xml:space="preserve"> </v>
      </c>
      <c r="MB71" s="169"/>
      <c r="MC71" s="170" t="str">
        <f t="shared" si="100"/>
        <v xml:space="preserve"> </v>
      </c>
      <c r="MD71" s="210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",(VLOOKUP(MF71,PROTOKOL!$A$1:$E$26,2,FALSE))*MG71)</f>
        <v xml:space="preserve"> </v>
      </c>
      <c r="MI71" s="168" t="str">
        <f t="shared" si="31"/>
        <v xml:space="preserve"> </v>
      </c>
      <c r="MJ71" s="169" t="str">
        <f>IF(MF71=0," ",VLOOKUP(MF71,PROTOKOL!$A:$E,5,FALSE))</f>
        <v xml:space="preserve"> </v>
      </c>
      <c r="MK71" s="205" t="str">
        <f t="shared" si="134"/>
        <v xml:space="preserve"> </v>
      </c>
      <c r="ML71" s="169">
        <f t="shared" si="102"/>
        <v>0</v>
      </c>
      <c r="MM71" s="170" t="str">
        <f t="shared" si="103"/>
        <v xml:space="preserve"> </v>
      </c>
      <c r="MO71" s="166">
        <v>17</v>
      </c>
      <c r="MP71" s="227">
        <v>17</v>
      </c>
      <c r="MQ71" s="167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",(VLOOKUP(MS71,PROTOKOL!$A$1:$E$26,2,FALSE))*MT71)</f>
        <v xml:space="preserve"> </v>
      </c>
      <c r="MV71" s="168" t="str">
        <f t="shared" si="32"/>
        <v xml:space="preserve"> </v>
      </c>
      <c r="MW71" s="205" t="str">
        <f>IF(MS71=0," ",VLOOKUP(MS71,PROTOKOL!$A:$E,5,FALSE))</f>
        <v xml:space="preserve"> </v>
      </c>
      <c r="MX71" s="169"/>
      <c r="MY71" s="170" t="str">
        <f t="shared" si="104"/>
        <v xml:space="preserve"> </v>
      </c>
      <c r="MZ71" s="210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",(VLOOKUP(NB71,PROTOKOL!$A$1:$E$26,2,FALSE))*NC71)</f>
        <v xml:space="preserve"> </v>
      </c>
      <c r="NE71" s="168" t="str">
        <f t="shared" si="33"/>
        <v xml:space="preserve"> </v>
      </c>
      <c r="NF71" s="169" t="str">
        <f>IF(NB71=0," ",VLOOKUP(NB71,PROTOKOL!$A:$E,5,FALSE))</f>
        <v xml:space="preserve"> </v>
      </c>
      <c r="NG71" s="205" t="str">
        <f t="shared" si="135"/>
        <v xml:space="preserve"> </v>
      </c>
      <c r="NH71" s="169">
        <f t="shared" si="106"/>
        <v>0</v>
      </c>
      <c r="NI71" s="170" t="str">
        <f t="shared" si="107"/>
        <v xml:space="preserve"> </v>
      </c>
      <c r="NK71" s="166">
        <v>17</v>
      </c>
      <c r="NL71" s="227">
        <v>17</v>
      </c>
      <c r="NM71" s="167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",(VLOOKUP(NO71,PROTOKOL!$A$1:$E$26,2,FALSE))*NP71)</f>
        <v xml:space="preserve"> </v>
      </c>
      <c r="NR71" s="168" t="str">
        <f t="shared" si="34"/>
        <v xml:space="preserve"> </v>
      </c>
      <c r="NS71" s="205" t="str">
        <f>IF(NO71=0," ",VLOOKUP(NO71,PROTOKOL!$A:$E,5,FALSE))</f>
        <v xml:space="preserve"> </v>
      </c>
      <c r="NT71" s="169"/>
      <c r="NU71" s="170" t="str">
        <f t="shared" si="108"/>
        <v xml:space="preserve"> </v>
      </c>
      <c r="NV71" s="210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",(VLOOKUP(NX71,PROTOKOL!$A$1:$E$26,2,FALSE))*NY71)</f>
        <v xml:space="preserve"> </v>
      </c>
      <c r="OA71" s="168" t="str">
        <f t="shared" si="35"/>
        <v xml:space="preserve"> </v>
      </c>
      <c r="OB71" s="169" t="str">
        <f>IF(NX71=0," ",VLOOKUP(NX71,PROTOKOL!$A:$E,5,FALSE))</f>
        <v xml:space="preserve"> </v>
      </c>
      <c r="OC71" s="205" t="str">
        <f t="shared" si="136"/>
        <v xml:space="preserve"> </v>
      </c>
      <c r="OD71" s="169">
        <f t="shared" si="110"/>
        <v>0</v>
      </c>
      <c r="OE71" s="170" t="str">
        <f t="shared" si="111"/>
        <v xml:space="preserve"> </v>
      </c>
      <c r="OG71" s="166">
        <v>17</v>
      </c>
      <c r="OH71" s="227">
        <v>17</v>
      </c>
      <c r="OI71" s="167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",(VLOOKUP(OK71,PROTOKOL!$A$1:$E$26,2,FALSE))*OL71)</f>
        <v xml:space="preserve"> </v>
      </c>
      <c r="ON71" s="168" t="str">
        <f t="shared" si="36"/>
        <v xml:space="preserve"> </v>
      </c>
      <c r="OO71" s="205" t="str">
        <f>IF(OK71=0," ",VLOOKUP(OK71,PROTOKOL!$A:$E,5,FALSE))</f>
        <v xml:space="preserve"> </v>
      </c>
      <c r="OP71" s="169"/>
      <c r="OQ71" s="170" t="str">
        <f t="shared" si="112"/>
        <v xml:space="preserve"> </v>
      </c>
      <c r="OR71" s="210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",(VLOOKUP(OT71,PROTOKOL!$A$1:$E$26,2,FALSE))*OU71)</f>
        <v xml:space="preserve"> </v>
      </c>
      <c r="OW71" s="168" t="str">
        <f t="shared" si="37"/>
        <v xml:space="preserve"> </v>
      </c>
      <c r="OX71" s="169" t="str">
        <f>IF(OT71=0," ",VLOOKUP(OT71,PROTOKOL!$A:$E,5,FALSE))</f>
        <v xml:space="preserve"> </v>
      </c>
      <c r="OY71" s="205" t="str">
        <f t="shared" si="137"/>
        <v xml:space="preserve"> </v>
      </c>
      <c r="OZ71" s="169">
        <f t="shared" si="114"/>
        <v>0</v>
      </c>
      <c r="PA71" s="170" t="str">
        <f t="shared" si="115"/>
        <v xml:space="preserve"> </v>
      </c>
      <c r="PC71" s="166">
        <v>17</v>
      </c>
      <c r="PD71" s="227">
        <v>17</v>
      </c>
      <c r="PE71" s="167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",(VLOOKUP(PG71,PROTOKOL!$A$1:$E$26,2,FALSE))*PH71)</f>
        <v xml:space="preserve"> </v>
      </c>
      <c r="PJ71" s="168" t="str">
        <f t="shared" si="38"/>
        <v xml:space="preserve"> </v>
      </c>
      <c r="PK71" s="205" t="str">
        <f>IF(PG71=0," ",VLOOKUP(PG71,PROTOKOL!$A:$E,5,FALSE))</f>
        <v xml:space="preserve"> </v>
      </c>
      <c r="PL71" s="169"/>
      <c r="PM71" s="170" t="str">
        <f t="shared" si="116"/>
        <v xml:space="preserve"> </v>
      </c>
      <c r="PN71" s="210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",(VLOOKUP(PP71,PROTOKOL!$A$1:$E$26,2,FALSE))*PQ71)</f>
        <v xml:space="preserve"> </v>
      </c>
      <c r="PS71" s="168" t="str">
        <f t="shared" si="39"/>
        <v xml:space="preserve"> </v>
      </c>
      <c r="PT71" s="169" t="str">
        <f>IF(PP71=0," ",VLOOKUP(PP71,PROTOKOL!$A:$E,5,FALSE))</f>
        <v xml:space="preserve"> </v>
      </c>
      <c r="PU71" s="205" t="str">
        <f t="shared" si="138"/>
        <v xml:space="preserve"> </v>
      </c>
      <c r="PV71" s="169">
        <f t="shared" si="118"/>
        <v>0</v>
      </c>
      <c r="PW71" s="170" t="str">
        <f t="shared" si="119"/>
        <v xml:space="preserve"> </v>
      </c>
    </row>
    <row r="72" spans="1:439" ht="13.8">
      <c r="A72" s="166">
        <v>17</v>
      </c>
      <c r="B72" s="228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",(VLOOKUP(E72,PROTOKOL!$A$1:$E$26,2,FALSE))*F72)</f>
        <v xml:space="preserve"> </v>
      </c>
      <c r="H72" s="168" t="str">
        <f t="shared" ref="H72:H100" si="139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4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",(VLOOKUP(N72,PROTOKOL!$A$1:$E$26,2,FALSE))*O72)</f>
        <v xml:space="preserve"> </v>
      </c>
      <c r="Q72" s="168" t="str">
        <f t="shared" ref="Q72:Q100" si="140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41"/>
        <v xml:space="preserve"> </v>
      </c>
      <c r="T72" s="169">
        <f t="shared" si="42"/>
        <v>0</v>
      </c>
      <c r="U72" s="170" t="str">
        <f t="shared" si="43"/>
        <v xml:space="preserve"> </v>
      </c>
      <c r="W72" s="166">
        <v>17</v>
      </c>
      <c r="X72" s="228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",(VLOOKUP(AA72,PROTOKOL!$A$1:$E$26,2,FALSE))*AB72)</f>
        <v xml:space="preserve"> </v>
      </c>
      <c r="AD72" s="168" t="str">
        <f t="shared" ref="AD72:AD100" si="141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4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",(VLOOKUP(AJ72,PROTOKOL!$A$1:$E$26,2,FALSE))*AK72)</f>
        <v xml:space="preserve"> </v>
      </c>
      <c r="AM72" s="168" t="str">
        <f t="shared" ref="AM72:AM100" si="142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120"/>
        <v xml:space="preserve"> </v>
      </c>
      <c r="AP72" s="169">
        <f t="shared" si="46"/>
        <v>0</v>
      </c>
      <c r="AQ72" s="170" t="str">
        <f t="shared" si="47"/>
        <v xml:space="preserve"> </v>
      </c>
      <c r="AS72" s="166">
        <v>17</v>
      </c>
      <c r="AT72" s="228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",(VLOOKUP(AW72,PROTOKOL!$A$1:$E$26,2,FALSE))*AX72)</f>
        <v xml:space="preserve"> </v>
      </c>
      <c r="AZ72" s="168" t="str">
        <f t="shared" ref="AZ72:AZ100" si="143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4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",(VLOOKUP(BF72,PROTOKOL!$A$1:$E$26,2,FALSE))*BG72)</f>
        <v xml:space="preserve"> </v>
      </c>
      <c r="BI72" s="168" t="str">
        <f t="shared" ref="BI72:BI100" si="144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121"/>
        <v xml:space="preserve"> </v>
      </c>
      <c r="BL72" s="169">
        <f t="shared" si="50"/>
        <v>0</v>
      </c>
      <c r="BM72" s="170" t="str">
        <f t="shared" si="51"/>
        <v xml:space="preserve"> </v>
      </c>
      <c r="BO72" s="166">
        <v>17</v>
      </c>
      <c r="BP72" s="228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",(VLOOKUP(BS72,PROTOKOL!$A$1:$E$26,2,FALSE))*BT72)</f>
        <v xml:space="preserve"> </v>
      </c>
      <c r="BV72" s="168" t="str">
        <f t="shared" ref="BV72:BV100" si="145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5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",(VLOOKUP(CB72,PROTOKOL!$A$1:$E$26,2,FALSE))*CC72)</f>
        <v xml:space="preserve"> </v>
      </c>
      <c r="CE72" s="168" t="str">
        <f t="shared" ref="CE72:CE100" si="146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122"/>
        <v xml:space="preserve"> </v>
      </c>
      <c r="CH72" s="169">
        <f t="shared" si="54"/>
        <v>0</v>
      </c>
      <c r="CI72" s="170" t="str">
        <f t="shared" si="55"/>
        <v xml:space="preserve"> </v>
      </c>
      <c r="CK72" s="166">
        <v>17</v>
      </c>
      <c r="CL72" s="228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",(VLOOKUP(CO72,PROTOKOL!$A$1:$E$26,2,FALSE))*CP72)</f>
        <v xml:space="preserve"> </v>
      </c>
      <c r="CR72" s="168" t="str">
        <f t="shared" ref="CR72:CR100" si="147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5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",(VLOOKUP(CX72,PROTOKOL!$A$1:$E$26,2,FALSE))*CY72)</f>
        <v xml:space="preserve"> </v>
      </c>
      <c r="DA72" s="168" t="str">
        <f t="shared" ref="DA72:DA100" si="148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123"/>
        <v xml:space="preserve"> </v>
      </c>
      <c r="DD72" s="169">
        <f t="shared" si="58"/>
        <v>0</v>
      </c>
      <c r="DE72" s="170" t="str">
        <f t="shared" si="59"/>
        <v xml:space="preserve"> </v>
      </c>
      <c r="DG72" s="166">
        <v>17</v>
      </c>
      <c r="DH72" s="228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",(VLOOKUP(DK72,PROTOKOL!$A$1:$E$26,2,FALSE))*DL72)</f>
        <v xml:space="preserve"> </v>
      </c>
      <c r="DN72" s="168" t="str">
        <f t="shared" ref="DN72:DN100" si="149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6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",(VLOOKUP(DT72,PROTOKOL!$A$1:$E$26,2,FALSE))*DU72)</f>
        <v xml:space="preserve"> </v>
      </c>
      <c r="DW72" s="168" t="str">
        <f t="shared" ref="DW72:DW100" si="150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124"/>
        <v xml:space="preserve"> </v>
      </c>
      <c r="DZ72" s="169">
        <f t="shared" si="62"/>
        <v>0</v>
      </c>
      <c r="EA72" s="170" t="str">
        <f t="shared" si="63"/>
        <v xml:space="preserve"> </v>
      </c>
      <c r="EC72" s="166">
        <v>17</v>
      </c>
      <c r="ED72" s="228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",(VLOOKUP(EG72,PROTOKOL!$A$1:$E$26,2,FALSE))*EH72)</f>
        <v xml:space="preserve"> </v>
      </c>
      <c r="EJ72" s="168" t="str">
        <f t="shared" ref="EJ72:EJ100" si="151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6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",(VLOOKUP(EP72,PROTOKOL!$A$1:$E$26,2,FALSE))*EQ72)</f>
        <v xml:space="preserve"> </v>
      </c>
      <c r="ES72" s="168" t="str">
        <f t="shared" ref="ES72:ES100" si="152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125"/>
        <v xml:space="preserve"> </v>
      </c>
      <c r="EV72" s="169">
        <f t="shared" si="66"/>
        <v>0</v>
      </c>
      <c r="EW72" s="170" t="str">
        <f t="shared" si="67"/>
        <v xml:space="preserve"> </v>
      </c>
      <c r="EY72" s="166">
        <v>17</v>
      </c>
      <c r="EZ72" s="228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",(VLOOKUP(FC72,PROTOKOL!$A$1:$E$26,2,FALSE))*FD72)</f>
        <v xml:space="preserve"> </v>
      </c>
      <c r="FF72" s="168" t="str">
        <f t="shared" ref="FF72:FF100" si="153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6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",(VLOOKUP(FL72,PROTOKOL!$A$1:$E$26,2,FALSE))*FM72)</f>
        <v xml:space="preserve"> </v>
      </c>
      <c r="FO72" s="168" t="str">
        <f t="shared" ref="FO72:FO100" si="154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126"/>
        <v xml:space="preserve"> </v>
      </c>
      <c r="FR72" s="169">
        <f t="shared" si="70"/>
        <v>0</v>
      </c>
      <c r="FS72" s="170" t="str">
        <f t="shared" si="71"/>
        <v xml:space="preserve"> </v>
      </c>
      <c r="FU72" s="166">
        <v>17</v>
      </c>
      <c r="FV72" s="228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",(VLOOKUP(FY72,PROTOKOL!$A$1:$E$26,2,FALSE))*FZ72)</f>
        <v xml:space="preserve"> </v>
      </c>
      <c r="GB72" s="168" t="str">
        <f t="shared" ref="GB72:GB100" si="155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7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",(VLOOKUP(GH72,PROTOKOL!$A$1:$E$26,2,FALSE))*GI72)</f>
        <v xml:space="preserve"> </v>
      </c>
      <c r="GK72" s="168" t="str">
        <f t="shared" ref="GK72:GK100" si="156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127"/>
        <v xml:space="preserve"> </v>
      </c>
      <c r="GN72" s="169">
        <f t="shared" si="74"/>
        <v>0</v>
      </c>
      <c r="GO72" s="170" t="str">
        <f t="shared" si="75"/>
        <v xml:space="preserve"> </v>
      </c>
      <c r="GQ72" s="166">
        <v>17</v>
      </c>
      <c r="GR72" s="228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",(VLOOKUP(GU72,PROTOKOL!$A$1:$E$26,2,FALSE))*GV72)</f>
        <v xml:space="preserve"> </v>
      </c>
      <c r="GX72" s="168" t="str">
        <f t="shared" ref="GX72:GX100" si="157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7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",(VLOOKUP(HD72,PROTOKOL!$A$1:$E$26,2,FALSE))*HE72)</f>
        <v xml:space="preserve"> </v>
      </c>
      <c r="HG72" s="168" t="str">
        <f t="shared" ref="HG72:HG100" si="158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128"/>
        <v xml:space="preserve"> </v>
      </c>
      <c r="HJ72" s="169">
        <f t="shared" si="78"/>
        <v>0</v>
      </c>
      <c r="HK72" s="170" t="str">
        <f t="shared" si="79"/>
        <v xml:space="preserve"> </v>
      </c>
      <c r="HM72" s="166">
        <v>17</v>
      </c>
      <c r="HN72" s="228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",(VLOOKUP(HQ72,PROTOKOL!$A$1:$E$26,2,FALSE))*HR72)</f>
        <v xml:space="preserve"> </v>
      </c>
      <c r="HT72" s="168" t="str">
        <f t="shared" ref="HT72:HT100" si="159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8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",(VLOOKUP(HZ72,PROTOKOL!$A$1:$E$26,2,FALSE))*IA72)</f>
        <v xml:space="preserve"> </v>
      </c>
      <c r="IC72" s="168" t="str">
        <f t="shared" ref="IC72:IC100" si="160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129"/>
        <v xml:space="preserve"> </v>
      </c>
      <c r="IF72" s="169">
        <f t="shared" si="82"/>
        <v>0</v>
      </c>
      <c r="IG72" s="170" t="str">
        <f t="shared" si="83"/>
        <v xml:space="preserve"> </v>
      </c>
      <c r="II72" s="166">
        <v>17</v>
      </c>
      <c r="IJ72" s="228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",(VLOOKUP(IM72,PROTOKOL!$A$1:$E$26,2,FALSE))*IN72)</f>
        <v xml:space="preserve"> </v>
      </c>
      <c r="IP72" s="168" t="str">
        <f t="shared" ref="IP72:IP100" si="161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8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",(VLOOKUP(IV72,PROTOKOL!$A$1:$E$26,2,FALSE))*IW72)</f>
        <v xml:space="preserve"> </v>
      </c>
      <c r="IY72" s="168" t="str">
        <f t="shared" ref="IY72:IY100" si="162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30"/>
        <v xml:space="preserve"> </v>
      </c>
      <c r="JB72" s="169">
        <f t="shared" si="86"/>
        <v>0</v>
      </c>
      <c r="JC72" s="170" t="str">
        <f t="shared" si="87"/>
        <v xml:space="preserve"> </v>
      </c>
      <c r="JE72" s="166">
        <v>17</v>
      </c>
      <c r="JF72" s="228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",(VLOOKUP(JI72,PROTOKOL!$A$1:$E$26,2,FALSE))*JJ72)</f>
        <v xml:space="preserve"> </v>
      </c>
      <c r="JL72" s="168" t="str">
        <f t="shared" ref="JL72:JL100" si="163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8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",(VLOOKUP(JR72,PROTOKOL!$A$1:$E$26,2,FALSE))*JS72)</f>
        <v xml:space="preserve"> </v>
      </c>
      <c r="JU72" s="168" t="str">
        <f t="shared" ref="JU72:JU100" si="164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31"/>
        <v xml:space="preserve"> </v>
      </c>
      <c r="JX72" s="169">
        <f t="shared" si="90"/>
        <v>0</v>
      </c>
      <c r="JY72" s="170" t="str">
        <f t="shared" si="91"/>
        <v xml:space="preserve"> </v>
      </c>
      <c r="KA72" s="166">
        <v>17</v>
      </c>
      <c r="KB72" s="228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",(VLOOKUP(KE72,PROTOKOL!$A$1:$E$26,2,FALSE))*KF72)</f>
        <v xml:space="preserve"> </v>
      </c>
      <c r="KH72" s="168" t="str">
        <f t="shared" ref="KH72:KH100" si="165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9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",(VLOOKUP(KN72,PROTOKOL!$A$1:$E$26,2,FALSE))*KO72)</f>
        <v xml:space="preserve"> </v>
      </c>
      <c r="KQ72" s="168" t="str">
        <f t="shared" ref="KQ72:KQ100" si="166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32"/>
        <v xml:space="preserve"> </v>
      </c>
      <c r="KT72" s="169">
        <f t="shared" si="94"/>
        <v>0</v>
      </c>
      <c r="KU72" s="170" t="str">
        <f t="shared" si="95"/>
        <v xml:space="preserve"> </v>
      </c>
      <c r="KW72" s="166">
        <v>17</v>
      </c>
      <c r="KX72" s="228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",(VLOOKUP(LA72,PROTOKOL!$A$1:$E$26,2,FALSE))*LB72)</f>
        <v xml:space="preserve"> </v>
      </c>
      <c r="LD72" s="168" t="str">
        <f t="shared" ref="LD72:LD100" si="167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9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",(VLOOKUP(LJ72,PROTOKOL!$A$1:$E$26,2,FALSE))*LK72)</f>
        <v xml:space="preserve"> </v>
      </c>
      <c r="LM72" s="168" t="str">
        <f t="shared" ref="LM72:LM100" si="168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33"/>
        <v xml:space="preserve"> </v>
      </c>
      <c r="LP72" s="169">
        <f t="shared" si="98"/>
        <v>0</v>
      </c>
      <c r="LQ72" s="170" t="str">
        <f t="shared" si="99"/>
        <v xml:space="preserve"> </v>
      </c>
      <c r="LS72" s="166">
        <v>17</v>
      </c>
      <c r="LT72" s="228"/>
      <c r="LU72" s="167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",(VLOOKUP(LW72,PROTOKOL!$A$1:$E$26,2,FALSE))*LX72)</f>
        <v xml:space="preserve"> </v>
      </c>
      <c r="LZ72" s="168" t="str">
        <f t="shared" ref="LZ72:LZ100" si="169">IF(LV72=0," ",LV72-LY72)</f>
        <v xml:space="preserve"> </v>
      </c>
      <c r="MA72" s="205" t="str">
        <f>IF(LW72=0," ",VLOOKUP(LW72,PROTOKOL!$A:$E,5,FALSE))</f>
        <v xml:space="preserve"> </v>
      </c>
      <c r="MB72" s="169"/>
      <c r="MC72" s="170" t="str">
        <f t="shared" si="100"/>
        <v xml:space="preserve"> </v>
      </c>
      <c r="MD72" s="210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",(VLOOKUP(MF72,PROTOKOL!$A$1:$E$26,2,FALSE))*MG72)</f>
        <v xml:space="preserve"> </v>
      </c>
      <c r="MI72" s="168" t="str">
        <f t="shared" ref="MI72:MI100" si="170">IF(ME72=0," ",ME72-MH72)</f>
        <v xml:space="preserve"> </v>
      </c>
      <c r="MJ72" s="169" t="str">
        <f>IF(MF72=0," ",VLOOKUP(MF72,PROTOKOL!$A:$E,5,FALSE))</f>
        <v xml:space="preserve"> </v>
      </c>
      <c r="MK72" s="205" t="str">
        <f t="shared" si="134"/>
        <v xml:space="preserve"> </v>
      </c>
      <c r="ML72" s="169">
        <f t="shared" si="102"/>
        <v>0</v>
      </c>
      <c r="MM72" s="170" t="str">
        <f t="shared" si="103"/>
        <v xml:space="preserve"> </v>
      </c>
      <c r="MO72" s="166">
        <v>17</v>
      </c>
      <c r="MP72" s="228"/>
      <c r="MQ72" s="167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",(VLOOKUP(MS72,PROTOKOL!$A$1:$E$26,2,FALSE))*MT72)</f>
        <v xml:space="preserve"> </v>
      </c>
      <c r="MV72" s="168" t="str">
        <f t="shared" ref="MV72:MV100" si="171">IF(MR72=0," ",MR72-MU72)</f>
        <v xml:space="preserve"> </v>
      </c>
      <c r="MW72" s="205" t="str">
        <f>IF(MS72=0," ",VLOOKUP(MS72,PROTOKOL!$A:$E,5,FALSE))</f>
        <v xml:space="preserve"> </v>
      </c>
      <c r="MX72" s="169"/>
      <c r="MY72" s="170" t="str">
        <f t="shared" si="104"/>
        <v xml:space="preserve"> </v>
      </c>
      <c r="MZ72" s="210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",(VLOOKUP(NB72,PROTOKOL!$A$1:$E$26,2,FALSE))*NC72)</f>
        <v xml:space="preserve"> </v>
      </c>
      <c r="NE72" s="168" t="str">
        <f t="shared" ref="NE72:NE100" si="172">IF(NA72=0," ",NA72-ND72)</f>
        <v xml:space="preserve"> </v>
      </c>
      <c r="NF72" s="169" t="str">
        <f>IF(NB72=0," ",VLOOKUP(NB72,PROTOKOL!$A:$E,5,FALSE))</f>
        <v xml:space="preserve"> </v>
      </c>
      <c r="NG72" s="205" t="str">
        <f t="shared" si="135"/>
        <v xml:space="preserve"> </v>
      </c>
      <c r="NH72" s="169">
        <f t="shared" si="106"/>
        <v>0</v>
      </c>
      <c r="NI72" s="170" t="str">
        <f t="shared" si="107"/>
        <v xml:space="preserve"> </v>
      </c>
      <c r="NK72" s="166">
        <v>17</v>
      </c>
      <c r="NL72" s="228"/>
      <c r="NM72" s="167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",(VLOOKUP(NO72,PROTOKOL!$A$1:$E$26,2,FALSE))*NP72)</f>
        <v xml:space="preserve"> </v>
      </c>
      <c r="NR72" s="168" t="str">
        <f t="shared" ref="NR72:NR100" si="173">IF(NN72=0," ",NN72-NQ72)</f>
        <v xml:space="preserve"> </v>
      </c>
      <c r="NS72" s="205" t="str">
        <f>IF(NO72=0," ",VLOOKUP(NO72,PROTOKOL!$A:$E,5,FALSE))</f>
        <v xml:space="preserve"> </v>
      </c>
      <c r="NT72" s="169"/>
      <c r="NU72" s="170" t="str">
        <f t="shared" si="108"/>
        <v xml:space="preserve"> </v>
      </c>
      <c r="NV72" s="210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",(VLOOKUP(NX72,PROTOKOL!$A$1:$E$26,2,FALSE))*NY72)</f>
        <v xml:space="preserve"> </v>
      </c>
      <c r="OA72" s="168" t="str">
        <f t="shared" ref="OA72:OA100" si="174">IF(NW72=0," ",NW72-NZ72)</f>
        <v xml:space="preserve"> </v>
      </c>
      <c r="OB72" s="169" t="str">
        <f>IF(NX72=0," ",VLOOKUP(NX72,PROTOKOL!$A:$E,5,FALSE))</f>
        <v xml:space="preserve"> </v>
      </c>
      <c r="OC72" s="205" t="str">
        <f t="shared" si="136"/>
        <v xml:space="preserve"> </v>
      </c>
      <c r="OD72" s="169">
        <f t="shared" si="110"/>
        <v>0</v>
      </c>
      <c r="OE72" s="170" t="str">
        <f t="shared" si="111"/>
        <v xml:space="preserve"> </v>
      </c>
      <c r="OG72" s="166">
        <v>17</v>
      </c>
      <c r="OH72" s="228"/>
      <c r="OI72" s="167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",(VLOOKUP(OK72,PROTOKOL!$A$1:$E$26,2,FALSE))*OL72)</f>
        <v xml:space="preserve"> </v>
      </c>
      <c r="ON72" s="168" t="str">
        <f t="shared" ref="ON72:ON100" si="175">IF(OJ72=0," ",OJ72-OM72)</f>
        <v xml:space="preserve"> </v>
      </c>
      <c r="OO72" s="205" t="str">
        <f>IF(OK72=0," ",VLOOKUP(OK72,PROTOKOL!$A:$E,5,FALSE))</f>
        <v xml:space="preserve"> </v>
      </c>
      <c r="OP72" s="169"/>
      <c r="OQ72" s="170" t="str">
        <f t="shared" si="112"/>
        <v xml:space="preserve"> </v>
      </c>
      <c r="OR72" s="210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",(VLOOKUP(OT72,PROTOKOL!$A$1:$E$26,2,FALSE))*OU72)</f>
        <v xml:space="preserve"> </v>
      </c>
      <c r="OW72" s="168" t="str">
        <f t="shared" ref="OW72:OW100" si="176">IF(OS72=0," ",OS72-OV72)</f>
        <v xml:space="preserve"> </v>
      </c>
      <c r="OX72" s="169" t="str">
        <f>IF(OT72=0," ",VLOOKUP(OT72,PROTOKOL!$A:$E,5,FALSE))</f>
        <v xml:space="preserve"> </v>
      </c>
      <c r="OY72" s="205" t="str">
        <f t="shared" si="137"/>
        <v xml:space="preserve"> </v>
      </c>
      <c r="OZ72" s="169">
        <f t="shared" si="114"/>
        <v>0</v>
      </c>
      <c r="PA72" s="170" t="str">
        <f t="shared" si="115"/>
        <v xml:space="preserve"> </v>
      </c>
      <c r="PC72" s="166">
        <v>17</v>
      </c>
      <c r="PD72" s="228"/>
      <c r="PE72" s="167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",(VLOOKUP(PG72,PROTOKOL!$A$1:$E$26,2,FALSE))*PH72)</f>
        <v xml:space="preserve"> </v>
      </c>
      <c r="PJ72" s="168" t="str">
        <f t="shared" ref="PJ72:PJ100" si="177">IF(PF72=0," ",PF72-PI72)</f>
        <v xml:space="preserve"> </v>
      </c>
      <c r="PK72" s="205" t="str">
        <f>IF(PG72=0," ",VLOOKUP(PG72,PROTOKOL!$A:$E,5,FALSE))</f>
        <v xml:space="preserve"> </v>
      </c>
      <c r="PL72" s="169"/>
      <c r="PM72" s="170" t="str">
        <f t="shared" si="116"/>
        <v xml:space="preserve"> </v>
      </c>
      <c r="PN72" s="210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",(VLOOKUP(PP72,PROTOKOL!$A$1:$E$26,2,FALSE))*PQ72)</f>
        <v xml:space="preserve"> </v>
      </c>
      <c r="PS72" s="168" t="str">
        <f t="shared" ref="PS72:PS100" si="178">IF(PO72=0," ",PO72-PR72)</f>
        <v xml:space="preserve"> </v>
      </c>
      <c r="PT72" s="169" t="str">
        <f>IF(PP72=0," ",VLOOKUP(PP72,PROTOKOL!$A:$E,5,FALSE))</f>
        <v xml:space="preserve"> </v>
      </c>
      <c r="PU72" s="205" t="str">
        <f t="shared" si="138"/>
        <v xml:space="preserve"> </v>
      </c>
      <c r="PV72" s="169">
        <f t="shared" si="118"/>
        <v>0</v>
      </c>
      <c r="PW72" s="170" t="str">
        <f t="shared" si="119"/>
        <v xml:space="preserve"> </v>
      </c>
    </row>
    <row r="73" spans="1:439" ht="13.8">
      <c r="A73" s="166">
        <v>17</v>
      </c>
      <c r="B73" s="229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",(VLOOKUP(E73,PROTOKOL!$A$1:$E$26,2,FALSE))*F73)</f>
        <v xml:space="preserve"> </v>
      </c>
      <c r="H73" s="168" t="str">
        <f t="shared" si="139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79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",(VLOOKUP(N73,PROTOKOL!$A$1:$E$26,2,FALSE))*O73)</f>
        <v xml:space="preserve"> </v>
      </c>
      <c r="Q73" s="168" t="str">
        <f t="shared" si="140"/>
        <v xml:space="preserve"> </v>
      </c>
      <c r="R73" s="169" t="str">
        <f>IF(N73=0," ",VLOOKUP(N73,PROTOKOL!$A:$E,5,FALSE))</f>
        <v xml:space="preserve"> </v>
      </c>
      <c r="S73" s="205" t="str">
        <f t="shared" ref="S73:S100" si="180">IF(N73=0," ",(Q73*R73))</f>
        <v xml:space="preserve"> </v>
      </c>
      <c r="T73" s="169">
        <f t="shared" ref="T73:T101" si="181">O73*2</f>
        <v>0</v>
      </c>
      <c r="U73" s="170" t="str">
        <f t="shared" ref="U73:U100" si="182">IF(T73=0," ",S73/O73*T73)</f>
        <v xml:space="preserve"> </v>
      </c>
      <c r="W73" s="166">
        <v>17</v>
      </c>
      <c r="X73" s="229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",(VLOOKUP(AA73,PROTOKOL!$A$1:$E$26,2,FALSE))*AB73)</f>
        <v xml:space="preserve"> </v>
      </c>
      <c r="AD73" s="168" t="str">
        <f t="shared" si="141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83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",(VLOOKUP(AJ73,PROTOKOL!$A$1:$E$26,2,FALSE))*AK73)</f>
        <v xml:space="preserve"> </v>
      </c>
      <c r="AM73" s="168" t="str">
        <f t="shared" si="142"/>
        <v xml:space="preserve"> </v>
      </c>
      <c r="AN73" s="169" t="str">
        <f>IF(AJ73=0," ",VLOOKUP(AJ73,PROTOKOL!$A:$E,5,FALSE))</f>
        <v xml:space="preserve"> </v>
      </c>
      <c r="AO73" s="205" t="str">
        <f t="shared" si="120"/>
        <v xml:space="preserve"> </v>
      </c>
      <c r="AP73" s="169">
        <f t="shared" ref="AP73:AP101" si="184">AK73*2</f>
        <v>0</v>
      </c>
      <c r="AQ73" s="170" t="str">
        <f t="shared" ref="AQ73:AQ100" si="185">IF(AP73=0," ",AO73/AK73*AP73)</f>
        <v xml:space="preserve"> </v>
      </c>
      <c r="AS73" s="166">
        <v>17</v>
      </c>
      <c r="AT73" s="229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",(VLOOKUP(AW73,PROTOKOL!$A$1:$E$26,2,FALSE))*AX73)</f>
        <v xml:space="preserve"> </v>
      </c>
      <c r="AZ73" s="168" t="str">
        <f t="shared" si="143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86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",(VLOOKUP(BF73,PROTOKOL!$A$1:$E$26,2,FALSE))*BG73)</f>
        <v xml:space="preserve"> </v>
      </c>
      <c r="BI73" s="168" t="str">
        <f t="shared" si="144"/>
        <v xml:space="preserve"> </v>
      </c>
      <c r="BJ73" s="169" t="str">
        <f>IF(BF73=0," ",VLOOKUP(BF73,PROTOKOL!$A:$E,5,FALSE))</f>
        <v xml:space="preserve"> </v>
      </c>
      <c r="BK73" s="205" t="str">
        <f t="shared" si="121"/>
        <v xml:space="preserve"> </v>
      </c>
      <c r="BL73" s="169">
        <f t="shared" ref="BL73:BL101" si="187">BG73*2</f>
        <v>0</v>
      </c>
      <c r="BM73" s="170" t="str">
        <f t="shared" ref="BM73:BM100" si="188">IF(BL73=0," ",BK73/BG73*BL73)</f>
        <v xml:space="preserve"> </v>
      </c>
      <c r="BO73" s="166">
        <v>17</v>
      </c>
      <c r="BP73" s="229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",(VLOOKUP(BS73,PROTOKOL!$A$1:$E$26,2,FALSE))*BT73)</f>
        <v xml:space="preserve"> </v>
      </c>
      <c r="BV73" s="168" t="str">
        <f t="shared" si="145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89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",(VLOOKUP(CB73,PROTOKOL!$A$1:$E$26,2,FALSE))*CC73)</f>
        <v xml:space="preserve"> </v>
      </c>
      <c r="CE73" s="168" t="str">
        <f t="shared" si="146"/>
        <v xml:space="preserve"> </v>
      </c>
      <c r="CF73" s="169" t="str">
        <f>IF(CB73=0," ",VLOOKUP(CB73,PROTOKOL!$A:$E,5,FALSE))</f>
        <v xml:space="preserve"> </v>
      </c>
      <c r="CG73" s="205" t="str">
        <f t="shared" si="122"/>
        <v xml:space="preserve"> </v>
      </c>
      <c r="CH73" s="169">
        <f t="shared" ref="CH73:CH101" si="190">CC73*2</f>
        <v>0</v>
      </c>
      <c r="CI73" s="170" t="str">
        <f t="shared" ref="CI73:CI100" si="191">IF(CH73=0," ",CG73/CC73*CH73)</f>
        <v xml:space="preserve"> </v>
      </c>
      <c r="CK73" s="166">
        <v>17</v>
      </c>
      <c r="CL73" s="229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",(VLOOKUP(CO73,PROTOKOL!$A$1:$E$26,2,FALSE))*CP73)</f>
        <v xml:space="preserve"> </v>
      </c>
      <c r="CR73" s="168" t="str">
        <f t="shared" si="147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92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",(VLOOKUP(CX73,PROTOKOL!$A$1:$E$26,2,FALSE))*CY73)</f>
        <v xml:space="preserve"> </v>
      </c>
      <c r="DA73" s="168" t="str">
        <f t="shared" si="148"/>
        <v xml:space="preserve"> </v>
      </c>
      <c r="DB73" s="169" t="str">
        <f>IF(CX73=0," ",VLOOKUP(CX73,PROTOKOL!$A:$E,5,FALSE))</f>
        <v xml:space="preserve"> </v>
      </c>
      <c r="DC73" s="205" t="str">
        <f t="shared" si="123"/>
        <v xml:space="preserve"> </v>
      </c>
      <c r="DD73" s="169">
        <f t="shared" ref="DD73:DD101" si="193">CY73*2</f>
        <v>0</v>
      </c>
      <c r="DE73" s="170" t="str">
        <f t="shared" ref="DE73:DE100" si="194">IF(DD73=0," ",DC73/CY73*DD73)</f>
        <v xml:space="preserve"> </v>
      </c>
      <c r="DG73" s="166">
        <v>17</v>
      </c>
      <c r="DH73" s="229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",(VLOOKUP(DK73,PROTOKOL!$A$1:$E$26,2,FALSE))*DL73)</f>
        <v xml:space="preserve"> </v>
      </c>
      <c r="DN73" s="168" t="str">
        <f t="shared" si="149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95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",(VLOOKUP(DT73,PROTOKOL!$A$1:$E$26,2,FALSE))*DU73)</f>
        <v xml:space="preserve"> </v>
      </c>
      <c r="DW73" s="168" t="str">
        <f t="shared" si="150"/>
        <v xml:space="preserve"> </v>
      </c>
      <c r="DX73" s="169" t="str">
        <f>IF(DT73=0," ",VLOOKUP(DT73,PROTOKOL!$A:$E,5,FALSE))</f>
        <v xml:space="preserve"> </v>
      </c>
      <c r="DY73" s="205" t="str">
        <f t="shared" si="124"/>
        <v xml:space="preserve"> </v>
      </c>
      <c r="DZ73" s="169">
        <f t="shared" ref="DZ73:DZ101" si="196">DU73*2</f>
        <v>0</v>
      </c>
      <c r="EA73" s="170" t="str">
        <f t="shared" ref="EA73:EA100" si="197">IF(DZ73=0," ",DY73/DU73*DZ73)</f>
        <v xml:space="preserve"> </v>
      </c>
      <c r="EC73" s="166">
        <v>17</v>
      </c>
      <c r="ED73" s="229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",(VLOOKUP(EG73,PROTOKOL!$A$1:$E$26,2,FALSE))*EH73)</f>
        <v xml:space="preserve"> </v>
      </c>
      <c r="EJ73" s="168" t="str">
        <f t="shared" si="151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98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",(VLOOKUP(EP73,PROTOKOL!$A$1:$E$26,2,FALSE))*EQ73)</f>
        <v xml:space="preserve"> </v>
      </c>
      <c r="ES73" s="168" t="str">
        <f t="shared" si="152"/>
        <v xml:space="preserve"> </v>
      </c>
      <c r="ET73" s="169" t="str">
        <f>IF(EP73=0," ",VLOOKUP(EP73,PROTOKOL!$A:$E,5,FALSE))</f>
        <v xml:space="preserve"> </v>
      </c>
      <c r="EU73" s="205" t="str">
        <f t="shared" si="125"/>
        <v xml:space="preserve"> </v>
      </c>
      <c r="EV73" s="169">
        <f t="shared" ref="EV73:EV101" si="199">EQ73*2</f>
        <v>0</v>
      </c>
      <c r="EW73" s="170" t="str">
        <f t="shared" ref="EW73:EW100" si="200">IF(EV73=0," ",EU73/EQ73*EV73)</f>
        <v xml:space="preserve"> </v>
      </c>
      <c r="EY73" s="166">
        <v>17</v>
      </c>
      <c r="EZ73" s="229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",(VLOOKUP(FC73,PROTOKOL!$A$1:$E$26,2,FALSE))*FD73)</f>
        <v xml:space="preserve"> </v>
      </c>
      <c r="FF73" s="168" t="str">
        <f t="shared" si="153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201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",(VLOOKUP(FL73,PROTOKOL!$A$1:$E$26,2,FALSE))*FM73)</f>
        <v xml:space="preserve"> </v>
      </c>
      <c r="FO73" s="168" t="str">
        <f t="shared" si="154"/>
        <v xml:space="preserve"> </v>
      </c>
      <c r="FP73" s="169" t="str">
        <f>IF(FL73=0," ",VLOOKUP(FL73,PROTOKOL!$A:$E,5,FALSE))</f>
        <v xml:space="preserve"> </v>
      </c>
      <c r="FQ73" s="205" t="str">
        <f t="shared" si="126"/>
        <v xml:space="preserve"> </v>
      </c>
      <c r="FR73" s="169">
        <f t="shared" ref="FR73:FR101" si="202">FM73*2</f>
        <v>0</v>
      </c>
      <c r="FS73" s="170" t="str">
        <f t="shared" ref="FS73:FS100" si="203">IF(FR73=0," ",FQ73/FM73*FR73)</f>
        <v xml:space="preserve"> </v>
      </c>
      <c r="FU73" s="166">
        <v>17</v>
      </c>
      <c r="FV73" s="229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",(VLOOKUP(FY73,PROTOKOL!$A$1:$E$26,2,FALSE))*FZ73)</f>
        <v xml:space="preserve"> </v>
      </c>
      <c r="GB73" s="168" t="str">
        <f t="shared" si="155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204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",(VLOOKUP(GH73,PROTOKOL!$A$1:$E$26,2,FALSE))*GI73)</f>
        <v xml:space="preserve"> </v>
      </c>
      <c r="GK73" s="168" t="str">
        <f t="shared" si="156"/>
        <v xml:space="preserve"> </v>
      </c>
      <c r="GL73" s="169" t="str">
        <f>IF(GH73=0," ",VLOOKUP(GH73,PROTOKOL!$A:$E,5,FALSE))</f>
        <v xml:space="preserve"> </v>
      </c>
      <c r="GM73" s="205" t="str">
        <f t="shared" si="127"/>
        <v xml:space="preserve"> </v>
      </c>
      <c r="GN73" s="169">
        <f t="shared" ref="GN73:GN101" si="205">GI73*2</f>
        <v>0</v>
      </c>
      <c r="GO73" s="170" t="str">
        <f t="shared" ref="GO73:GO100" si="206">IF(GN73=0," ",GM73/GI73*GN73)</f>
        <v xml:space="preserve"> </v>
      </c>
      <c r="GQ73" s="166">
        <v>17</v>
      </c>
      <c r="GR73" s="229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",(VLOOKUP(GU73,PROTOKOL!$A$1:$E$26,2,FALSE))*GV73)</f>
        <v xml:space="preserve"> </v>
      </c>
      <c r="GX73" s="168" t="str">
        <f t="shared" si="157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207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",(VLOOKUP(HD73,PROTOKOL!$A$1:$E$26,2,FALSE))*HE73)</f>
        <v xml:space="preserve"> </v>
      </c>
      <c r="HG73" s="168" t="str">
        <f t="shared" si="158"/>
        <v xml:space="preserve"> </v>
      </c>
      <c r="HH73" s="169" t="str">
        <f>IF(HD73=0," ",VLOOKUP(HD73,PROTOKOL!$A:$E,5,FALSE))</f>
        <v xml:space="preserve"> </v>
      </c>
      <c r="HI73" s="205" t="str">
        <f t="shared" si="128"/>
        <v xml:space="preserve"> </v>
      </c>
      <c r="HJ73" s="169">
        <f t="shared" ref="HJ73:HJ101" si="208">HE73*2</f>
        <v>0</v>
      </c>
      <c r="HK73" s="170" t="str">
        <f t="shared" ref="HK73:HK100" si="209">IF(HJ73=0," ",HI73/HE73*HJ73)</f>
        <v xml:space="preserve"> </v>
      </c>
      <c r="HM73" s="166">
        <v>17</v>
      </c>
      <c r="HN73" s="229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",(VLOOKUP(HQ73,PROTOKOL!$A$1:$E$26,2,FALSE))*HR73)</f>
        <v xml:space="preserve"> </v>
      </c>
      <c r="HT73" s="168" t="str">
        <f t="shared" si="159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210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",(VLOOKUP(HZ73,PROTOKOL!$A$1:$E$26,2,FALSE))*IA73)</f>
        <v xml:space="preserve"> </v>
      </c>
      <c r="IC73" s="168" t="str">
        <f t="shared" si="160"/>
        <v xml:space="preserve"> </v>
      </c>
      <c r="ID73" s="169" t="str">
        <f>IF(HZ73=0," ",VLOOKUP(HZ73,PROTOKOL!$A:$E,5,FALSE))</f>
        <v xml:space="preserve"> </v>
      </c>
      <c r="IE73" s="205" t="str">
        <f t="shared" si="129"/>
        <v xml:space="preserve"> </v>
      </c>
      <c r="IF73" s="169">
        <f t="shared" ref="IF73:IF101" si="211">IA73*2</f>
        <v>0</v>
      </c>
      <c r="IG73" s="170" t="str">
        <f t="shared" ref="IG73:IG100" si="212">IF(IF73=0," ",IE73/IA73*IF73)</f>
        <v xml:space="preserve"> </v>
      </c>
      <c r="II73" s="166">
        <v>17</v>
      </c>
      <c r="IJ73" s="229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",(VLOOKUP(IM73,PROTOKOL!$A$1:$E$26,2,FALSE))*IN73)</f>
        <v xml:space="preserve"> </v>
      </c>
      <c r="IP73" s="168" t="str">
        <f t="shared" si="161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213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",(VLOOKUP(IV73,PROTOKOL!$A$1:$E$26,2,FALSE))*IW73)</f>
        <v xml:space="preserve"> </v>
      </c>
      <c r="IY73" s="168" t="str">
        <f t="shared" si="162"/>
        <v xml:space="preserve"> </v>
      </c>
      <c r="IZ73" s="169" t="str">
        <f>IF(IV73=0," ",VLOOKUP(IV73,PROTOKOL!$A:$E,5,FALSE))</f>
        <v xml:space="preserve"> </v>
      </c>
      <c r="JA73" s="205" t="str">
        <f t="shared" si="130"/>
        <v xml:space="preserve"> </v>
      </c>
      <c r="JB73" s="169">
        <f t="shared" ref="JB73:JB101" si="214">IW73*2</f>
        <v>0</v>
      </c>
      <c r="JC73" s="170" t="str">
        <f t="shared" ref="JC73:JC100" si="215">IF(JB73=0," ",JA73/IW73*JB73)</f>
        <v xml:space="preserve"> </v>
      </c>
      <c r="JE73" s="166">
        <v>17</v>
      </c>
      <c r="JF73" s="229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",(VLOOKUP(JI73,PROTOKOL!$A$1:$E$26,2,FALSE))*JJ73)</f>
        <v xml:space="preserve"> </v>
      </c>
      <c r="JL73" s="168" t="str">
        <f t="shared" si="163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216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",(VLOOKUP(JR73,PROTOKOL!$A$1:$E$26,2,FALSE))*JS73)</f>
        <v xml:space="preserve"> </v>
      </c>
      <c r="JU73" s="168" t="str">
        <f t="shared" si="164"/>
        <v xml:space="preserve"> </v>
      </c>
      <c r="JV73" s="169" t="str">
        <f>IF(JR73=0," ",VLOOKUP(JR73,PROTOKOL!$A:$E,5,FALSE))</f>
        <v xml:space="preserve"> </v>
      </c>
      <c r="JW73" s="205" t="str">
        <f t="shared" si="131"/>
        <v xml:space="preserve"> </v>
      </c>
      <c r="JX73" s="169">
        <f t="shared" ref="JX73:JX101" si="217">JS73*2</f>
        <v>0</v>
      </c>
      <c r="JY73" s="170" t="str">
        <f t="shared" ref="JY73:JY100" si="218">IF(JX73=0," ",JW73/JS73*JX73)</f>
        <v xml:space="preserve"> </v>
      </c>
      <c r="KA73" s="166">
        <v>17</v>
      </c>
      <c r="KB73" s="229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",(VLOOKUP(KE73,PROTOKOL!$A$1:$E$26,2,FALSE))*KF73)</f>
        <v xml:space="preserve"> </v>
      </c>
      <c r="KH73" s="168" t="str">
        <f t="shared" si="165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219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",(VLOOKUP(KN73,PROTOKOL!$A$1:$E$26,2,FALSE))*KO73)</f>
        <v xml:space="preserve"> </v>
      </c>
      <c r="KQ73" s="168" t="str">
        <f t="shared" si="166"/>
        <v xml:space="preserve"> </v>
      </c>
      <c r="KR73" s="169" t="str">
        <f>IF(KN73=0," ",VLOOKUP(KN73,PROTOKOL!$A:$E,5,FALSE))</f>
        <v xml:space="preserve"> </v>
      </c>
      <c r="KS73" s="205" t="str">
        <f t="shared" si="132"/>
        <v xml:space="preserve"> </v>
      </c>
      <c r="KT73" s="169">
        <f t="shared" ref="KT73:KT101" si="220">KO73*2</f>
        <v>0</v>
      </c>
      <c r="KU73" s="170" t="str">
        <f t="shared" ref="KU73:KU100" si="221">IF(KT73=0," ",KS73/KO73*KT73)</f>
        <v xml:space="preserve"> </v>
      </c>
      <c r="KW73" s="166">
        <v>17</v>
      </c>
      <c r="KX73" s="229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",(VLOOKUP(LA73,PROTOKOL!$A$1:$E$26,2,FALSE))*LB73)</f>
        <v xml:space="preserve"> </v>
      </c>
      <c r="LD73" s="168" t="str">
        <f t="shared" si="167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222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",(VLOOKUP(LJ73,PROTOKOL!$A$1:$E$26,2,FALSE))*LK73)</f>
        <v xml:space="preserve"> </v>
      </c>
      <c r="LM73" s="168" t="str">
        <f t="shared" si="168"/>
        <v xml:space="preserve"> </v>
      </c>
      <c r="LN73" s="169" t="str">
        <f>IF(LJ73=0," ",VLOOKUP(LJ73,PROTOKOL!$A:$E,5,FALSE))</f>
        <v xml:space="preserve"> </v>
      </c>
      <c r="LO73" s="205" t="str">
        <f t="shared" si="133"/>
        <v xml:space="preserve"> </v>
      </c>
      <c r="LP73" s="169">
        <f t="shared" ref="LP73:LP101" si="223">LK73*2</f>
        <v>0</v>
      </c>
      <c r="LQ73" s="170" t="str">
        <f t="shared" ref="LQ73:LQ100" si="224">IF(LP73=0," ",LO73/LK73*LP73)</f>
        <v xml:space="preserve"> </v>
      </c>
      <c r="LS73" s="166">
        <v>17</v>
      </c>
      <c r="LT73" s="229"/>
      <c r="LU73" s="167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",(VLOOKUP(LW73,PROTOKOL!$A$1:$E$26,2,FALSE))*LX73)</f>
        <v xml:space="preserve"> </v>
      </c>
      <c r="LZ73" s="168" t="str">
        <f t="shared" si="169"/>
        <v xml:space="preserve"> </v>
      </c>
      <c r="MA73" s="205" t="str">
        <f>IF(LW73=0," ",VLOOKUP(LW73,PROTOKOL!$A:$E,5,FALSE))</f>
        <v xml:space="preserve"> </v>
      </c>
      <c r="MB73" s="169"/>
      <c r="MC73" s="170" t="str">
        <f t="shared" ref="MC73:MC100" si="225">IF(LW73=0," ",(MA73*LZ73))</f>
        <v xml:space="preserve"> </v>
      </c>
      <c r="MD73" s="210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",(VLOOKUP(MF73,PROTOKOL!$A$1:$E$26,2,FALSE))*MG73)</f>
        <v xml:space="preserve"> </v>
      </c>
      <c r="MI73" s="168" t="str">
        <f t="shared" si="170"/>
        <v xml:space="preserve"> </v>
      </c>
      <c r="MJ73" s="169" t="str">
        <f>IF(MF73=0," ",VLOOKUP(MF73,PROTOKOL!$A:$E,5,FALSE))</f>
        <v xml:space="preserve"> </v>
      </c>
      <c r="MK73" s="205" t="str">
        <f t="shared" si="134"/>
        <v xml:space="preserve"> </v>
      </c>
      <c r="ML73" s="169">
        <f t="shared" ref="ML73:ML101" si="226">MG73*2</f>
        <v>0</v>
      </c>
      <c r="MM73" s="170" t="str">
        <f t="shared" ref="MM73:MM100" si="227">IF(ML73=0," ",MK73/MG73*ML73)</f>
        <v xml:space="preserve"> </v>
      </c>
      <c r="MO73" s="166">
        <v>17</v>
      </c>
      <c r="MP73" s="229"/>
      <c r="MQ73" s="167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",(VLOOKUP(MS73,PROTOKOL!$A$1:$E$26,2,FALSE))*MT73)</f>
        <v xml:space="preserve"> </v>
      </c>
      <c r="MV73" s="168" t="str">
        <f t="shared" si="171"/>
        <v xml:space="preserve"> </v>
      </c>
      <c r="MW73" s="205" t="str">
        <f>IF(MS73=0," ",VLOOKUP(MS73,PROTOKOL!$A:$E,5,FALSE))</f>
        <v xml:space="preserve"> </v>
      </c>
      <c r="MX73" s="169"/>
      <c r="MY73" s="170" t="str">
        <f t="shared" ref="MY73:MY100" si="228">IF(MS73=0," ",(MW73*MV73))</f>
        <v xml:space="preserve"> </v>
      </c>
      <c r="MZ73" s="210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",(VLOOKUP(NB73,PROTOKOL!$A$1:$E$26,2,FALSE))*NC73)</f>
        <v xml:space="preserve"> </v>
      </c>
      <c r="NE73" s="168" t="str">
        <f t="shared" si="172"/>
        <v xml:space="preserve"> </v>
      </c>
      <c r="NF73" s="169" t="str">
        <f>IF(NB73=0," ",VLOOKUP(NB73,PROTOKOL!$A:$E,5,FALSE))</f>
        <v xml:space="preserve"> </v>
      </c>
      <c r="NG73" s="205" t="str">
        <f t="shared" si="135"/>
        <v xml:space="preserve"> </v>
      </c>
      <c r="NH73" s="169">
        <f t="shared" ref="NH73:NH101" si="229">NC73*2</f>
        <v>0</v>
      </c>
      <c r="NI73" s="170" t="str">
        <f t="shared" ref="NI73:NI100" si="230">IF(NH73=0," ",NG73/NC73*NH73)</f>
        <v xml:space="preserve"> </v>
      </c>
      <c r="NK73" s="166">
        <v>17</v>
      </c>
      <c r="NL73" s="229"/>
      <c r="NM73" s="167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",(VLOOKUP(NO73,PROTOKOL!$A$1:$E$26,2,FALSE))*NP73)</f>
        <v xml:space="preserve"> </v>
      </c>
      <c r="NR73" s="168" t="str">
        <f t="shared" si="173"/>
        <v xml:space="preserve"> </v>
      </c>
      <c r="NS73" s="205" t="str">
        <f>IF(NO73=0," ",VLOOKUP(NO73,PROTOKOL!$A:$E,5,FALSE))</f>
        <v xml:space="preserve"> </v>
      </c>
      <c r="NT73" s="169"/>
      <c r="NU73" s="170" t="str">
        <f t="shared" ref="NU73:NU100" si="231">IF(NO73=0," ",(NS73*NR73))</f>
        <v xml:space="preserve"> </v>
      </c>
      <c r="NV73" s="210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",(VLOOKUP(NX73,PROTOKOL!$A$1:$E$26,2,FALSE))*NY73)</f>
        <v xml:space="preserve"> </v>
      </c>
      <c r="OA73" s="168" t="str">
        <f t="shared" si="174"/>
        <v xml:space="preserve"> </v>
      </c>
      <c r="OB73" s="169" t="str">
        <f>IF(NX73=0," ",VLOOKUP(NX73,PROTOKOL!$A:$E,5,FALSE))</f>
        <v xml:space="preserve"> </v>
      </c>
      <c r="OC73" s="205" t="str">
        <f t="shared" si="136"/>
        <v xml:space="preserve"> </v>
      </c>
      <c r="OD73" s="169">
        <f t="shared" ref="OD73:OD101" si="232">NY73*2</f>
        <v>0</v>
      </c>
      <c r="OE73" s="170" t="str">
        <f t="shared" ref="OE73:OE100" si="233">IF(OD73=0," ",OC73/NY73*OD73)</f>
        <v xml:space="preserve"> </v>
      </c>
      <c r="OG73" s="166">
        <v>17</v>
      </c>
      <c r="OH73" s="229"/>
      <c r="OI73" s="167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",(VLOOKUP(OK73,PROTOKOL!$A$1:$E$26,2,FALSE))*OL73)</f>
        <v xml:space="preserve"> </v>
      </c>
      <c r="ON73" s="168" t="str">
        <f t="shared" si="175"/>
        <v xml:space="preserve"> </v>
      </c>
      <c r="OO73" s="205" t="str">
        <f>IF(OK73=0," ",VLOOKUP(OK73,PROTOKOL!$A:$E,5,FALSE))</f>
        <v xml:space="preserve"> </v>
      </c>
      <c r="OP73" s="169"/>
      <c r="OQ73" s="170" t="str">
        <f t="shared" ref="OQ73:OQ100" si="234">IF(OK73=0," ",(OO73*ON73))</f>
        <v xml:space="preserve"> </v>
      </c>
      <c r="OR73" s="210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",(VLOOKUP(OT73,PROTOKOL!$A$1:$E$26,2,FALSE))*OU73)</f>
        <v xml:space="preserve"> </v>
      </c>
      <c r="OW73" s="168" t="str">
        <f t="shared" si="176"/>
        <v xml:space="preserve"> </v>
      </c>
      <c r="OX73" s="169" t="str">
        <f>IF(OT73=0," ",VLOOKUP(OT73,PROTOKOL!$A:$E,5,FALSE))</f>
        <v xml:space="preserve"> </v>
      </c>
      <c r="OY73" s="205" t="str">
        <f t="shared" si="137"/>
        <v xml:space="preserve"> </v>
      </c>
      <c r="OZ73" s="169">
        <f t="shared" ref="OZ73:OZ101" si="235">OU73*2</f>
        <v>0</v>
      </c>
      <c r="PA73" s="170" t="str">
        <f t="shared" ref="PA73:PA100" si="236">IF(OZ73=0," ",OY73/OU73*OZ73)</f>
        <v xml:space="preserve"> </v>
      </c>
      <c r="PC73" s="166">
        <v>17</v>
      </c>
      <c r="PD73" s="229"/>
      <c r="PE73" s="167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",(VLOOKUP(PG73,PROTOKOL!$A$1:$E$26,2,FALSE))*PH73)</f>
        <v xml:space="preserve"> </v>
      </c>
      <c r="PJ73" s="168" t="str">
        <f t="shared" si="177"/>
        <v xml:space="preserve"> </v>
      </c>
      <c r="PK73" s="205" t="str">
        <f>IF(PG73=0," ",VLOOKUP(PG73,PROTOKOL!$A:$E,5,FALSE))</f>
        <v xml:space="preserve"> </v>
      </c>
      <c r="PL73" s="169"/>
      <c r="PM73" s="170" t="str">
        <f t="shared" ref="PM73:PM100" si="237">IF(PG73=0," ",(PK73*PJ73))</f>
        <v xml:space="preserve"> </v>
      </c>
      <c r="PN73" s="210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",(VLOOKUP(PP73,PROTOKOL!$A$1:$E$26,2,FALSE))*PQ73)</f>
        <v xml:space="preserve"> </v>
      </c>
      <c r="PS73" s="168" t="str">
        <f t="shared" si="178"/>
        <v xml:space="preserve"> </v>
      </c>
      <c r="PT73" s="169" t="str">
        <f>IF(PP73=0," ",VLOOKUP(PP73,PROTOKOL!$A:$E,5,FALSE))</f>
        <v xml:space="preserve"> </v>
      </c>
      <c r="PU73" s="205" t="str">
        <f t="shared" si="138"/>
        <v xml:space="preserve"> </v>
      </c>
      <c r="PV73" s="169">
        <f t="shared" ref="PV73:PV101" si="238">PQ73*2</f>
        <v>0</v>
      </c>
      <c r="PW73" s="170" t="str">
        <f t="shared" ref="PW73:PW100" si="239">IF(PV73=0," ",PU73/PQ73*PV73)</f>
        <v xml:space="preserve"> </v>
      </c>
    </row>
    <row r="74" spans="1:439" ht="13.8">
      <c r="A74" s="166">
        <v>18</v>
      </c>
      <c r="B74" s="227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",(VLOOKUP(E74,PROTOKOL!$A$1:$E$26,2,FALSE))*F74)</f>
        <v xml:space="preserve"> </v>
      </c>
      <c r="H74" s="168" t="str">
        <f t="shared" si="139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79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",(VLOOKUP(N74,PROTOKOL!$A$1:$E$26,2,FALSE))*O74)</f>
        <v xml:space="preserve"> </v>
      </c>
      <c r="Q74" s="168" t="str">
        <f t="shared" si="140"/>
        <v xml:space="preserve"> </v>
      </c>
      <c r="R74" s="169" t="str">
        <f>IF(N74=0," ",VLOOKUP(N74,PROTOKOL!$A:$E,5,FALSE))</f>
        <v xml:space="preserve"> </v>
      </c>
      <c r="S74" s="205" t="str">
        <f t="shared" si="180"/>
        <v xml:space="preserve"> </v>
      </c>
      <c r="T74" s="169">
        <f t="shared" si="181"/>
        <v>0</v>
      </c>
      <c r="U74" s="170" t="str">
        <f t="shared" si="182"/>
        <v xml:space="preserve"> </v>
      </c>
      <c r="W74" s="166">
        <v>18</v>
      </c>
      <c r="X74" s="227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",(VLOOKUP(AA74,PROTOKOL!$A$1:$E$26,2,FALSE))*AB74)</f>
        <v xml:space="preserve"> </v>
      </c>
      <c r="AD74" s="168" t="str">
        <f t="shared" si="141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83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",(VLOOKUP(AJ74,PROTOKOL!$A$1:$E$26,2,FALSE))*AK74)</f>
        <v xml:space="preserve"> </v>
      </c>
      <c r="AM74" s="168" t="str">
        <f t="shared" si="142"/>
        <v xml:space="preserve"> </v>
      </c>
      <c r="AN74" s="169" t="str">
        <f>IF(AJ74=0," ",VLOOKUP(AJ74,PROTOKOL!$A:$E,5,FALSE))</f>
        <v xml:space="preserve"> </v>
      </c>
      <c r="AO74" s="205" t="str">
        <f t="shared" si="120"/>
        <v xml:space="preserve"> </v>
      </c>
      <c r="AP74" s="169">
        <f t="shared" si="184"/>
        <v>0</v>
      </c>
      <c r="AQ74" s="170" t="str">
        <f t="shared" si="185"/>
        <v xml:space="preserve"> </v>
      </c>
      <c r="AS74" s="166">
        <v>18</v>
      </c>
      <c r="AT74" s="227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",(VLOOKUP(AW74,PROTOKOL!$A$1:$E$26,2,FALSE))*AX74)</f>
        <v xml:space="preserve"> </v>
      </c>
      <c r="AZ74" s="168" t="str">
        <f t="shared" si="143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86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",(VLOOKUP(BF74,PROTOKOL!$A$1:$E$26,2,FALSE))*BG74)</f>
        <v xml:space="preserve"> </v>
      </c>
      <c r="BI74" s="168" t="str">
        <f t="shared" si="144"/>
        <v xml:space="preserve"> </v>
      </c>
      <c r="BJ74" s="169" t="str">
        <f>IF(BF74=0," ",VLOOKUP(BF74,PROTOKOL!$A:$E,5,FALSE))</f>
        <v xml:space="preserve"> </v>
      </c>
      <c r="BK74" s="205" t="str">
        <f t="shared" si="121"/>
        <v xml:space="preserve"> </v>
      </c>
      <c r="BL74" s="169">
        <f t="shared" si="187"/>
        <v>0</v>
      </c>
      <c r="BM74" s="170" t="str">
        <f t="shared" si="188"/>
        <v xml:space="preserve"> </v>
      </c>
      <c r="BO74" s="166">
        <v>18</v>
      </c>
      <c r="BP74" s="227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",(VLOOKUP(BS74,PROTOKOL!$A$1:$E$26,2,FALSE))*BT74)</f>
        <v xml:space="preserve"> </v>
      </c>
      <c r="BV74" s="168" t="str">
        <f t="shared" si="145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89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",(VLOOKUP(CB74,PROTOKOL!$A$1:$E$26,2,FALSE))*CC74)</f>
        <v xml:space="preserve"> </v>
      </c>
      <c r="CE74" s="168" t="str">
        <f t="shared" si="146"/>
        <v xml:space="preserve"> </v>
      </c>
      <c r="CF74" s="169" t="str">
        <f>IF(CB74=0," ",VLOOKUP(CB74,PROTOKOL!$A:$E,5,FALSE))</f>
        <v xml:space="preserve"> </v>
      </c>
      <c r="CG74" s="205" t="str">
        <f t="shared" si="122"/>
        <v xml:space="preserve"> </v>
      </c>
      <c r="CH74" s="169">
        <f t="shared" si="190"/>
        <v>0</v>
      </c>
      <c r="CI74" s="170" t="str">
        <f t="shared" si="191"/>
        <v xml:space="preserve"> </v>
      </c>
      <c r="CK74" s="166">
        <v>18</v>
      </c>
      <c r="CL74" s="227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",(VLOOKUP(CO74,PROTOKOL!$A$1:$E$26,2,FALSE))*CP74)</f>
        <v xml:space="preserve"> </v>
      </c>
      <c r="CR74" s="168" t="str">
        <f t="shared" si="147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92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",(VLOOKUP(CX74,PROTOKOL!$A$1:$E$26,2,FALSE))*CY74)</f>
        <v xml:space="preserve"> </v>
      </c>
      <c r="DA74" s="168" t="str">
        <f t="shared" si="148"/>
        <v xml:space="preserve"> </v>
      </c>
      <c r="DB74" s="169" t="str">
        <f>IF(CX74=0," ",VLOOKUP(CX74,PROTOKOL!$A:$E,5,FALSE))</f>
        <v xml:space="preserve"> </v>
      </c>
      <c r="DC74" s="205" t="str">
        <f t="shared" si="123"/>
        <v xml:space="preserve"> </v>
      </c>
      <c r="DD74" s="169">
        <f t="shared" si="193"/>
        <v>0</v>
      </c>
      <c r="DE74" s="170" t="str">
        <f t="shared" si="194"/>
        <v xml:space="preserve"> </v>
      </c>
      <c r="DG74" s="166">
        <v>18</v>
      </c>
      <c r="DH74" s="227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",(VLOOKUP(DK74,PROTOKOL!$A$1:$E$26,2,FALSE))*DL74)</f>
        <v xml:space="preserve"> </v>
      </c>
      <c r="DN74" s="168" t="str">
        <f t="shared" si="149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95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",(VLOOKUP(DT74,PROTOKOL!$A$1:$E$26,2,FALSE))*DU74)</f>
        <v xml:space="preserve"> </v>
      </c>
      <c r="DW74" s="168" t="str">
        <f t="shared" si="150"/>
        <v xml:space="preserve"> </v>
      </c>
      <c r="DX74" s="169" t="str">
        <f>IF(DT74=0," ",VLOOKUP(DT74,PROTOKOL!$A:$E,5,FALSE))</f>
        <v xml:space="preserve"> </v>
      </c>
      <c r="DY74" s="205" t="str">
        <f t="shared" si="124"/>
        <v xml:space="preserve"> </v>
      </c>
      <c r="DZ74" s="169">
        <f t="shared" si="196"/>
        <v>0</v>
      </c>
      <c r="EA74" s="170" t="str">
        <f t="shared" si="197"/>
        <v xml:space="preserve"> </v>
      </c>
      <c r="EC74" s="166">
        <v>18</v>
      </c>
      <c r="ED74" s="227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",(VLOOKUP(EG74,PROTOKOL!$A$1:$E$26,2,FALSE))*EH74)</f>
        <v xml:space="preserve"> </v>
      </c>
      <c r="EJ74" s="168" t="str">
        <f t="shared" si="151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98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",(VLOOKUP(EP74,PROTOKOL!$A$1:$E$26,2,FALSE))*EQ74)</f>
        <v xml:space="preserve"> </v>
      </c>
      <c r="ES74" s="168" t="str">
        <f t="shared" si="152"/>
        <v xml:space="preserve"> </v>
      </c>
      <c r="ET74" s="169" t="str">
        <f>IF(EP74=0," ",VLOOKUP(EP74,PROTOKOL!$A:$E,5,FALSE))</f>
        <v xml:space="preserve"> </v>
      </c>
      <c r="EU74" s="205" t="str">
        <f t="shared" si="125"/>
        <v xml:space="preserve"> </v>
      </c>
      <c r="EV74" s="169">
        <f t="shared" si="199"/>
        <v>0</v>
      </c>
      <c r="EW74" s="170" t="str">
        <f t="shared" si="200"/>
        <v xml:space="preserve"> </v>
      </c>
      <c r="EY74" s="166">
        <v>18</v>
      </c>
      <c r="EZ74" s="227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",(VLOOKUP(FC74,PROTOKOL!$A$1:$E$26,2,FALSE))*FD74)</f>
        <v xml:space="preserve"> </v>
      </c>
      <c r="FF74" s="168" t="str">
        <f t="shared" si="153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201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",(VLOOKUP(FL74,PROTOKOL!$A$1:$E$26,2,FALSE))*FM74)</f>
        <v xml:space="preserve"> </v>
      </c>
      <c r="FO74" s="168" t="str">
        <f t="shared" si="154"/>
        <v xml:space="preserve"> </v>
      </c>
      <c r="FP74" s="169" t="str">
        <f>IF(FL74=0," ",VLOOKUP(FL74,PROTOKOL!$A:$E,5,FALSE))</f>
        <v xml:space="preserve"> </v>
      </c>
      <c r="FQ74" s="205" t="str">
        <f t="shared" si="126"/>
        <v xml:space="preserve"> </v>
      </c>
      <c r="FR74" s="169">
        <f t="shared" si="202"/>
        <v>0</v>
      </c>
      <c r="FS74" s="170" t="str">
        <f t="shared" si="203"/>
        <v xml:space="preserve"> </v>
      </c>
      <c r="FU74" s="166">
        <v>18</v>
      </c>
      <c r="FV74" s="227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",(VLOOKUP(FY74,PROTOKOL!$A$1:$E$26,2,FALSE))*FZ74)</f>
        <v xml:space="preserve"> </v>
      </c>
      <c r="GB74" s="168" t="str">
        <f t="shared" si="155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204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",(VLOOKUP(GH74,PROTOKOL!$A$1:$E$26,2,FALSE))*GI74)</f>
        <v xml:space="preserve"> </v>
      </c>
      <c r="GK74" s="168" t="str">
        <f t="shared" si="156"/>
        <v xml:space="preserve"> </v>
      </c>
      <c r="GL74" s="169" t="str">
        <f>IF(GH74=0," ",VLOOKUP(GH74,PROTOKOL!$A:$E,5,FALSE))</f>
        <v xml:space="preserve"> </v>
      </c>
      <c r="GM74" s="205" t="str">
        <f t="shared" si="127"/>
        <v xml:space="preserve"> </v>
      </c>
      <c r="GN74" s="169">
        <f t="shared" si="205"/>
        <v>0</v>
      </c>
      <c r="GO74" s="170" t="str">
        <f t="shared" si="206"/>
        <v xml:space="preserve"> </v>
      </c>
      <c r="GQ74" s="166">
        <v>18</v>
      </c>
      <c r="GR74" s="227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",(VLOOKUP(GU74,PROTOKOL!$A$1:$E$26,2,FALSE))*GV74)</f>
        <v xml:space="preserve"> </v>
      </c>
      <c r="GX74" s="168" t="str">
        <f t="shared" si="157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207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",(VLOOKUP(HD74,PROTOKOL!$A$1:$E$26,2,FALSE))*HE74)</f>
        <v xml:space="preserve"> </v>
      </c>
      <c r="HG74" s="168" t="str">
        <f t="shared" si="158"/>
        <v xml:space="preserve"> </v>
      </c>
      <c r="HH74" s="169" t="str">
        <f>IF(HD74=0," ",VLOOKUP(HD74,PROTOKOL!$A:$E,5,FALSE))</f>
        <v xml:space="preserve"> </v>
      </c>
      <c r="HI74" s="205" t="str">
        <f t="shared" si="128"/>
        <v xml:space="preserve"> </v>
      </c>
      <c r="HJ74" s="169">
        <f t="shared" si="208"/>
        <v>0</v>
      </c>
      <c r="HK74" s="170" t="str">
        <f t="shared" si="209"/>
        <v xml:space="preserve"> </v>
      </c>
      <c r="HM74" s="166">
        <v>18</v>
      </c>
      <c r="HN74" s="227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",(VLOOKUP(HQ74,PROTOKOL!$A$1:$E$26,2,FALSE))*HR74)</f>
        <v xml:space="preserve"> </v>
      </c>
      <c r="HT74" s="168" t="str">
        <f t="shared" si="159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210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",(VLOOKUP(HZ74,PROTOKOL!$A$1:$E$26,2,FALSE))*IA74)</f>
        <v xml:space="preserve"> </v>
      </c>
      <c r="IC74" s="168" t="str">
        <f t="shared" si="160"/>
        <v xml:space="preserve"> </v>
      </c>
      <c r="ID74" s="169" t="str">
        <f>IF(HZ74=0," ",VLOOKUP(HZ74,PROTOKOL!$A:$E,5,FALSE))</f>
        <v xml:space="preserve"> </v>
      </c>
      <c r="IE74" s="205" t="str">
        <f t="shared" si="129"/>
        <v xml:space="preserve"> </v>
      </c>
      <c r="IF74" s="169">
        <f t="shared" si="211"/>
        <v>0</v>
      </c>
      <c r="IG74" s="170" t="str">
        <f t="shared" si="212"/>
        <v xml:space="preserve"> </v>
      </c>
      <c r="II74" s="166">
        <v>18</v>
      </c>
      <c r="IJ74" s="227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",(VLOOKUP(IM74,PROTOKOL!$A$1:$E$26,2,FALSE))*IN74)</f>
        <v xml:space="preserve"> </v>
      </c>
      <c r="IP74" s="168" t="str">
        <f t="shared" si="161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213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",(VLOOKUP(IV74,PROTOKOL!$A$1:$E$26,2,FALSE))*IW74)</f>
        <v xml:space="preserve"> </v>
      </c>
      <c r="IY74" s="168" t="str">
        <f t="shared" si="162"/>
        <v xml:space="preserve"> </v>
      </c>
      <c r="IZ74" s="169" t="str">
        <f>IF(IV74=0," ",VLOOKUP(IV74,PROTOKOL!$A:$E,5,FALSE))</f>
        <v xml:space="preserve"> </v>
      </c>
      <c r="JA74" s="205" t="str">
        <f t="shared" si="130"/>
        <v xml:space="preserve"> </v>
      </c>
      <c r="JB74" s="169">
        <f t="shared" si="214"/>
        <v>0</v>
      </c>
      <c r="JC74" s="170" t="str">
        <f t="shared" si="215"/>
        <v xml:space="preserve"> </v>
      </c>
      <c r="JE74" s="166">
        <v>18</v>
      </c>
      <c r="JF74" s="227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",(VLOOKUP(JI74,PROTOKOL!$A$1:$E$26,2,FALSE))*JJ74)</f>
        <v xml:space="preserve"> </v>
      </c>
      <c r="JL74" s="168" t="str">
        <f t="shared" si="163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216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",(VLOOKUP(JR74,PROTOKOL!$A$1:$E$26,2,FALSE))*JS74)</f>
        <v xml:space="preserve"> </v>
      </c>
      <c r="JU74" s="168" t="str">
        <f t="shared" si="164"/>
        <v xml:space="preserve"> </v>
      </c>
      <c r="JV74" s="169" t="str">
        <f>IF(JR74=0," ",VLOOKUP(JR74,PROTOKOL!$A:$E,5,FALSE))</f>
        <v xml:space="preserve"> </v>
      </c>
      <c r="JW74" s="205" t="str">
        <f t="shared" si="131"/>
        <v xml:space="preserve"> </v>
      </c>
      <c r="JX74" s="169">
        <f t="shared" si="217"/>
        <v>0</v>
      </c>
      <c r="JY74" s="170" t="str">
        <f t="shared" si="218"/>
        <v xml:space="preserve"> </v>
      </c>
      <c r="KA74" s="166">
        <v>18</v>
      </c>
      <c r="KB74" s="227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",(VLOOKUP(KE74,PROTOKOL!$A$1:$E$26,2,FALSE))*KF74)</f>
        <v xml:space="preserve"> </v>
      </c>
      <c r="KH74" s="168" t="str">
        <f t="shared" si="165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219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",(VLOOKUP(KN74,PROTOKOL!$A$1:$E$26,2,FALSE))*KO74)</f>
        <v xml:space="preserve"> </v>
      </c>
      <c r="KQ74" s="168" t="str">
        <f t="shared" si="166"/>
        <v xml:space="preserve"> </v>
      </c>
      <c r="KR74" s="169" t="str">
        <f>IF(KN74=0," ",VLOOKUP(KN74,PROTOKOL!$A:$E,5,FALSE))</f>
        <v xml:space="preserve"> </v>
      </c>
      <c r="KS74" s="205" t="str">
        <f t="shared" si="132"/>
        <v xml:space="preserve"> </v>
      </c>
      <c r="KT74" s="169">
        <f t="shared" si="220"/>
        <v>0</v>
      </c>
      <c r="KU74" s="170" t="str">
        <f t="shared" si="221"/>
        <v xml:space="preserve"> </v>
      </c>
      <c r="KW74" s="166">
        <v>18</v>
      </c>
      <c r="KX74" s="227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",(VLOOKUP(LA74,PROTOKOL!$A$1:$E$26,2,FALSE))*LB74)</f>
        <v xml:space="preserve"> </v>
      </c>
      <c r="LD74" s="168" t="str">
        <f t="shared" si="167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222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",(VLOOKUP(LJ74,PROTOKOL!$A$1:$E$26,2,FALSE))*LK74)</f>
        <v xml:space="preserve"> </v>
      </c>
      <c r="LM74" s="168" t="str">
        <f t="shared" si="168"/>
        <v xml:space="preserve"> </v>
      </c>
      <c r="LN74" s="169" t="str">
        <f>IF(LJ74=0," ",VLOOKUP(LJ74,PROTOKOL!$A:$E,5,FALSE))</f>
        <v xml:space="preserve"> </v>
      </c>
      <c r="LO74" s="205" t="str">
        <f t="shared" si="133"/>
        <v xml:space="preserve"> </v>
      </c>
      <c r="LP74" s="169">
        <f t="shared" si="223"/>
        <v>0</v>
      </c>
      <c r="LQ74" s="170" t="str">
        <f t="shared" si="224"/>
        <v xml:space="preserve"> </v>
      </c>
      <c r="LS74" s="166">
        <v>18</v>
      </c>
      <c r="LT74" s="227">
        <v>18</v>
      </c>
      <c r="LU74" s="167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",(VLOOKUP(LW74,PROTOKOL!$A$1:$E$26,2,FALSE))*LX74)</f>
        <v xml:space="preserve"> </v>
      </c>
      <c r="LZ74" s="168" t="str">
        <f t="shared" si="169"/>
        <v xml:space="preserve"> </v>
      </c>
      <c r="MA74" s="205" t="str">
        <f>IF(LW74=0," ",VLOOKUP(LW74,PROTOKOL!$A:$E,5,FALSE))</f>
        <v xml:space="preserve"> </v>
      </c>
      <c r="MB74" s="169"/>
      <c r="MC74" s="170" t="str">
        <f t="shared" si="225"/>
        <v xml:space="preserve"> </v>
      </c>
      <c r="MD74" s="210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",(VLOOKUP(MF74,PROTOKOL!$A$1:$E$26,2,FALSE))*MG74)</f>
        <v xml:space="preserve"> </v>
      </c>
      <c r="MI74" s="168" t="str">
        <f t="shared" si="170"/>
        <v xml:space="preserve"> </v>
      </c>
      <c r="MJ74" s="169" t="str">
        <f>IF(MF74=0," ",VLOOKUP(MF74,PROTOKOL!$A:$E,5,FALSE))</f>
        <v xml:space="preserve"> </v>
      </c>
      <c r="MK74" s="205" t="str">
        <f t="shared" si="134"/>
        <v xml:space="preserve"> </v>
      </c>
      <c r="ML74" s="169">
        <f t="shared" si="226"/>
        <v>0</v>
      </c>
      <c r="MM74" s="170" t="str">
        <f t="shared" si="227"/>
        <v xml:space="preserve"> </v>
      </c>
      <c r="MO74" s="166">
        <v>18</v>
      </c>
      <c r="MP74" s="227">
        <v>18</v>
      </c>
      <c r="MQ74" s="167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",(VLOOKUP(MS74,PROTOKOL!$A$1:$E$26,2,FALSE))*MT74)</f>
        <v xml:space="preserve"> </v>
      </c>
      <c r="MV74" s="168" t="str">
        <f t="shared" si="171"/>
        <v xml:space="preserve"> </v>
      </c>
      <c r="MW74" s="205" t="str">
        <f>IF(MS74=0," ",VLOOKUP(MS74,PROTOKOL!$A:$E,5,FALSE))</f>
        <v xml:space="preserve"> </v>
      </c>
      <c r="MX74" s="169"/>
      <c r="MY74" s="170" t="str">
        <f t="shared" si="228"/>
        <v xml:space="preserve"> </v>
      </c>
      <c r="MZ74" s="210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",(VLOOKUP(NB74,PROTOKOL!$A$1:$E$26,2,FALSE))*NC74)</f>
        <v xml:space="preserve"> </v>
      </c>
      <c r="NE74" s="168" t="str">
        <f t="shared" si="172"/>
        <v xml:space="preserve"> </v>
      </c>
      <c r="NF74" s="169" t="str">
        <f>IF(NB74=0," ",VLOOKUP(NB74,PROTOKOL!$A:$E,5,FALSE))</f>
        <v xml:space="preserve"> </v>
      </c>
      <c r="NG74" s="205" t="str">
        <f t="shared" si="135"/>
        <v xml:space="preserve"> </v>
      </c>
      <c r="NH74" s="169">
        <f t="shared" si="229"/>
        <v>0</v>
      </c>
      <c r="NI74" s="170" t="str">
        <f t="shared" si="230"/>
        <v xml:space="preserve"> </v>
      </c>
      <c r="NK74" s="166">
        <v>18</v>
      </c>
      <c r="NL74" s="227">
        <v>18</v>
      </c>
      <c r="NM74" s="167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",(VLOOKUP(NO74,PROTOKOL!$A$1:$E$26,2,FALSE))*NP74)</f>
        <v xml:space="preserve"> </v>
      </c>
      <c r="NR74" s="168" t="str">
        <f t="shared" si="173"/>
        <v xml:space="preserve"> </v>
      </c>
      <c r="NS74" s="205" t="str">
        <f>IF(NO74=0," ",VLOOKUP(NO74,PROTOKOL!$A:$E,5,FALSE))</f>
        <v xml:space="preserve"> </v>
      </c>
      <c r="NT74" s="169"/>
      <c r="NU74" s="170" t="str">
        <f t="shared" si="231"/>
        <v xml:space="preserve"> </v>
      </c>
      <c r="NV74" s="210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",(VLOOKUP(NX74,PROTOKOL!$A$1:$E$26,2,FALSE))*NY74)</f>
        <v xml:space="preserve"> </v>
      </c>
      <c r="OA74" s="168" t="str">
        <f t="shared" si="174"/>
        <v xml:space="preserve"> </v>
      </c>
      <c r="OB74" s="169" t="str">
        <f>IF(NX74=0," ",VLOOKUP(NX74,PROTOKOL!$A:$E,5,FALSE))</f>
        <v xml:space="preserve"> </v>
      </c>
      <c r="OC74" s="205" t="str">
        <f t="shared" si="136"/>
        <v xml:space="preserve"> </v>
      </c>
      <c r="OD74" s="169">
        <f t="shared" si="232"/>
        <v>0</v>
      </c>
      <c r="OE74" s="170" t="str">
        <f t="shared" si="233"/>
        <v xml:space="preserve"> </v>
      </c>
      <c r="OG74" s="166">
        <v>18</v>
      </c>
      <c r="OH74" s="227">
        <v>18</v>
      </c>
      <c r="OI74" s="167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",(VLOOKUP(OK74,PROTOKOL!$A$1:$E$26,2,FALSE))*OL74)</f>
        <v xml:space="preserve"> </v>
      </c>
      <c r="ON74" s="168" t="str">
        <f t="shared" si="175"/>
        <v xml:space="preserve"> </v>
      </c>
      <c r="OO74" s="205" t="str">
        <f>IF(OK74=0," ",VLOOKUP(OK74,PROTOKOL!$A:$E,5,FALSE))</f>
        <v xml:space="preserve"> </v>
      </c>
      <c r="OP74" s="169"/>
      <c r="OQ74" s="170" t="str">
        <f t="shared" si="234"/>
        <v xml:space="preserve"> </v>
      </c>
      <c r="OR74" s="210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",(VLOOKUP(OT74,PROTOKOL!$A$1:$E$26,2,FALSE))*OU74)</f>
        <v xml:space="preserve"> </v>
      </c>
      <c r="OW74" s="168" t="str">
        <f t="shared" si="176"/>
        <v xml:space="preserve"> </v>
      </c>
      <c r="OX74" s="169" t="str">
        <f>IF(OT74=0," ",VLOOKUP(OT74,PROTOKOL!$A:$E,5,FALSE))</f>
        <v xml:space="preserve"> </v>
      </c>
      <c r="OY74" s="205" t="str">
        <f t="shared" si="137"/>
        <v xml:space="preserve"> </v>
      </c>
      <c r="OZ74" s="169">
        <f t="shared" si="235"/>
        <v>0</v>
      </c>
      <c r="PA74" s="170" t="str">
        <f t="shared" si="236"/>
        <v xml:space="preserve"> </v>
      </c>
      <c r="PC74" s="166">
        <v>18</v>
      </c>
      <c r="PD74" s="227">
        <v>18</v>
      </c>
      <c r="PE74" s="167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",(VLOOKUP(PG74,PROTOKOL!$A$1:$E$26,2,FALSE))*PH74)</f>
        <v xml:space="preserve"> </v>
      </c>
      <c r="PJ74" s="168" t="str">
        <f t="shared" si="177"/>
        <v xml:space="preserve"> </v>
      </c>
      <c r="PK74" s="205" t="str">
        <f>IF(PG74=0," ",VLOOKUP(PG74,PROTOKOL!$A:$E,5,FALSE))</f>
        <v xml:space="preserve"> </v>
      </c>
      <c r="PL74" s="169"/>
      <c r="PM74" s="170" t="str">
        <f t="shared" si="237"/>
        <v xml:space="preserve"> </v>
      </c>
      <c r="PN74" s="210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",(VLOOKUP(PP74,PROTOKOL!$A$1:$E$26,2,FALSE))*PQ74)</f>
        <v xml:space="preserve"> </v>
      </c>
      <c r="PS74" s="168" t="str">
        <f t="shared" si="178"/>
        <v xml:space="preserve"> </v>
      </c>
      <c r="PT74" s="169" t="str">
        <f>IF(PP74=0," ",VLOOKUP(PP74,PROTOKOL!$A:$E,5,FALSE))</f>
        <v xml:space="preserve"> </v>
      </c>
      <c r="PU74" s="205" t="str">
        <f t="shared" si="138"/>
        <v xml:space="preserve"> </v>
      </c>
      <c r="PV74" s="169">
        <f t="shared" si="238"/>
        <v>0</v>
      </c>
      <c r="PW74" s="170" t="str">
        <f t="shared" si="239"/>
        <v xml:space="preserve"> </v>
      </c>
    </row>
    <row r="75" spans="1:439" ht="13.8">
      <c r="A75" s="166">
        <v>18</v>
      </c>
      <c r="B75" s="228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",(VLOOKUP(E75,PROTOKOL!$A$1:$E$26,2,FALSE))*F75)</f>
        <v xml:space="preserve"> </v>
      </c>
      <c r="H75" s="168" t="str">
        <f t="shared" si="139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79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",(VLOOKUP(N75,PROTOKOL!$A$1:$E$26,2,FALSE))*O75)</f>
        <v xml:space="preserve"> </v>
      </c>
      <c r="Q75" s="168" t="str">
        <f t="shared" si="140"/>
        <v xml:space="preserve"> </v>
      </c>
      <c r="R75" s="169" t="str">
        <f>IF(N75=0," ",VLOOKUP(N75,PROTOKOL!$A:$E,5,FALSE))</f>
        <v xml:space="preserve"> </v>
      </c>
      <c r="S75" s="205" t="str">
        <f t="shared" si="180"/>
        <v xml:space="preserve"> </v>
      </c>
      <c r="T75" s="169">
        <f t="shared" si="181"/>
        <v>0</v>
      </c>
      <c r="U75" s="170" t="str">
        <f t="shared" si="182"/>
        <v xml:space="preserve"> </v>
      </c>
      <c r="W75" s="166">
        <v>18</v>
      </c>
      <c r="X75" s="228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",(VLOOKUP(AA75,PROTOKOL!$A$1:$E$26,2,FALSE))*AB75)</f>
        <v xml:space="preserve"> </v>
      </c>
      <c r="AD75" s="168" t="str">
        <f t="shared" si="141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83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",(VLOOKUP(AJ75,PROTOKOL!$A$1:$E$26,2,FALSE))*AK75)</f>
        <v xml:space="preserve"> </v>
      </c>
      <c r="AM75" s="168" t="str">
        <f t="shared" si="142"/>
        <v xml:space="preserve"> </v>
      </c>
      <c r="AN75" s="169" t="str">
        <f>IF(AJ75=0," ",VLOOKUP(AJ75,PROTOKOL!$A:$E,5,FALSE))</f>
        <v xml:space="preserve"> </v>
      </c>
      <c r="AO75" s="205" t="str">
        <f t="shared" si="120"/>
        <v xml:space="preserve"> </v>
      </c>
      <c r="AP75" s="169">
        <f t="shared" si="184"/>
        <v>0</v>
      </c>
      <c r="AQ75" s="170" t="str">
        <f t="shared" si="185"/>
        <v xml:space="preserve"> </v>
      </c>
      <c r="AS75" s="166">
        <v>18</v>
      </c>
      <c r="AT75" s="228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",(VLOOKUP(AW75,PROTOKOL!$A$1:$E$26,2,FALSE))*AX75)</f>
        <v xml:space="preserve"> </v>
      </c>
      <c r="AZ75" s="168" t="str">
        <f t="shared" si="143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86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",(VLOOKUP(BF75,PROTOKOL!$A$1:$E$26,2,FALSE))*BG75)</f>
        <v xml:space="preserve"> </v>
      </c>
      <c r="BI75" s="168" t="str">
        <f t="shared" si="144"/>
        <v xml:space="preserve"> </v>
      </c>
      <c r="BJ75" s="169" t="str">
        <f>IF(BF75=0," ",VLOOKUP(BF75,PROTOKOL!$A:$E,5,FALSE))</f>
        <v xml:space="preserve"> </v>
      </c>
      <c r="BK75" s="205" t="str">
        <f t="shared" si="121"/>
        <v xml:space="preserve"> </v>
      </c>
      <c r="BL75" s="169">
        <f t="shared" si="187"/>
        <v>0</v>
      </c>
      <c r="BM75" s="170" t="str">
        <f t="shared" si="188"/>
        <v xml:space="preserve"> </v>
      </c>
      <c r="BO75" s="166">
        <v>18</v>
      </c>
      <c r="BP75" s="228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",(VLOOKUP(BS75,PROTOKOL!$A$1:$E$26,2,FALSE))*BT75)</f>
        <v xml:space="preserve"> </v>
      </c>
      <c r="BV75" s="168" t="str">
        <f t="shared" si="145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89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",(VLOOKUP(CB75,PROTOKOL!$A$1:$E$26,2,FALSE))*CC75)</f>
        <v xml:space="preserve"> </v>
      </c>
      <c r="CE75" s="168" t="str">
        <f t="shared" si="146"/>
        <v xml:space="preserve"> </v>
      </c>
      <c r="CF75" s="169" t="str">
        <f>IF(CB75=0," ",VLOOKUP(CB75,PROTOKOL!$A:$E,5,FALSE))</f>
        <v xml:space="preserve"> </v>
      </c>
      <c r="CG75" s="205" t="str">
        <f t="shared" si="122"/>
        <v xml:space="preserve"> </v>
      </c>
      <c r="CH75" s="169">
        <f t="shared" si="190"/>
        <v>0</v>
      </c>
      <c r="CI75" s="170" t="str">
        <f t="shared" si="191"/>
        <v xml:space="preserve"> </v>
      </c>
      <c r="CK75" s="166">
        <v>18</v>
      </c>
      <c r="CL75" s="228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",(VLOOKUP(CO75,PROTOKOL!$A$1:$E$26,2,FALSE))*CP75)</f>
        <v xml:space="preserve"> </v>
      </c>
      <c r="CR75" s="168" t="str">
        <f t="shared" si="147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92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",(VLOOKUP(CX75,PROTOKOL!$A$1:$E$26,2,FALSE))*CY75)</f>
        <v xml:space="preserve"> </v>
      </c>
      <c r="DA75" s="168" t="str">
        <f t="shared" si="148"/>
        <v xml:space="preserve"> </v>
      </c>
      <c r="DB75" s="169" t="str">
        <f>IF(CX75=0," ",VLOOKUP(CX75,PROTOKOL!$A:$E,5,FALSE))</f>
        <v xml:space="preserve"> </v>
      </c>
      <c r="DC75" s="205" t="str">
        <f t="shared" si="123"/>
        <v xml:space="preserve"> </v>
      </c>
      <c r="DD75" s="169">
        <f t="shared" si="193"/>
        <v>0</v>
      </c>
      <c r="DE75" s="170" t="str">
        <f t="shared" si="194"/>
        <v xml:space="preserve"> </v>
      </c>
      <c r="DG75" s="166">
        <v>18</v>
      </c>
      <c r="DH75" s="228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",(VLOOKUP(DK75,PROTOKOL!$A$1:$E$26,2,FALSE))*DL75)</f>
        <v xml:space="preserve"> </v>
      </c>
      <c r="DN75" s="168" t="str">
        <f t="shared" si="149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95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",(VLOOKUP(DT75,PROTOKOL!$A$1:$E$26,2,FALSE))*DU75)</f>
        <v xml:space="preserve"> </v>
      </c>
      <c r="DW75" s="168" t="str">
        <f t="shared" si="150"/>
        <v xml:space="preserve"> </v>
      </c>
      <c r="DX75" s="169" t="str">
        <f>IF(DT75=0," ",VLOOKUP(DT75,PROTOKOL!$A:$E,5,FALSE))</f>
        <v xml:space="preserve"> </v>
      </c>
      <c r="DY75" s="205" t="str">
        <f t="shared" si="124"/>
        <v xml:space="preserve"> </v>
      </c>
      <c r="DZ75" s="169">
        <f t="shared" si="196"/>
        <v>0</v>
      </c>
      <c r="EA75" s="170" t="str">
        <f t="shared" si="197"/>
        <v xml:space="preserve"> </v>
      </c>
      <c r="EC75" s="166">
        <v>18</v>
      </c>
      <c r="ED75" s="228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",(VLOOKUP(EG75,PROTOKOL!$A$1:$E$26,2,FALSE))*EH75)</f>
        <v xml:space="preserve"> </v>
      </c>
      <c r="EJ75" s="168" t="str">
        <f t="shared" si="151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98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",(VLOOKUP(EP75,PROTOKOL!$A$1:$E$26,2,FALSE))*EQ75)</f>
        <v xml:space="preserve"> </v>
      </c>
      <c r="ES75" s="168" t="str">
        <f t="shared" si="152"/>
        <v xml:space="preserve"> </v>
      </c>
      <c r="ET75" s="169" t="str">
        <f>IF(EP75=0," ",VLOOKUP(EP75,PROTOKOL!$A:$E,5,FALSE))</f>
        <v xml:space="preserve"> </v>
      </c>
      <c r="EU75" s="205" t="str">
        <f t="shared" si="125"/>
        <v xml:space="preserve"> </v>
      </c>
      <c r="EV75" s="169">
        <f t="shared" si="199"/>
        <v>0</v>
      </c>
      <c r="EW75" s="170" t="str">
        <f t="shared" si="200"/>
        <v xml:space="preserve"> </v>
      </c>
      <c r="EY75" s="166">
        <v>18</v>
      </c>
      <c r="EZ75" s="228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",(VLOOKUP(FC75,PROTOKOL!$A$1:$E$26,2,FALSE))*FD75)</f>
        <v xml:space="preserve"> </v>
      </c>
      <c r="FF75" s="168" t="str">
        <f t="shared" si="153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201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",(VLOOKUP(FL75,PROTOKOL!$A$1:$E$26,2,FALSE))*FM75)</f>
        <v xml:space="preserve"> </v>
      </c>
      <c r="FO75" s="168" t="str">
        <f t="shared" si="154"/>
        <v xml:space="preserve"> </v>
      </c>
      <c r="FP75" s="169" t="str">
        <f>IF(FL75=0," ",VLOOKUP(FL75,PROTOKOL!$A:$E,5,FALSE))</f>
        <v xml:space="preserve"> </v>
      </c>
      <c r="FQ75" s="205" t="str">
        <f t="shared" si="126"/>
        <v xml:space="preserve"> </v>
      </c>
      <c r="FR75" s="169">
        <f t="shared" si="202"/>
        <v>0</v>
      </c>
      <c r="FS75" s="170" t="str">
        <f t="shared" si="203"/>
        <v xml:space="preserve"> </v>
      </c>
      <c r="FU75" s="166">
        <v>18</v>
      </c>
      <c r="FV75" s="228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",(VLOOKUP(FY75,PROTOKOL!$A$1:$E$26,2,FALSE))*FZ75)</f>
        <v xml:space="preserve"> </v>
      </c>
      <c r="GB75" s="168" t="str">
        <f t="shared" si="155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204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",(VLOOKUP(GH75,PROTOKOL!$A$1:$E$26,2,FALSE))*GI75)</f>
        <v xml:space="preserve"> </v>
      </c>
      <c r="GK75" s="168" t="str">
        <f t="shared" si="156"/>
        <v xml:space="preserve"> </v>
      </c>
      <c r="GL75" s="169" t="str">
        <f>IF(GH75=0," ",VLOOKUP(GH75,PROTOKOL!$A:$E,5,FALSE))</f>
        <v xml:space="preserve"> </v>
      </c>
      <c r="GM75" s="205" t="str">
        <f t="shared" si="127"/>
        <v xml:space="preserve"> </v>
      </c>
      <c r="GN75" s="169">
        <f t="shared" si="205"/>
        <v>0</v>
      </c>
      <c r="GO75" s="170" t="str">
        <f t="shared" si="206"/>
        <v xml:space="preserve"> </v>
      </c>
      <c r="GQ75" s="166">
        <v>18</v>
      </c>
      <c r="GR75" s="228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",(VLOOKUP(GU75,PROTOKOL!$A$1:$E$26,2,FALSE))*GV75)</f>
        <v xml:space="preserve"> </v>
      </c>
      <c r="GX75" s="168" t="str">
        <f t="shared" si="157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207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",(VLOOKUP(HD75,PROTOKOL!$A$1:$E$26,2,FALSE))*HE75)</f>
        <v xml:space="preserve"> </v>
      </c>
      <c r="HG75" s="168" t="str">
        <f t="shared" si="158"/>
        <v xml:space="preserve"> </v>
      </c>
      <c r="HH75" s="169" t="str">
        <f>IF(HD75=0," ",VLOOKUP(HD75,PROTOKOL!$A:$E,5,FALSE))</f>
        <v xml:space="preserve"> </v>
      </c>
      <c r="HI75" s="205" t="str">
        <f t="shared" si="128"/>
        <v xml:space="preserve"> </v>
      </c>
      <c r="HJ75" s="169">
        <f t="shared" si="208"/>
        <v>0</v>
      </c>
      <c r="HK75" s="170" t="str">
        <f t="shared" si="209"/>
        <v xml:space="preserve"> </v>
      </c>
      <c r="HM75" s="166">
        <v>18</v>
      </c>
      <c r="HN75" s="228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",(VLOOKUP(HQ75,PROTOKOL!$A$1:$E$26,2,FALSE))*HR75)</f>
        <v xml:space="preserve"> </v>
      </c>
      <c r="HT75" s="168" t="str">
        <f t="shared" si="159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210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",(VLOOKUP(HZ75,PROTOKOL!$A$1:$E$26,2,FALSE))*IA75)</f>
        <v xml:space="preserve"> </v>
      </c>
      <c r="IC75" s="168" t="str">
        <f t="shared" si="160"/>
        <v xml:space="preserve"> </v>
      </c>
      <c r="ID75" s="169" t="str">
        <f>IF(HZ75=0," ",VLOOKUP(HZ75,PROTOKOL!$A:$E,5,FALSE))</f>
        <v xml:space="preserve"> </v>
      </c>
      <c r="IE75" s="205" t="str">
        <f t="shared" si="129"/>
        <v xml:space="preserve"> </v>
      </c>
      <c r="IF75" s="169">
        <f t="shared" si="211"/>
        <v>0</v>
      </c>
      <c r="IG75" s="170" t="str">
        <f t="shared" si="212"/>
        <v xml:space="preserve"> </v>
      </c>
      <c r="II75" s="166">
        <v>18</v>
      </c>
      <c r="IJ75" s="228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",(VLOOKUP(IM75,PROTOKOL!$A$1:$E$26,2,FALSE))*IN75)</f>
        <v xml:space="preserve"> </v>
      </c>
      <c r="IP75" s="168" t="str">
        <f t="shared" si="161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213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",(VLOOKUP(IV75,PROTOKOL!$A$1:$E$26,2,FALSE))*IW75)</f>
        <v xml:space="preserve"> </v>
      </c>
      <c r="IY75" s="168" t="str">
        <f t="shared" si="162"/>
        <v xml:space="preserve"> </v>
      </c>
      <c r="IZ75" s="169" t="str">
        <f>IF(IV75=0," ",VLOOKUP(IV75,PROTOKOL!$A:$E,5,FALSE))</f>
        <v xml:space="preserve"> </v>
      </c>
      <c r="JA75" s="205" t="str">
        <f t="shared" si="130"/>
        <v xml:space="preserve"> </v>
      </c>
      <c r="JB75" s="169">
        <f t="shared" si="214"/>
        <v>0</v>
      </c>
      <c r="JC75" s="170" t="str">
        <f t="shared" si="215"/>
        <v xml:space="preserve"> </v>
      </c>
      <c r="JE75" s="166">
        <v>18</v>
      </c>
      <c r="JF75" s="228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",(VLOOKUP(JI75,PROTOKOL!$A$1:$E$26,2,FALSE))*JJ75)</f>
        <v xml:space="preserve"> </v>
      </c>
      <c r="JL75" s="168" t="str">
        <f t="shared" si="163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216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",(VLOOKUP(JR75,PROTOKOL!$A$1:$E$26,2,FALSE))*JS75)</f>
        <v xml:space="preserve"> </v>
      </c>
      <c r="JU75" s="168" t="str">
        <f t="shared" si="164"/>
        <v xml:space="preserve"> </v>
      </c>
      <c r="JV75" s="169" t="str">
        <f>IF(JR75=0," ",VLOOKUP(JR75,PROTOKOL!$A:$E,5,FALSE))</f>
        <v xml:space="preserve"> </v>
      </c>
      <c r="JW75" s="205" t="str">
        <f t="shared" si="131"/>
        <v xml:space="preserve"> </v>
      </c>
      <c r="JX75" s="169">
        <f t="shared" si="217"/>
        <v>0</v>
      </c>
      <c r="JY75" s="170" t="str">
        <f t="shared" si="218"/>
        <v xml:space="preserve"> </v>
      </c>
      <c r="KA75" s="166">
        <v>18</v>
      </c>
      <c r="KB75" s="228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",(VLOOKUP(KE75,PROTOKOL!$A$1:$E$26,2,FALSE))*KF75)</f>
        <v xml:space="preserve"> </v>
      </c>
      <c r="KH75" s="168" t="str">
        <f t="shared" si="165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219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",(VLOOKUP(KN75,PROTOKOL!$A$1:$E$26,2,FALSE))*KO75)</f>
        <v xml:space="preserve"> </v>
      </c>
      <c r="KQ75" s="168" t="str">
        <f t="shared" si="166"/>
        <v xml:space="preserve"> </v>
      </c>
      <c r="KR75" s="169" t="str">
        <f>IF(KN75=0," ",VLOOKUP(KN75,PROTOKOL!$A:$E,5,FALSE))</f>
        <v xml:space="preserve"> </v>
      </c>
      <c r="KS75" s="205" t="str">
        <f t="shared" si="132"/>
        <v xml:space="preserve"> </v>
      </c>
      <c r="KT75" s="169">
        <f t="shared" si="220"/>
        <v>0</v>
      </c>
      <c r="KU75" s="170" t="str">
        <f t="shared" si="221"/>
        <v xml:space="preserve"> </v>
      </c>
      <c r="KW75" s="166">
        <v>18</v>
      </c>
      <c r="KX75" s="228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",(VLOOKUP(LA75,PROTOKOL!$A$1:$E$26,2,FALSE))*LB75)</f>
        <v xml:space="preserve"> </v>
      </c>
      <c r="LD75" s="168" t="str">
        <f t="shared" si="167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222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",(VLOOKUP(LJ75,PROTOKOL!$A$1:$E$26,2,FALSE))*LK75)</f>
        <v xml:space="preserve"> </v>
      </c>
      <c r="LM75" s="168" t="str">
        <f t="shared" si="168"/>
        <v xml:space="preserve"> </v>
      </c>
      <c r="LN75" s="169" t="str">
        <f>IF(LJ75=0," ",VLOOKUP(LJ75,PROTOKOL!$A:$E,5,FALSE))</f>
        <v xml:space="preserve"> </v>
      </c>
      <c r="LO75" s="205" t="str">
        <f t="shared" si="133"/>
        <v xml:space="preserve"> </v>
      </c>
      <c r="LP75" s="169">
        <f t="shared" si="223"/>
        <v>0</v>
      </c>
      <c r="LQ75" s="170" t="str">
        <f t="shared" si="224"/>
        <v xml:space="preserve"> </v>
      </c>
      <c r="LS75" s="166">
        <v>18</v>
      </c>
      <c r="LT75" s="228"/>
      <c r="LU75" s="167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",(VLOOKUP(LW75,PROTOKOL!$A$1:$E$26,2,FALSE))*LX75)</f>
        <v xml:space="preserve"> </v>
      </c>
      <c r="LZ75" s="168" t="str">
        <f t="shared" si="169"/>
        <v xml:space="preserve"> </v>
      </c>
      <c r="MA75" s="205" t="str">
        <f>IF(LW75=0," ",VLOOKUP(LW75,PROTOKOL!$A:$E,5,FALSE))</f>
        <v xml:space="preserve"> </v>
      </c>
      <c r="MB75" s="169"/>
      <c r="MC75" s="170" t="str">
        <f t="shared" si="225"/>
        <v xml:space="preserve"> </v>
      </c>
      <c r="MD75" s="210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",(VLOOKUP(MF75,PROTOKOL!$A$1:$E$26,2,FALSE))*MG75)</f>
        <v xml:space="preserve"> </v>
      </c>
      <c r="MI75" s="168" t="str">
        <f t="shared" si="170"/>
        <v xml:space="preserve"> </v>
      </c>
      <c r="MJ75" s="169" t="str">
        <f>IF(MF75=0," ",VLOOKUP(MF75,PROTOKOL!$A:$E,5,FALSE))</f>
        <v xml:space="preserve"> </v>
      </c>
      <c r="MK75" s="205" t="str">
        <f t="shared" si="134"/>
        <v xml:space="preserve"> </v>
      </c>
      <c r="ML75" s="169">
        <f t="shared" si="226"/>
        <v>0</v>
      </c>
      <c r="MM75" s="170" t="str">
        <f t="shared" si="227"/>
        <v xml:space="preserve"> </v>
      </c>
      <c r="MO75" s="166">
        <v>18</v>
      </c>
      <c r="MP75" s="228"/>
      <c r="MQ75" s="167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",(VLOOKUP(MS75,PROTOKOL!$A$1:$E$26,2,FALSE))*MT75)</f>
        <v xml:space="preserve"> </v>
      </c>
      <c r="MV75" s="168" t="str">
        <f t="shared" si="171"/>
        <v xml:space="preserve"> </v>
      </c>
      <c r="MW75" s="205" t="str">
        <f>IF(MS75=0," ",VLOOKUP(MS75,PROTOKOL!$A:$E,5,FALSE))</f>
        <v xml:space="preserve"> </v>
      </c>
      <c r="MX75" s="169"/>
      <c r="MY75" s="170" t="str">
        <f t="shared" si="228"/>
        <v xml:space="preserve"> </v>
      </c>
      <c r="MZ75" s="210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",(VLOOKUP(NB75,PROTOKOL!$A$1:$E$26,2,FALSE))*NC75)</f>
        <v xml:space="preserve"> </v>
      </c>
      <c r="NE75" s="168" t="str">
        <f t="shared" si="172"/>
        <v xml:space="preserve"> </v>
      </c>
      <c r="NF75" s="169" t="str">
        <f>IF(NB75=0," ",VLOOKUP(NB75,PROTOKOL!$A:$E,5,FALSE))</f>
        <v xml:space="preserve"> </v>
      </c>
      <c r="NG75" s="205" t="str">
        <f t="shared" si="135"/>
        <v xml:space="preserve"> </v>
      </c>
      <c r="NH75" s="169">
        <f t="shared" si="229"/>
        <v>0</v>
      </c>
      <c r="NI75" s="170" t="str">
        <f t="shared" si="230"/>
        <v xml:space="preserve"> </v>
      </c>
      <c r="NK75" s="166">
        <v>18</v>
      </c>
      <c r="NL75" s="228"/>
      <c r="NM75" s="167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",(VLOOKUP(NO75,PROTOKOL!$A$1:$E$26,2,FALSE))*NP75)</f>
        <v xml:space="preserve"> </v>
      </c>
      <c r="NR75" s="168" t="str">
        <f t="shared" si="173"/>
        <v xml:space="preserve"> </v>
      </c>
      <c r="NS75" s="205" t="str">
        <f>IF(NO75=0," ",VLOOKUP(NO75,PROTOKOL!$A:$E,5,FALSE))</f>
        <v xml:space="preserve"> </v>
      </c>
      <c r="NT75" s="169"/>
      <c r="NU75" s="170" t="str">
        <f t="shared" si="231"/>
        <v xml:space="preserve"> </v>
      </c>
      <c r="NV75" s="210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",(VLOOKUP(NX75,PROTOKOL!$A$1:$E$26,2,FALSE))*NY75)</f>
        <v xml:space="preserve"> </v>
      </c>
      <c r="OA75" s="168" t="str">
        <f t="shared" si="174"/>
        <v xml:space="preserve"> </v>
      </c>
      <c r="OB75" s="169" t="str">
        <f>IF(NX75=0," ",VLOOKUP(NX75,PROTOKOL!$A:$E,5,FALSE))</f>
        <v xml:space="preserve"> </v>
      </c>
      <c r="OC75" s="205" t="str">
        <f t="shared" si="136"/>
        <v xml:space="preserve"> </v>
      </c>
      <c r="OD75" s="169">
        <f t="shared" si="232"/>
        <v>0</v>
      </c>
      <c r="OE75" s="170" t="str">
        <f t="shared" si="233"/>
        <v xml:space="preserve"> </v>
      </c>
      <c r="OG75" s="166">
        <v>18</v>
      </c>
      <c r="OH75" s="228"/>
      <c r="OI75" s="167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",(VLOOKUP(OK75,PROTOKOL!$A$1:$E$26,2,FALSE))*OL75)</f>
        <v xml:space="preserve"> </v>
      </c>
      <c r="ON75" s="168" t="str">
        <f t="shared" si="175"/>
        <v xml:space="preserve"> </v>
      </c>
      <c r="OO75" s="205" t="str">
        <f>IF(OK75=0," ",VLOOKUP(OK75,PROTOKOL!$A:$E,5,FALSE))</f>
        <v xml:space="preserve"> </v>
      </c>
      <c r="OP75" s="169"/>
      <c r="OQ75" s="170" t="str">
        <f t="shared" si="234"/>
        <v xml:space="preserve"> </v>
      </c>
      <c r="OR75" s="210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",(VLOOKUP(OT75,PROTOKOL!$A$1:$E$26,2,FALSE))*OU75)</f>
        <v xml:space="preserve"> </v>
      </c>
      <c r="OW75" s="168" t="str">
        <f t="shared" si="176"/>
        <v xml:space="preserve"> </v>
      </c>
      <c r="OX75" s="169" t="str">
        <f>IF(OT75=0," ",VLOOKUP(OT75,PROTOKOL!$A:$E,5,FALSE))</f>
        <v xml:space="preserve"> </v>
      </c>
      <c r="OY75" s="205" t="str">
        <f t="shared" si="137"/>
        <v xml:space="preserve"> </v>
      </c>
      <c r="OZ75" s="169">
        <f t="shared" si="235"/>
        <v>0</v>
      </c>
      <c r="PA75" s="170" t="str">
        <f t="shared" si="236"/>
        <v xml:space="preserve"> </v>
      </c>
      <c r="PC75" s="166">
        <v>18</v>
      </c>
      <c r="PD75" s="228"/>
      <c r="PE75" s="167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",(VLOOKUP(PG75,PROTOKOL!$A$1:$E$26,2,FALSE))*PH75)</f>
        <v xml:space="preserve"> </v>
      </c>
      <c r="PJ75" s="168" t="str">
        <f t="shared" si="177"/>
        <v xml:space="preserve"> </v>
      </c>
      <c r="PK75" s="205" t="str">
        <f>IF(PG75=0," ",VLOOKUP(PG75,PROTOKOL!$A:$E,5,FALSE))</f>
        <v xml:space="preserve"> </v>
      </c>
      <c r="PL75" s="169"/>
      <c r="PM75" s="170" t="str">
        <f t="shared" si="237"/>
        <v xml:space="preserve"> </v>
      </c>
      <c r="PN75" s="210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",(VLOOKUP(PP75,PROTOKOL!$A$1:$E$26,2,FALSE))*PQ75)</f>
        <v xml:space="preserve"> </v>
      </c>
      <c r="PS75" s="168" t="str">
        <f t="shared" si="178"/>
        <v xml:space="preserve"> </v>
      </c>
      <c r="PT75" s="169" t="str">
        <f>IF(PP75=0," ",VLOOKUP(PP75,PROTOKOL!$A:$E,5,FALSE))</f>
        <v xml:space="preserve"> </v>
      </c>
      <c r="PU75" s="205" t="str">
        <f t="shared" si="138"/>
        <v xml:space="preserve"> </v>
      </c>
      <c r="PV75" s="169">
        <f t="shared" si="238"/>
        <v>0</v>
      </c>
      <c r="PW75" s="170" t="str">
        <f t="shared" si="239"/>
        <v xml:space="preserve"> </v>
      </c>
    </row>
    <row r="76" spans="1:439" ht="13.8">
      <c r="A76" s="166">
        <v>18</v>
      </c>
      <c r="B76" s="229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",(VLOOKUP(E76,PROTOKOL!$A$1:$E$26,2,FALSE))*F76)</f>
        <v xml:space="preserve"> </v>
      </c>
      <c r="H76" s="168" t="str">
        <f t="shared" si="139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79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",(VLOOKUP(N76,PROTOKOL!$A$1:$E$26,2,FALSE))*O76)</f>
        <v xml:space="preserve"> </v>
      </c>
      <c r="Q76" s="168" t="str">
        <f t="shared" si="140"/>
        <v xml:space="preserve"> </v>
      </c>
      <c r="R76" s="169" t="str">
        <f>IF(N76=0," ",VLOOKUP(N76,PROTOKOL!$A:$E,5,FALSE))</f>
        <v xml:space="preserve"> </v>
      </c>
      <c r="S76" s="205" t="str">
        <f t="shared" si="180"/>
        <v xml:space="preserve"> </v>
      </c>
      <c r="T76" s="169">
        <f t="shared" si="181"/>
        <v>0</v>
      </c>
      <c r="U76" s="170" t="str">
        <f t="shared" si="182"/>
        <v xml:space="preserve"> </v>
      </c>
      <c r="W76" s="166">
        <v>18</v>
      </c>
      <c r="X76" s="229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",(VLOOKUP(AA76,PROTOKOL!$A$1:$E$26,2,FALSE))*AB76)</f>
        <v xml:space="preserve"> </v>
      </c>
      <c r="AD76" s="168" t="str">
        <f t="shared" si="141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83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",(VLOOKUP(AJ76,PROTOKOL!$A$1:$E$26,2,FALSE))*AK76)</f>
        <v xml:space="preserve"> </v>
      </c>
      <c r="AM76" s="168" t="str">
        <f t="shared" si="142"/>
        <v xml:space="preserve"> </v>
      </c>
      <c r="AN76" s="169" t="str">
        <f>IF(AJ76=0," ",VLOOKUP(AJ76,PROTOKOL!$A:$E,5,FALSE))</f>
        <v xml:space="preserve"> </v>
      </c>
      <c r="AO76" s="205" t="str">
        <f t="shared" si="120"/>
        <v xml:space="preserve"> </v>
      </c>
      <c r="AP76" s="169">
        <f t="shared" si="184"/>
        <v>0</v>
      </c>
      <c r="AQ76" s="170" t="str">
        <f t="shared" si="185"/>
        <v xml:space="preserve"> </v>
      </c>
      <c r="AS76" s="166">
        <v>18</v>
      </c>
      <c r="AT76" s="229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",(VLOOKUP(AW76,PROTOKOL!$A$1:$E$26,2,FALSE))*AX76)</f>
        <v xml:space="preserve"> </v>
      </c>
      <c r="AZ76" s="168" t="str">
        <f t="shared" si="143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86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",(VLOOKUP(BF76,PROTOKOL!$A$1:$E$26,2,FALSE))*BG76)</f>
        <v xml:space="preserve"> </v>
      </c>
      <c r="BI76" s="168" t="str">
        <f t="shared" si="144"/>
        <v xml:space="preserve"> </v>
      </c>
      <c r="BJ76" s="169" t="str">
        <f>IF(BF76=0," ",VLOOKUP(BF76,PROTOKOL!$A:$E,5,FALSE))</f>
        <v xml:space="preserve"> </v>
      </c>
      <c r="BK76" s="205" t="str">
        <f t="shared" si="121"/>
        <v xml:space="preserve"> </v>
      </c>
      <c r="BL76" s="169">
        <f t="shared" si="187"/>
        <v>0</v>
      </c>
      <c r="BM76" s="170" t="str">
        <f t="shared" si="188"/>
        <v xml:space="preserve"> </v>
      </c>
      <c r="BO76" s="166">
        <v>18</v>
      </c>
      <c r="BP76" s="229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",(VLOOKUP(BS76,PROTOKOL!$A$1:$E$26,2,FALSE))*BT76)</f>
        <v xml:space="preserve"> </v>
      </c>
      <c r="BV76" s="168" t="str">
        <f t="shared" si="145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89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",(VLOOKUP(CB76,PROTOKOL!$A$1:$E$26,2,FALSE))*CC76)</f>
        <v xml:space="preserve"> </v>
      </c>
      <c r="CE76" s="168" t="str">
        <f t="shared" si="146"/>
        <v xml:space="preserve"> </v>
      </c>
      <c r="CF76" s="169" t="str">
        <f>IF(CB76=0," ",VLOOKUP(CB76,PROTOKOL!$A:$E,5,FALSE))</f>
        <v xml:space="preserve"> </v>
      </c>
      <c r="CG76" s="205" t="str">
        <f t="shared" si="122"/>
        <v xml:space="preserve"> </v>
      </c>
      <c r="CH76" s="169">
        <f t="shared" si="190"/>
        <v>0</v>
      </c>
      <c r="CI76" s="170" t="str">
        <f t="shared" si="191"/>
        <v xml:space="preserve"> </v>
      </c>
      <c r="CK76" s="166">
        <v>18</v>
      </c>
      <c r="CL76" s="229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",(VLOOKUP(CO76,PROTOKOL!$A$1:$E$26,2,FALSE))*CP76)</f>
        <v xml:space="preserve"> </v>
      </c>
      <c r="CR76" s="168" t="str">
        <f t="shared" si="147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92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",(VLOOKUP(CX76,PROTOKOL!$A$1:$E$26,2,FALSE))*CY76)</f>
        <v xml:space="preserve"> </v>
      </c>
      <c r="DA76" s="168" t="str">
        <f t="shared" si="148"/>
        <v xml:space="preserve"> </v>
      </c>
      <c r="DB76" s="169" t="str">
        <f>IF(CX76=0," ",VLOOKUP(CX76,PROTOKOL!$A:$E,5,FALSE))</f>
        <v xml:space="preserve"> </v>
      </c>
      <c r="DC76" s="205" t="str">
        <f t="shared" si="123"/>
        <v xml:space="preserve"> </v>
      </c>
      <c r="DD76" s="169">
        <f t="shared" si="193"/>
        <v>0</v>
      </c>
      <c r="DE76" s="170" t="str">
        <f t="shared" si="194"/>
        <v xml:space="preserve"> </v>
      </c>
      <c r="DG76" s="166">
        <v>18</v>
      </c>
      <c r="DH76" s="229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",(VLOOKUP(DK76,PROTOKOL!$A$1:$E$26,2,FALSE))*DL76)</f>
        <v xml:space="preserve"> </v>
      </c>
      <c r="DN76" s="168" t="str">
        <f t="shared" si="149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95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",(VLOOKUP(DT76,PROTOKOL!$A$1:$E$26,2,FALSE))*DU76)</f>
        <v xml:space="preserve"> </v>
      </c>
      <c r="DW76" s="168" t="str">
        <f t="shared" si="150"/>
        <v xml:space="preserve"> </v>
      </c>
      <c r="DX76" s="169" t="str">
        <f>IF(DT76=0," ",VLOOKUP(DT76,PROTOKOL!$A:$E,5,FALSE))</f>
        <v xml:space="preserve"> </v>
      </c>
      <c r="DY76" s="205" t="str">
        <f t="shared" si="124"/>
        <v xml:space="preserve"> </v>
      </c>
      <c r="DZ76" s="169">
        <f t="shared" si="196"/>
        <v>0</v>
      </c>
      <c r="EA76" s="170" t="str">
        <f t="shared" si="197"/>
        <v xml:space="preserve"> </v>
      </c>
      <c r="EC76" s="166">
        <v>18</v>
      </c>
      <c r="ED76" s="229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",(VLOOKUP(EG76,PROTOKOL!$A$1:$E$26,2,FALSE))*EH76)</f>
        <v xml:space="preserve"> </v>
      </c>
      <c r="EJ76" s="168" t="str">
        <f t="shared" si="151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98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",(VLOOKUP(EP76,PROTOKOL!$A$1:$E$26,2,FALSE))*EQ76)</f>
        <v xml:space="preserve"> </v>
      </c>
      <c r="ES76" s="168" t="str">
        <f t="shared" si="152"/>
        <v xml:space="preserve"> </v>
      </c>
      <c r="ET76" s="169" t="str">
        <f>IF(EP76=0," ",VLOOKUP(EP76,PROTOKOL!$A:$E,5,FALSE))</f>
        <v xml:space="preserve"> </v>
      </c>
      <c r="EU76" s="205" t="str">
        <f t="shared" si="125"/>
        <v xml:space="preserve"> </v>
      </c>
      <c r="EV76" s="169">
        <f t="shared" si="199"/>
        <v>0</v>
      </c>
      <c r="EW76" s="170" t="str">
        <f t="shared" si="200"/>
        <v xml:space="preserve"> </v>
      </c>
      <c r="EY76" s="166">
        <v>18</v>
      </c>
      <c r="EZ76" s="229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",(VLOOKUP(FC76,PROTOKOL!$A$1:$E$26,2,FALSE))*FD76)</f>
        <v xml:space="preserve"> </v>
      </c>
      <c r="FF76" s="168" t="str">
        <f t="shared" si="153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201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",(VLOOKUP(FL76,PROTOKOL!$A$1:$E$26,2,FALSE))*FM76)</f>
        <v xml:space="preserve"> </v>
      </c>
      <c r="FO76" s="168" t="str">
        <f t="shared" si="154"/>
        <v xml:space="preserve"> </v>
      </c>
      <c r="FP76" s="169" t="str">
        <f>IF(FL76=0," ",VLOOKUP(FL76,PROTOKOL!$A:$E,5,FALSE))</f>
        <v xml:space="preserve"> </v>
      </c>
      <c r="FQ76" s="205" t="str">
        <f t="shared" si="126"/>
        <v xml:space="preserve"> </v>
      </c>
      <c r="FR76" s="169">
        <f t="shared" si="202"/>
        <v>0</v>
      </c>
      <c r="FS76" s="170" t="str">
        <f t="shared" si="203"/>
        <v xml:space="preserve"> </v>
      </c>
      <c r="FU76" s="166">
        <v>18</v>
      </c>
      <c r="FV76" s="229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",(VLOOKUP(FY76,PROTOKOL!$A$1:$E$26,2,FALSE))*FZ76)</f>
        <v xml:space="preserve"> </v>
      </c>
      <c r="GB76" s="168" t="str">
        <f t="shared" si="155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204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",(VLOOKUP(GH76,PROTOKOL!$A$1:$E$26,2,FALSE))*GI76)</f>
        <v xml:space="preserve"> </v>
      </c>
      <c r="GK76" s="168" t="str">
        <f t="shared" si="156"/>
        <v xml:space="preserve"> </v>
      </c>
      <c r="GL76" s="169" t="str">
        <f>IF(GH76=0," ",VLOOKUP(GH76,PROTOKOL!$A:$E,5,FALSE))</f>
        <v xml:space="preserve"> </v>
      </c>
      <c r="GM76" s="205" t="str">
        <f t="shared" si="127"/>
        <v xml:space="preserve"> </v>
      </c>
      <c r="GN76" s="169">
        <f t="shared" si="205"/>
        <v>0</v>
      </c>
      <c r="GO76" s="170" t="str">
        <f t="shared" si="206"/>
        <v xml:space="preserve"> </v>
      </c>
      <c r="GQ76" s="166">
        <v>18</v>
      </c>
      <c r="GR76" s="229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",(VLOOKUP(GU76,PROTOKOL!$A$1:$E$26,2,FALSE))*GV76)</f>
        <v xml:space="preserve"> </v>
      </c>
      <c r="GX76" s="168" t="str">
        <f t="shared" si="157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207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",(VLOOKUP(HD76,PROTOKOL!$A$1:$E$26,2,FALSE))*HE76)</f>
        <v xml:space="preserve"> </v>
      </c>
      <c r="HG76" s="168" t="str">
        <f t="shared" si="158"/>
        <v xml:space="preserve"> </v>
      </c>
      <c r="HH76" s="169" t="str">
        <f>IF(HD76=0," ",VLOOKUP(HD76,PROTOKOL!$A:$E,5,FALSE))</f>
        <v xml:space="preserve"> </v>
      </c>
      <c r="HI76" s="205" t="str">
        <f t="shared" si="128"/>
        <v xml:space="preserve"> </v>
      </c>
      <c r="HJ76" s="169">
        <f t="shared" si="208"/>
        <v>0</v>
      </c>
      <c r="HK76" s="170" t="str">
        <f t="shared" si="209"/>
        <v xml:space="preserve"> </v>
      </c>
      <c r="HM76" s="166">
        <v>18</v>
      </c>
      <c r="HN76" s="229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",(VLOOKUP(HQ76,PROTOKOL!$A$1:$E$26,2,FALSE))*HR76)</f>
        <v xml:space="preserve"> </v>
      </c>
      <c r="HT76" s="168" t="str">
        <f t="shared" si="159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210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",(VLOOKUP(HZ76,PROTOKOL!$A$1:$E$26,2,FALSE))*IA76)</f>
        <v xml:space="preserve"> </v>
      </c>
      <c r="IC76" s="168" t="str">
        <f t="shared" si="160"/>
        <v xml:space="preserve"> </v>
      </c>
      <c r="ID76" s="169" t="str">
        <f>IF(HZ76=0," ",VLOOKUP(HZ76,PROTOKOL!$A:$E,5,FALSE))</f>
        <v xml:space="preserve"> </v>
      </c>
      <c r="IE76" s="205" t="str">
        <f t="shared" si="129"/>
        <v xml:space="preserve"> </v>
      </c>
      <c r="IF76" s="169">
        <f t="shared" si="211"/>
        <v>0</v>
      </c>
      <c r="IG76" s="170" t="str">
        <f t="shared" si="212"/>
        <v xml:space="preserve"> </v>
      </c>
      <c r="II76" s="166">
        <v>18</v>
      </c>
      <c r="IJ76" s="229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",(VLOOKUP(IM76,PROTOKOL!$A$1:$E$26,2,FALSE))*IN76)</f>
        <v xml:space="preserve"> </v>
      </c>
      <c r="IP76" s="168" t="str">
        <f t="shared" si="161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213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",(VLOOKUP(IV76,PROTOKOL!$A$1:$E$26,2,FALSE))*IW76)</f>
        <v xml:space="preserve"> </v>
      </c>
      <c r="IY76" s="168" t="str">
        <f t="shared" si="162"/>
        <v xml:space="preserve"> </v>
      </c>
      <c r="IZ76" s="169" t="str">
        <f>IF(IV76=0," ",VLOOKUP(IV76,PROTOKOL!$A:$E,5,FALSE))</f>
        <v xml:space="preserve"> </v>
      </c>
      <c r="JA76" s="205" t="str">
        <f t="shared" si="130"/>
        <v xml:space="preserve"> </v>
      </c>
      <c r="JB76" s="169">
        <f t="shared" si="214"/>
        <v>0</v>
      </c>
      <c r="JC76" s="170" t="str">
        <f t="shared" si="215"/>
        <v xml:space="preserve"> </v>
      </c>
      <c r="JE76" s="166">
        <v>18</v>
      </c>
      <c r="JF76" s="229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",(VLOOKUP(JI76,PROTOKOL!$A$1:$E$26,2,FALSE))*JJ76)</f>
        <v xml:space="preserve"> </v>
      </c>
      <c r="JL76" s="168" t="str">
        <f t="shared" si="163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216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",(VLOOKUP(JR76,PROTOKOL!$A$1:$E$26,2,FALSE))*JS76)</f>
        <v xml:space="preserve"> </v>
      </c>
      <c r="JU76" s="168" t="str">
        <f t="shared" si="164"/>
        <v xml:space="preserve"> </v>
      </c>
      <c r="JV76" s="169" t="str">
        <f>IF(JR76=0," ",VLOOKUP(JR76,PROTOKOL!$A:$E,5,FALSE))</f>
        <v xml:space="preserve"> </v>
      </c>
      <c r="JW76" s="205" t="str">
        <f t="shared" si="131"/>
        <v xml:space="preserve"> </v>
      </c>
      <c r="JX76" s="169">
        <f t="shared" si="217"/>
        <v>0</v>
      </c>
      <c r="JY76" s="170" t="str">
        <f t="shared" si="218"/>
        <v xml:space="preserve"> </v>
      </c>
      <c r="KA76" s="166">
        <v>18</v>
      </c>
      <c r="KB76" s="229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",(VLOOKUP(KE76,PROTOKOL!$A$1:$E$26,2,FALSE))*KF76)</f>
        <v xml:space="preserve"> </v>
      </c>
      <c r="KH76" s="168" t="str">
        <f t="shared" si="165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219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",(VLOOKUP(KN76,PROTOKOL!$A$1:$E$26,2,FALSE))*KO76)</f>
        <v xml:space="preserve"> </v>
      </c>
      <c r="KQ76" s="168" t="str">
        <f t="shared" si="166"/>
        <v xml:space="preserve"> </v>
      </c>
      <c r="KR76" s="169" t="str">
        <f>IF(KN76=0," ",VLOOKUP(KN76,PROTOKOL!$A:$E,5,FALSE))</f>
        <v xml:space="preserve"> </v>
      </c>
      <c r="KS76" s="205" t="str">
        <f t="shared" si="132"/>
        <v xml:space="preserve"> </v>
      </c>
      <c r="KT76" s="169">
        <f t="shared" si="220"/>
        <v>0</v>
      </c>
      <c r="KU76" s="170" t="str">
        <f t="shared" si="221"/>
        <v xml:space="preserve"> </v>
      </c>
      <c r="KW76" s="166">
        <v>18</v>
      </c>
      <c r="KX76" s="229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",(VLOOKUP(LA76,PROTOKOL!$A$1:$E$26,2,FALSE))*LB76)</f>
        <v xml:space="preserve"> </v>
      </c>
      <c r="LD76" s="168" t="str">
        <f t="shared" si="167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222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",(VLOOKUP(LJ76,PROTOKOL!$A$1:$E$26,2,FALSE))*LK76)</f>
        <v xml:space="preserve"> </v>
      </c>
      <c r="LM76" s="168" t="str">
        <f t="shared" si="168"/>
        <v xml:space="preserve"> </v>
      </c>
      <c r="LN76" s="169" t="str">
        <f>IF(LJ76=0," ",VLOOKUP(LJ76,PROTOKOL!$A:$E,5,FALSE))</f>
        <v xml:space="preserve"> </v>
      </c>
      <c r="LO76" s="205" t="str">
        <f t="shared" si="133"/>
        <v xml:space="preserve"> </v>
      </c>
      <c r="LP76" s="169">
        <f t="shared" si="223"/>
        <v>0</v>
      </c>
      <c r="LQ76" s="170" t="str">
        <f t="shared" si="224"/>
        <v xml:space="preserve"> </v>
      </c>
      <c r="LS76" s="166">
        <v>18</v>
      </c>
      <c r="LT76" s="229"/>
      <c r="LU76" s="167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",(VLOOKUP(LW76,PROTOKOL!$A$1:$E$26,2,FALSE))*LX76)</f>
        <v xml:space="preserve"> </v>
      </c>
      <c r="LZ76" s="168" t="str">
        <f t="shared" si="169"/>
        <v xml:space="preserve"> </v>
      </c>
      <c r="MA76" s="205" t="str">
        <f>IF(LW76=0," ",VLOOKUP(LW76,PROTOKOL!$A:$E,5,FALSE))</f>
        <v xml:space="preserve"> </v>
      </c>
      <c r="MB76" s="169"/>
      <c r="MC76" s="170" t="str">
        <f t="shared" si="225"/>
        <v xml:space="preserve"> </v>
      </c>
      <c r="MD76" s="210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",(VLOOKUP(MF76,PROTOKOL!$A$1:$E$26,2,FALSE))*MG76)</f>
        <v xml:space="preserve"> </v>
      </c>
      <c r="MI76" s="168" t="str">
        <f t="shared" si="170"/>
        <v xml:space="preserve"> </v>
      </c>
      <c r="MJ76" s="169" t="str">
        <f>IF(MF76=0," ",VLOOKUP(MF76,PROTOKOL!$A:$E,5,FALSE))</f>
        <v xml:space="preserve"> </v>
      </c>
      <c r="MK76" s="205" t="str">
        <f t="shared" si="134"/>
        <v xml:space="preserve"> </v>
      </c>
      <c r="ML76" s="169">
        <f t="shared" si="226"/>
        <v>0</v>
      </c>
      <c r="MM76" s="170" t="str">
        <f t="shared" si="227"/>
        <v xml:space="preserve"> </v>
      </c>
      <c r="MO76" s="166">
        <v>18</v>
      </c>
      <c r="MP76" s="229"/>
      <c r="MQ76" s="167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",(VLOOKUP(MS76,PROTOKOL!$A$1:$E$26,2,FALSE))*MT76)</f>
        <v xml:space="preserve"> </v>
      </c>
      <c r="MV76" s="168" t="str">
        <f t="shared" si="171"/>
        <v xml:space="preserve"> </v>
      </c>
      <c r="MW76" s="205" t="str">
        <f>IF(MS76=0," ",VLOOKUP(MS76,PROTOKOL!$A:$E,5,FALSE))</f>
        <v xml:space="preserve"> </v>
      </c>
      <c r="MX76" s="169"/>
      <c r="MY76" s="170" t="str">
        <f t="shared" si="228"/>
        <v xml:space="preserve"> </v>
      </c>
      <c r="MZ76" s="210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",(VLOOKUP(NB76,PROTOKOL!$A$1:$E$26,2,FALSE))*NC76)</f>
        <v xml:space="preserve"> </v>
      </c>
      <c r="NE76" s="168" t="str">
        <f t="shared" si="172"/>
        <v xml:space="preserve"> </v>
      </c>
      <c r="NF76" s="169" t="str">
        <f>IF(NB76=0," ",VLOOKUP(NB76,PROTOKOL!$A:$E,5,FALSE))</f>
        <v xml:space="preserve"> </v>
      </c>
      <c r="NG76" s="205" t="str">
        <f t="shared" si="135"/>
        <v xml:space="preserve"> </v>
      </c>
      <c r="NH76" s="169">
        <f t="shared" si="229"/>
        <v>0</v>
      </c>
      <c r="NI76" s="170" t="str">
        <f t="shared" si="230"/>
        <v xml:space="preserve"> </v>
      </c>
      <c r="NK76" s="166">
        <v>18</v>
      </c>
      <c r="NL76" s="229"/>
      <c r="NM76" s="167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",(VLOOKUP(NO76,PROTOKOL!$A$1:$E$26,2,FALSE))*NP76)</f>
        <v xml:space="preserve"> </v>
      </c>
      <c r="NR76" s="168" t="str">
        <f t="shared" si="173"/>
        <v xml:space="preserve"> </v>
      </c>
      <c r="NS76" s="205" t="str">
        <f>IF(NO76=0," ",VLOOKUP(NO76,PROTOKOL!$A:$E,5,FALSE))</f>
        <v xml:space="preserve"> </v>
      </c>
      <c r="NT76" s="169"/>
      <c r="NU76" s="170" t="str">
        <f t="shared" si="231"/>
        <v xml:space="preserve"> </v>
      </c>
      <c r="NV76" s="210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",(VLOOKUP(NX76,PROTOKOL!$A$1:$E$26,2,FALSE))*NY76)</f>
        <v xml:space="preserve"> </v>
      </c>
      <c r="OA76" s="168" t="str">
        <f t="shared" si="174"/>
        <v xml:space="preserve"> </v>
      </c>
      <c r="OB76" s="169" t="str">
        <f>IF(NX76=0," ",VLOOKUP(NX76,PROTOKOL!$A:$E,5,FALSE))</f>
        <v xml:space="preserve"> </v>
      </c>
      <c r="OC76" s="205" t="str">
        <f t="shared" si="136"/>
        <v xml:space="preserve"> </v>
      </c>
      <c r="OD76" s="169">
        <f t="shared" si="232"/>
        <v>0</v>
      </c>
      <c r="OE76" s="170" t="str">
        <f t="shared" si="233"/>
        <v xml:space="preserve"> </v>
      </c>
      <c r="OG76" s="166">
        <v>18</v>
      </c>
      <c r="OH76" s="229"/>
      <c r="OI76" s="167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",(VLOOKUP(OK76,PROTOKOL!$A$1:$E$26,2,FALSE))*OL76)</f>
        <v xml:space="preserve"> </v>
      </c>
      <c r="ON76" s="168" t="str">
        <f t="shared" si="175"/>
        <v xml:space="preserve"> </v>
      </c>
      <c r="OO76" s="205" t="str">
        <f>IF(OK76=0," ",VLOOKUP(OK76,PROTOKOL!$A:$E,5,FALSE))</f>
        <v xml:space="preserve"> </v>
      </c>
      <c r="OP76" s="169"/>
      <c r="OQ76" s="170" t="str">
        <f t="shared" si="234"/>
        <v xml:space="preserve"> </v>
      </c>
      <c r="OR76" s="210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",(VLOOKUP(OT76,PROTOKOL!$A$1:$E$26,2,FALSE))*OU76)</f>
        <v xml:space="preserve"> </v>
      </c>
      <c r="OW76" s="168" t="str">
        <f t="shared" si="176"/>
        <v xml:space="preserve"> </v>
      </c>
      <c r="OX76" s="169" t="str">
        <f>IF(OT76=0," ",VLOOKUP(OT76,PROTOKOL!$A:$E,5,FALSE))</f>
        <v xml:space="preserve"> </v>
      </c>
      <c r="OY76" s="205" t="str">
        <f t="shared" si="137"/>
        <v xml:space="preserve"> </v>
      </c>
      <c r="OZ76" s="169">
        <f t="shared" si="235"/>
        <v>0</v>
      </c>
      <c r="PA76" s="170" t="str">
        <f t="shared" si="236"/>
        <v xml:space="preserve"> </v>
      </c>
      <c r="PC76" s="166">
        <v>18</v>
      </c>
      <c r="PD76" s="229"/>
      <c r="PE76" s="167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",(VLOOKUP(PG76,PROTOKOL!$A$1:$E$26,2,FALSE))*PH76)</f>
        <v xml:space="preserve"> </v>
      </c>
      <c r="PJ76" s="168" t="str">
        <f t="shared" si="177"/>
        <v xml:space="preserve"> </v>
      </c>
      <c r="PK76" s="205" t="str">
        <f>IF(PG76=0," ",VLOOKUP(PG76,PROTOKOL!$A:$E,5,FALSE))</f>
        <v xml:space="preserve"> </v>
      </c>
      <c r="PL76" s="169"/>
      <c r="PM76" s="170" t="str">
        <f t="shared" si="237"/>
        <v xml:space="preserve"> </v>
      </c>
      <c r="PN76" s="210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",(VLOOKUP(PP76,PROTOKOL!$A$1:$E$26,2,FALSE))*PQ76)</f>
        <v xml:space="preserve"> </v>
      </c>
      <c r="PS76" s="168" t="str">
        <f t="shared" si="178"/>
        <v xml:space="preserve"> </v>
      </c>
      <c r="PT76" s="169" t="str">
        <f>IF(PP76=0," ",VLOOKUP(PP76,PROTOKOL!$A:$E,5,FALSE))</f>
        <v xml:space="preserve"> </v>
      </c>
      <c r="PU76" s="205" t="str">
        <f t="shared" si="138"/>
        <v xml:space="preserve"> </v>
      </c>
      <c r="PV76" s="169">
        <f t="shared" si="238"/>
        <v>0</v>
      </c>
      <c r="PW76" s="170" t="str">
        <f t="shared" si="239"/>
        <v xml:space="preserve"> </v>
      </c>
    </row>
    <row r="77" spans="1:439" ht="13.8">
      <c r="A77" s="166">
        <v>19</v>
      </c>
      <c r="B77" s="227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",(VLOOKUP(E77,PROTOKOL!$A$1:$E$26,2,FALSE))*F77)</f>
        <v xml:space="preserve"> </v>
      </c>
      <c r="H77" s="168" t="str">
        <f t="shared" si="139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79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",(VLOOKUP(N77,PROTOKOL!$A$1:$E$26,2,FALSE))*O77)</f>
        <v xml:space="preserve"> </v>
      </c>
      <c r="Q77" s="168" t="str">
        <f t="shared" si="140"/>
        <v xml:space="preserve"> </v>
      </c>
      <c r="R77" s="169" t="str">
        <f>IF(N77=0," ",VLOOKUP(N77,PROTOKOL!$A:$E,5,FALSE))</f>
        <v xml:space="preserve"> </v>
      </c>
      <c r="S77" s="205" t="str">
        <f t="shared" si="180"/>
        <v xml:space="preserve"> </v>
      </c>
      <c r="T77" s="169">
        <f t="shared" si="181"/>
        <v>0</v>
      </c>
      <c r="U77" s="170" t="str">
        <f t="shared" si="182"/>
        <v xml:space="preserve"> </v>
      </c>
      <c r="W77" s="166">
        <v>19</v>
      </c>
      <c r="X77" s="227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",(VLOOKUP(AA77,PROTOKOL!$A$1:$E$26,2,FALSE))*AB77)</f>
        <v xml:space="preserve"> </v>
      </c>
      <c r="AD77" s="168" t="str">
        <f t="shared" si="141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83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",(VLOOKUP(AJ77,PROTOKOL!$A$1:$E$26,2,FALSE))*AK77)</f>
        <v xml:space="preserve"> </v>
      </c>
      <c r="AM77" s="168" t="str">
        <f t="shared" si="142"/>
        <v xml:space="preserve"> </v>
      </c>
      <c r="AN77" s="169" t="str">
        <f>IF(AJ77=0," ",VLOOKUP(AJ77,PROTOKOL!$A:$E,5,FALSE))</f>
        <v xml:space="preserve"> </v>
      </c>
      <c r="AO77" s="205" t="str">
        <f t="shared" si="120"/>
        <v xml:space="preserve"> </v>
      </c>
      <c r="AP77" s="169">
        <f t="shared" si="184"/>
        <v>0</v>
      </c>
      <c r="AQ77" s="170" t="str">
        <f t="shared" si="185"/>
        <v xml:space="preserve"> </v>
      </c>
      <c r="AS77" s="166">
        <v>19</v>
      </c>
      <c r="AT77" s="227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",(VLOOKUP(AW77,PROTOKOL!$A$1:$E$26,2,FALSE))*AX77)</f>
        <v xml:space="preserve"> </v>
      </c>
      <c r="AZ77" s="168" t="str">
        <f t="shared" si="143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86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",(VLOOKUP(BF77,PROTOKOL!$A$1:$E$26,2,FALSE))*BG77)</f>
        <v xml:space="preserve"> </v>
      </c>
      <c r="BI77" s="168" t="str">
        <f t="shared" si="144"/>
        <v xml:space="preserve"> </v>
      </c>
      <c r="BJ77" s="169" t="str">
        <f>IF(BF77=0," ",VLOOKUP(BF77,PROTOKOL!$A:$E,5,FALSE))</f>
        <v xml:space="preserve"> </v>
      </c>
      <c r="BK77" s="205" t="str">
        <f t="shared" si="121"/>
        <v xml:space="preserve"> </v>
      </c>
      <c r="BL77" s="169">
        <f t="shared" si="187"/>
        <v>0</v>
      </c>
      <c r="BM77" s="170" t="str">
        <f t="shared" si="188"/>
        <v xml:space="preserve"> </v>
      </c>
      <c r="BO77" s="166">
        <v>19</v>
      </c>
      <c r="BP77" s="227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",(VLOOKUP(BS77,PROTOKOL!$A$1:$E$26,2,FALSE))*BT77)</f>
        <v xml:space="preserve"> </v>
      </c>
      <c r="BV77" s="168" t="str">
        <f t="shared" si="145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89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",(VLOOKUP(CB77,PROTOKOL!$A$1:$E$26,2,FALSE))*CC77)</f>
        <v xml:space="preserve"> </v>
      </c>
      <c r="CE77" s="168" t="str">
        <f t="shared" si="146"/>
        <v xml:space="preserve"> </v>
      </c>
      <c r="CF77" s="169" t="str">
        <f>IF(CB77=0," ",VLOOKUP(CB77,PROTOKOL!$A:$E,5,FALSE))</f>
        <v xml:space="preserve"> </v>
      </c>
      <c r="CG77" s="205" t="str">
        <f t="shared" si="122"/>
        <v xml:space="preserve"> </v>
      </c>
      <c r="CH77" s="169">
        <f t="shared" si="190"/>
        <v>0</v>
      </c>
      <c r="CI77" s="170" t="str">
        <f t="shared" si="191"/>
        <v xml:space="preserve"> </v>
      </c>
      <c r="CK77" s="166">
        <v>19</v>
      </c>
      <c r="CL77" s="227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",(VLOOKUP(CO77,PROTOKOL!$A$1:$E$26,2,FALSE))*CP77)</f>
        <v xml:space="preserve"> </v>
      </c>
      <c r="CR77" s="168" t="str">
        <f t="shared" si="147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92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",(VLOOKUP(CX77,PROTOKOL!$A$1:$E$26,2,FALSE))*CY77)</f>
        <v xml:space="preserve"> </v>
      </c>
      <c r="DA77" s="168" t="str">
        <f t="shared" si="148"/>
        <v xml:space="preserve"> </v>
      </c>
      <c r="DB77" s="169" t="str">
        <f>IF(CX77=0," ",VLOOKUP(CX77,PROTOKOL!$A:$E,5,FALSE))</f>
        <v xml:space="preserve"> </v>
      </c>
      <c r="DC77" s="205" t="str">
        <f t="shared" si="123"/>
        <v xml:space="preserve"> </v>
      </c>
      <c r="DD77" s="169">
        <f t="shared" si="193"/>
        <v>0</v>
      </c>
      <c r="DE77" s="170" t="str">
        <f t="shared" si="194"/>
        <v xml:space="preserve"> </v>
      </c>
      <c r="DG77" s="166">
        <v>19</v>
      </c>
      <c r="DH77" s="227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",(VLOOKUP(DK77,PROTOKOL!$A$1:$E$26,2,FALSE))*DL77)</f>
        <v xml:space="preserve"> </v>
      </c>
      <c r="DN77" s="168" t="str">
        <f t="shared" si="149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95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",(VLOOKUP(DT77,PROTOKOL!$A$1:$E$26,2,FALSE))*DU77)</f>
        <v xml:space="preserve"> </v>
      </c>
      <c r="DW77" s="168" t="str">
        <f t="shared" si="150"/>
        <v xml:space="preserve"> </v>
      </c>
      <c r="DX77" s="169" t="str">
        <f>IF(DT77=0," ",VLOOKUP(DT77,PROTOKOL!$A:$E,5,FALSE))</f>
        <v xml:space="preserve"> </v>
      </c>
      <c r="DY77" s="205" t="str">
        <f t="shared" si="124"/>
        <v xml:space="preserve"> </v>
      </c>
      <c r="DZ77" s="169">
        <f t="shared" si="196"/>
        <v>0</v>
      </c>
      <c r="EA77" s="170" t="str">
        <f t="shared" si="197"/>
        <v xml:space="preserve"> </v>
      </c>
      <c r="EC77" s="166">
        <v>19</v>
      </c>
      <c r="ED77" s="227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",(VLOOKUP(EG77,PROTOKOL!$A$1:$E$26,2,FALSE))*EH77)</f>
        <v xml:space="preserve"> </v>
      </c>
      <c r="EJ77" s="168" t="str">
        <f t="shared" si="151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98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",(VLOOKUP(EP77,PROTOKOL!$A$1:$E$26,2,FALSE))*EQ77)</f>
        <v xml:space="preserve"> </v>
      </c>
      <c r="ES77" s="168" t="str">
        <f t="shared" si="152"/>
        <v xml:space="preserve"> </v>
      </c>
      <c r="ET77" s="169" t="str">
        <f>IF(EP77=0," ",VLOOKUP(EP77,PROTOKOL!$A:$E,5,FALSE))</f>
        <v xml:space="preserve"> </v>
      </c>
      <c r="EU77" s="205" t="str">
        <f t="shared" si="125"/>
        <v xml:space="preserve"> </v>
      </c>
      <c r="EV77" s="169">
        <f t="shared" si="199"/>
        <v>0</v>
      </c>
      <c r="EW77" s="170" t="str">
        <f t="shared" si="200"/>
        <v xml:space="preserve"> </v>
      </c>
      <c r="EY77" s="166">
        <v>19</v>
      </c>
      <c r="EZ77" s="227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",(VLOOKUP(FC77,PROTOKOL!$A$1:$E$26,2,FALSE))*FD77)</f>
        <v xml:space="preserve"> </v>
      </c>
      <c r="FF77" s="168" t="str">
        <f t="shared" si="153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201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",(VLOOKUP(FL77,PROTOKOL!$A$1:$E$26,2,FALSE))*FM77)</f>
        <v xml:space="preserve"> </v>
      </c>
      <c r="FO77" s="168" t="str">
        <f t="shared" si="154"/>
        <v xml:space="preserve"> </v>
      </c>
      <c r="FP77" s="169" t="str">
        <f>IF(FL77=0," ",VLOOKUP(FL77,PROTOKOL!$A:$E,5,FALSE))</f>
        <v xml:space="preserve"> </v>
      </c>
      <c r="FQ77" s="205" t="str">
        <f t="shared" si="126"/>
        <v xml:space="preserve"> </v>
      </c>
      <c r="FR77" s="169">
        <f t="shared" si="202"/>
        <v>0</v>
      </c>
      <c r="FS77" s="170" t="str">
        <f t="shared" si="203"/>
        <v xml:space="preserve"> </v>
      </c>
      <c r="FU77" s="166">
        <v>19</v>
      </c>
      <c r="FV77" s="227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",(VLOOKUP(FY77,PROTOKOL!$A$1:$E$26,2,FALSE))*FZ77)</f>
        <v xml:space="preserve"> </v>
      </c>
      <c r="GB77" s="168" t="str">
        <f t="shared" si="155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204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",(VLOOKUP(GH77,PROTOKOL!$A$1:$E$26,2,FALSE))*GI77)</f>
        <v xml:space="preserve"> </v>
      </c>
      <c r="GK77" s="168" t="str">
        <f t="shared" si="156"/>
        <v xml:space="preserve"> </v>
      </c>
      <c r="GL77" s="169" t="str">
        <f>IF(GH77=0," ",VLOOKUP(GH77,PROTOKOL!$A:$E,5,FALSE))</f>
        <v xml:space="preserve"> </v>
      </c>
      <c r="GM77" s="205" t="str">
        <f t="shared" si="127"/>
        <v xml:space="preserve"> </v>
      </c>
      <c r="GN77" s="169">
        <f t="shared" si="205"/>
        <v>0</v>
      </c>
      <c r="GO77" s="170" t="str">
        <f t="shared" si="206"/>
        <v xml:space="preserve"> </v>
      </c>
      <c r="GQ77" s="166">
        <v>19</v>
      </c>
      <c r="GR77" s="227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",(VLOOKUP(GU77,PROTOKOL!$A$1:$E$26,2,FALSE))*GV77)</f>
        <v xml:space="preserve"> </v>
      </c>
      <c r="GX77" s="168" t="str">
        <f t="shared" si="157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207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",(VLOOKUP(HD77,PROTOKOL!$A$1:$E$26,2,FALSE))*HE77)</f>
        <v xml:space="preserve"> </v>
      </c>
      <c r="HG77" s="168" t="str">
        <f t="shared" si="158"/>
        <v xml:space="preserve"> </v>
      </c>
      <c r="HH77" s="169" t="str">
        <f>IF(HD77=0," ",VLOOKUP(HD77,PROTOKOL!$A:$E,5,FALSE))</f>
        <v xml:space="preserve"> </v>
      </c>
      <c r="HI77" s="205" t="str">
        <f t="shared" si="128"/>
        <v xml:space="preserve"> </v>
      </c>
      <c r="HJ77" s="169">
        <f t="shared" si="208"/>
        <v>0</v>
      </c>
      <c r="HK77" s="170" t="str">
        <f t="shared" si="209"/>
        <v xml:space="preserve"> </v>
      </c>
      <c r="HM77" s="166">
        <v>19</v>
      </c>
      <c r="HN77" s="227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",(VLOOKUP(HQ77,PROTOKOL!$A$1:$E$26,2,FALSE))*HR77)</f>
        <v xml:space="preserve"> </v>
      </c>
      <c r="HT77" s="168" t="str">
        <f t="shared" si="159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210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",(VLOOKUP(HZ77,PROTOKOL!$A$1:$E$26,2,FALSE))*IA77)</f>
        <v xml:space="preserve"> </v>
      </c>
      <c r="IC77" s="168" t="str">
        <f t="shared" si="160"/>
        <v xml:space="preserve"> </v>
      </c>
      <c r="ID77" s="169" t="str">
        <f>IF(HZ77=0," ",VLOOKUP(HZ77,PROTOKOL!$A:$E,5,FALSE))</f>
        <v xml:space="preserve"> </v>
      </c>
      <c r="IE77" s="205" t="str">
        <f t="shared" si="129"/>
        <v xml:space="preserve"> </v>
      </c>
      <c r="IF77" s="169">
        <f t="shared" si="211"/>
        <v>0</v>
      </c>
      <c r="IG77" s="170" t="str">
        <f t="shared" si="212"/>
        <v xml:space="preserve"> </v>
      </c>
      <c r="II77" s="166">
        <v>19</v>
      </c>
      <c r="IJ77" s="227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",(VLOOKUP(IM77,PROTOKOL!$A$1:$E$26,2,FALSE))*IN77)</f>
        <v xml:space="preserve"> </v>
      </c>
      <c r="IP77" s="168" t="str">
        <f t="shared" si="161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213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",(VLOOKUP(IV77,PROTOKOL!$A$1:$E$26,2,FALSE))*IW77)</f>
        <v xml:space="preserve"> </v>
      </c>
      <c r="IY77" s="168" t="str">
        <f t="shared" si="162"/>
        <v xml:space="preserve"> </v>
      </c>
      <c r="IZ77" s="169" t="str">
        <f>IF(IV77=0," ",VLOOKUP(IV77,PROTOKOL!$A:$E,5,FALSE))</f>
        <v xml:space="preserve"> </v>
      </c>
      <c r="JA77" s="205" t="str">
        <f t="shared" si="130"/>
        <v xml:space="preserve"> </v>
      </c>
      <c r="JB77" s="169">
        <f t="shared" si="214"/>
        <v>0</v>
      </c>
      <c r="JC77" s="170" t="str">
        <f t="shared" si="215"/>
        <v xml:space="preserve"> </v>
      </c>
      <c r="JE77" s="166">
        <v>19</v>
      </c>
      <c r="JF77" s="227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",(VLOOKUP(JI77,PROTOKOL!$A$1:$E$26,2,FALSE))*JJ77)</f>
        <v xml:space="preserve"> </v>
      </c>
      <c r="JL77" s="168" t="str">
        <f t="shared" si="163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216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",(VLOOKUP(JR77,PROTOKOL!$A$1:$E$26,2,FALSE))*JS77)</f>
        <v xml:space="preserve"> </v>
      </c>
      <c r="JU77" s="168" t="str">
        <f t="shared" si="164"/>
        <v xml:space="preserve"> </v>
      </c>
      <c r="JV77" s="169" t="str">
        <f>IF(JR77=0," ",VLOOKUP(JR77,PROTOKOL!$A:$E,5,FALSE))</f>
        <v xml:space="preserve"> </v>
      </c>
      <c r="JW77" s="205" t="str">
        <f t="shared" si="131"/>
        <v xml:space="preserve"> </v>
      </c>
      <c r="JX77" s="169">
        <f t="shared" si="217"/>
        <v>0</v>
      </c>
      <c r="JY77" s="170" t="str">
        <f t="shared" si="218"/>
        <v xml:space="preserve"> </v>
      </c>
      <c r="KA77" s="166">
        <v>19</v>
      </c>
      <c r="KB77" s="227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",(VLOOKUP(KE77,PROTOKOL!$A$1:$E$26,2,FALSE))*KF77)</f>
        <v xml:space="preserve"> </v>
      </c>
      <c r="KH77" s="168" t="str">
        <f t="shared" si="165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219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",(VLOOKUP(KN77,PROTOKOL!$A$1:$E$26,2,FALSE))*KO77)</f>
        <v xml:space="preserve"> </v>
      </c>
      <c r="KQ77" s="168" t="str">
        <f t="shared" si="166"/>
        <v xml:space="preserve"> </v>
      </c>
      <c r="KR77" s="169" t="str">
        <f>IF(KN77=0," ",VLOOKUP(KN77,PROTOKOL!$A:$E,5,FALSE))</f>
        <v xml:space="preserve"> </v>
      </c>
      <c r="KS77" s="205" t="str">
        <f t="shared" si="132"/>
        <v xml:space="preserve"> </v>
      </c>
      <c r="KT77" s="169">
        <f t="shared" si="220"/>
        <v>0</v>
      </c>
      <c r="KU77" s="170" t="str">
        <f t="shared" si="221"/>
        <v xml:space="preserve"> </v>
      </c>
      <c r="KW77" s="166">
        <v>19</v>
      </c>
      <c r="KX77" s="227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",(VLOOKUP(LA77,PROTOKOL!$A$1:$E$26,2,FALSE))*LB77)</f>
        <v xml:space="preserve"> </v>
      </c>
      <c r="LD77" s="168" t="str">
        <f t="shared" si="167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222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",(VLOOKUP(LJ77,PROTOKOL!$A$1:$E$26,2,FALSE))*LK77)</f>
        <v xml:space="preserve"> </v>
      </c>
      <c r="LM77" s="168" t="str">
        <f t="shared" si="168"/>
        <v xml:space="preserve"> </v>
      </c>
      <c r="LN77" s="169" t="str">
        <f>IF(LJ77=0," ",VLOOKUP(LJ77,PROTOKOL!$A:$E,5,FALSE))</f>
        <v xml:space="preserve"> </v>
      </c>
      <c r="LO77" s="205" t="str">
        <f t="shared" si="133"/>
        <v xml:space="preserve"> </v>
      </c>
      <c r="LP77" s="169">
        <f t="shared" si="223"/>
        <v>0</v>
      </c>
      <c r="LQ77" s="170" t="str">
        <f t="shared" si="224"/>
        <v xml:space="preserve"> </v>
      </c>
      <c r="LS77" s="166">
        <v>19</v>
      </c>
      <c r="LT77" s="227">
        <v>19</v>
      </c>
      <c r="LU77" s="167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",(VLOOKUP(LW77,PROTOKOL!$A$1:$E$26,2,FALSE))*LX77)</f>
        <v xml:space="preserve"> </v>
      </c>
      <c r="LZ77" s="168" t="str">
        <f t="shared" si="169"/>
        <v xml:space="preserve"> </v>
      </c>
      <c r="MA77" s="205" t="str">
        <f>IF(LW77=0," ",VLOOKUP(LW77,PROTOKOL!$A:$E,5,FALSE))</f>
        <v xml:space="preserve"> </v>
      </c>
      <c r="MB77" s="169"/>
      <c r="MC77" s="170" t="str">
        <f t="shared" si="225"/>
        <v xml:space="preserve"> </v>
      </c>
      <c r="MD77" s="210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",(VLOOKUP(MF77,PROTOKOL!$A$1:$E$26,2,FALSE))*MG77)</f>
        <v xml:space="preserve"> </v>
      </c>
      <c r="MI77" s="168" t="str">
        <f t="shared" si="170"/>
        <v xml:space="preserve"> </v>
      </c>
      <c r="MJ77" s="169" t="str">
        <f>IF(MF77=0," ",VLOOKUP(MF77,PROTOKOL!$A:$E,5,FALSE))</f>
        <v xml:space="preserve"> </v>
      </c>
      <c r="MK77" s="205" t="str">
        <f t="shared" si="134"/>
        <v xml:space="preserve"> </v>
      </c>
      <c r="ML77" s="169">
        <f t="shared" si="226"/>
        <v>0</v>
      </c>
      <c r="MM77" s="170" t="str">
        <f t="shared" si="227"/>
        <v xml:space="preserve"> </v>
      </c>
      <c r="MO77" s="166">
        <v>19</v>
      </c>
      <c r="MP77" s="227">
        <v>19</v>
      </c>
      <c r="MQ77" s="167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",(VLOOKUP(MS77,PROTOKOL!$A$1:$E$26,2,FALSE))*MT77)</f>
        <v xml:space="preserve"> </v>
      </c>
      <c r="MV77" s="168" t="str">
        <f t="shared" si="171"/>
        <v xml:space="preserve"> </v>
      </c>
      <c r="MW77" s="205" t="str">
        <f>IF(MS77=0," ",VLOOKUP(MS77,PROTOKOL!$A:$E,5,FALSE))</f>
        <v xml:space="preserve"> </v>
      </c>
      <c r="MX77" s="169"/>
      <c r="MY77" s="170" t="str">
        <f t="shared" si="228"/>
        <v xml:space="preserve"> </v>
      </c>
      <c r="MZ77" s="210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",(VLOOKUP(NB77,PROTOKOL!$A$1:$E$26,2,FALSE))*NC77)</f>
        <v xml:space="preserve"> </v>
      </c>
      <c r="NE77" s="168" t="str">
        <f t="shared" si="172"/>
        <v xml:space="preserve"> </v>
      </c>
      <c r="NF77" s="169" t="str">
        <f>IF(NB77=0," ",VLOOKUP(NB77,PROTOKOL!$A:$E,5,FALSE))</f>
        <v xml:space="preserve"> </v>
      </c>
      <c r="NG77" s="205" t="str">
        <f t="shared" si="135"/>
        <v xml:space="preserve"> </v>
      </c>
      <c r="NH77" s="169">
        <f t="shared" si="229"/>
        <v>0</v>
      </c>
      <c r="NI77" s="170" t="str">
        <f t="shared" si="230"/>
        <v xml:space="preserve"> </v>
      </c>
      <c r="NK77" s="166">
        <v>19</v>
      </c>
      <c r="NL77" s="227">
        <v>19</v>
      </c>
      <c r="NM77" s="167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",(VLOOKUP(NO77,PROTOKOL!$A$1:$E$26,2,FALSE))*NP77)</f>
        <v xml:space="preserve"> </v>
      </c>
      <c r="NR77" s="168" t="str">
        <f t="shared" si="173"/>
        <v xml:space="preserve"> </v>
      </c>
      <c r="NS77" s="205" t="str">
        <f>IF(NO77=0," ",VLOOKUP(NO77,PROTOKOL!$A:$E,5,FALSE))</f>
        <v xml:space="preserve"> </v>
      </c>
      <c r="NT77" s="169"/>
      <c r="NU77" s="170" t="str">
        <f t="shared" si="231"/>
        <v xml:space="preserve"> </v>
      </c>
      <c r="NV77" s="210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",(VLOOKUP(NX77,PROTOKOL!$A$1:$E$26,2,FALSE))*NY77)</f>
        <v xml:space="preserve"> </v>
      </c>
      <c r="OA77" s="168" t="str">
        <f t="shared" si="174"/>
        <v xml:space="preserve"> </v>
      </c>
      <c r="OB77" s="169" t="str">
        <f>IF(NX77=0," ",VLOOKUP(NX77,PROTOKOL!$A:$E,5,FALSE))</f>
        <v xml:space="preserve"> </v>
      </c>
      <c r="OC77" s="205" t="str">
        <f t="shared" si="136"/>
        <v xml:space="preserve"> </v>
      </c>
      <c r="OD77" s="169">
        <f t="shared" si="232"/>
        <v>0</v>
      </c>
      <c r="OE77" s="170" t="str">
        <f t="shared" si="233"/>
        <v xml:space="preserve"> </v>
      </c>
      <c r="OG77" s="166">
        <v>19</v>
      </c>
      <c r="OH77" s="227">
        <v>19</v>
      </c>
      <c r="OI77" s="167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",(VLOOKUP(OK77,PROTOKOL!$A$1:$E$26,2,FALSE))*OL77)</f>
        <v xml:space="preserve"> </v>
      </c>
      <c r="ON77" s="168" t="str">
        <f t="shared" si="175"/>
        <v xml:space="preserve"> </v>
      </c>
      <c r="OO77" s="205" t="str">
        <f>IF(OK77=0," ",VLOOKUP(OK77,PROTOKOL!$A:$E,5,FALSE))</f>
        <v xml:space="preserve"> </v>
      </c>
      <c r="OP77" s="169"/>
      <c r="OQ77" s="170" t="str">
        <f t="shared" si="234"/>
        <v xml:space="preserve"> </v>
      </c>
      <c r="OR77" s="210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",(VLOOKUP(OT77,PROTOKOL!$A$1:$E$26,2,FALSE))*OU77)</f>
        <v xml:space="preserve"> </v>
      </c>
      <c r="OW77" s="168" t="str">
        <f t="shared" si="176"/>
        <v xml:space="preserve"> </v>
      </c>
      <c r="OX77" s="169" t="str">
        <f>IF(OT77=0," ",VLOOKUP(OT77,PROTOKOL!$A:$E,5,FALSE))</f>
        <v xml:space="preserve"> </v>
      </c>
      <c r="OY77" s="205" t="str">
        <f t="shared" si="137"/>
        <v xml:space="preserve"> </v>
      </c>
      <c r="OZ77" s="169">
        <f t="shared" si="235"/>
        <v>0</v>
      </c>
      <c r="PA77" s="170" t="str">
        <f t="shared" si="236"/>
        <v xml:space="preserve"> </v>
      </c>
      <c r="PC77" s="166">
        <v>19</v>
      </c>
      <c r="PD77" s="227">
        <v>19</v>
      </c>
      <c r="PE77" s="167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",(VLOOKUP(PG77,PROTOKOL!$A$1:$E$26,2,FALSE))*PH77)</f>
        <v xml:space="preserve"> </v>
      </c>
      <c r="PJ77" s="168" t="str">
        <f t="shared" si="177"/>
        <v xml:space="preserve"> </v>
      </c>
      <c r="PK77" s="205" t="str">
        <f>IF(PG77=0," ",VLOOKUP(PG77,PROTOKOL!$A:$E,5,FALSE))</f>
        <v xml:space="preserve"> </v>
      </c>
      <c r="PL77" s="169"/>
      <c r="PM77" s="170" t="str">
        <f t="shared" si="237"/>
        <v xml:space="preserve"> </v>
      </c>
      <c r="PN77" s="210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",(VLOOKUP(PP77,PROTOKOL!$A$1:$E$26,2,FALSE))*PQ77)</f>
        <v xml:space="preserve"> </v>
      </c>
      <c r="PS77" s="168" t="str">
        <f t="shared" si="178"/>
        <v xml:space="preserve"> </v>
      </c>
      <c r="PT77" s="169" t="str">
        <f>IF(PP77=0," ",VLOOKUP(PP77,PROTOKOL!$A:$E,5,FALSE))</f>
        <v xml:space="preserve"> </v>
      </c>
      <c r="PU77" s="205" t="str">
        <f t="shared" si="138"/>
        <v xml:space="preserve"> </v>
      </c>
      <c r="PV77" s="169">
        <f t="shared" si="238"/>
        <v>0</v>
      </c>
      <c r="PW77" s="170" t="str">
        <f t="shared" si="239"/>
        <v xml:space="preserve"> </v>
      </c>
    </row>
    <row r="78" spans="1:439" ht="13.8">
      <c r="A78" s="166">
        <v>19</v>
      </c>
      <c r="B78" s="228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",(VLOOKUP(E78,PROTOKOL!$A$1:$E$26,2,FALSE))*F78)</f>
        <v xml:space="preserve"> </v>
      </c>
      <c r="H78" s="168" t="str">
        <f t="shared" si="139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79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",(VLOOKUP(N78,PROTOKOL!$A$1:$E$26,2,FALSE))*O78)</f>
        <v xml:space="preserve"> </v>
      </c>
      <c r="Q78" s="168" t="str">
        <f t="shared" si="140"/>
        <v xml:space="preserve"> </v>
      </c>
      <c r="R78" s="169" t="str">
        <f>IF(N78=0," ",VLOOKUP(N78,PROTOKOL!$A:$E,5,FALSE))</f>
        <v xml:space="preserve"> </v>
      </c>
      <c r="S78" s="205" t="str">
        <f t="shared" si="180"/>
        <v xml:space="preserve"> </v>
      </c>
      <c r="T78" s="169">
        <f t="shared" si="181"/>
        <v>0</v>
      </c>
      <c r="U78" s="170" t="str">
        <f t="shared" si="182"/>
        <v xml:space="preserve"> </v>
      </c>
      <c r="W78" s="166">
        <v>19</v>
      </c>
      <c r="X78" s="228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",(VLOOKUP(AA78,PROTOKOL!$A$1:$E$26,2,FALSE))*AB78)</f>
        <v xml:space="preserve"> </v>
      </c>
      <c r="AD78" s="168" t="str">
        <f t="shared" si="141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83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",(VLOOKUP(AJ78,PROTOKOL!$A$1:$E$26,2,FALSE))*AK78)</f>
        <v xml:space="preserve"> </v>
      </c>
      <c r="AM78" s="168" t="str">
        <f t="shared" si="142"/>
        <v xml:space="preserve"> </v>
      </c>
      <c r="AN78" s="169" t="str">
        <f>IF(AJ78=0," ",VLOOKUP(AJ78,PROTOKOL!$A:$E,5,FALSE))</f>
        <v xml:space="preserve"> </v>
      </c>
      <c r="AO78" s="205" t="str">
        <f t="shared" si="120"/>
        <v xml:space="preserve"> </v>
      </c>
      <c r="AP78" s="169">
        <f t="shared" si="184"/>
        <v>0</v>
      </c>
      <c r="AQ78" s="170" t="str">
        <f t="shared" si="185"/>
        <v xml:space="preserve"> </v>
      </c>
      <c r="AS78" s="166">
        <v>19</v>
      </c>
      <c r="AT78" s="228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",(VLOOKUP(AW78,PROTOKOL!$A$1:$E$26,2,FALSE))*AX78)</f>
        <v xml:space="preserve"> </v>
      </c>
      <c r="AZ78" s="168" t="str">
        <f t="shared" si="143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86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",(VLOOKUP(BF78,PROTOKOL!$A$1:$E$26,2,FALSE))*BG78)</f>
        <v xml:space="preserve"> </v>
      </c>
      <c r="BI78" s="168" t="str">
        <f t="shared" si="144"/>
        <v xml:space="preserve"> </v>
      </c>
      <c r="BJ78" s="169" t="str">
        <f>IF(BF78=0," ",VLOOKUP(BF78,PROTOKOL!$A:$E,5,FALSE))</f>
        <v xml:space="preserve"> </v>
      </c>
      <c r="BK78" s="205" t="str">
        <f t="shared" si="121"/>
        <v xml:space="preserve"> </v>
      </c>
      <c r="BL78" s="169">
        <f t="shared" si="187"/>
        <v>0</v>
      </c>
      <c r="BM78" s="170" t="str">
        <f t="shared" si="188"/>
        <v xml:space="preserve"> </v>
      </c>
      <c r="BO78" s="166">
        <v>19</v>
      </c>
      <c r="BP78" s="228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",(VLOOKUP(BS78,PROTOKOL!$A$1:$E$26,2,FALSE))*BT78)</f>
        <v xml:space="preserve"> </v>
      </c>
      <c r="BV78" s="168" t="str">
        <f t="shared" si="145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89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",(VLOOKUP(CB78,PROTOKOL!$A$1:$E$26,2,FALSE))*CC78)</f>
        <v xml:space="preserve"> </v>
      </c>
      <c r="CE78" s="168" t="str">
        <f t="shared" si="146"/>
        <v xml:space="preserve"> </v>
      </c>
      <c r="CF78" s="169" t="str">
        <f>IF(CB78=0," ",VLOOKUP(CB78,PROTOKOL!$A:$E,5,FALSE))</f>
        <v xml:space="preserve"> </v>
      </c>
      <c r="CG78" s="205" t="str">
        <f t="shared" si="122"/>
        <v xml:space="preserve"> </v>
      </c>
      <c r="CH78" s="169">
        <f t="shared" si="190"/>
        <v>0</v>
      </c>
      <c r="CI78" s="170" t="str">
        <f t="shared" si="191"/>
        <v xml:space="preserve"> </v>
      </c>
      <c r="CK78" s="166">
        <v>19</v>
      </c>
      <c r="CL78" s="228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",(VLOOKUP(CO78,PROTOKOL!$A$1:$E$26,2,FALSE))*CP78)</f>
        <v xml:space="preserve"> </v>
      </c>
      <c r="CR78" s="168" t="str">
        <f t="shared" si="147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92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",(VLOOKUP(CX78,PROTOKOL!$A$1:$E$26,2,FALSE))*CY78)</f>
        <v xml:space="preserve"> </v>
      </c>
      <c r="DA78" s="168" t="str">
        <f t="shared" si="148"/>
        <v xml:space="preserve"> </v>
      </c>
      <c r="DB78" s="169" t="str">
        <f>IF(CX78=0," ",VLOOKUP(CX78,PROTOKOL!$A:$E,5,FALSE))</f>
        <v xml:space="preserve"> </v>
      </c>
      <c r="DC78" s="205" t="str">
        <f t="shared" si="123"/>
        <v xml:space="preserve"> </v>
      </c>
      <c r="DD78" s="169">
        <f t="shared" si="193"/>
        <v>0</v>
      </c>
      <c r="DE78" s="170" t="str">
        <f t="shared" si="194"/>
        <v xml:space="preserve"> </v>
      </c>
      <c r="DG78" s="166">
        <v>19</v>
      </c>
      <c r="DH78" s="228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",(VLOOKUP(DK78,PROTOKOL!$A$1:$E$26,2,FALSE))*DL78)</f>
        <v xml:space="preserve"> </v>
      </c>
      <c r="DN78" s="168" t="str">
        <f t="shared" si="149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95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",(VLOOKUP(DT78,PROTOKOL!$A$1:$E$26,2,FALSE))*DU78)</f>
        <v xml:space="preserve"> </v>
      </c>
      <c r="DW78" s="168" t="str">
        <f t="shared" si="150"/>
        <v xml:space="preserve"> </v>
      </c>
      <c r="DX78" s="169" t="str">
        <f>IF(DT78=0," ",VLOOKUP(DT78,PROTOKOL!$A:$E,5,FALSE))</f>
        <v xml:space="preserve"> </v>
      </c>
      <c r="DY78" s="205" t="str">
        <f t="shared" si="124"/>
        <v xml:space="preserve"> </v>
      </c>
      <c r="DZ78" s="169">
        <f t="shared" si="196"/>
        <v>0</v>
      </c>
      <c r="EA78" s="170" t="str">
        <f t="shared" si="197"/>
        <v xml:space="preserve"> </v>
      </c>
      <c r="EC78" s="166">
        <v>19</v>
      </c>
      <c r="ED78" s="228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",(VLOOKUP(EG78,PROTOKOL!$A$1:$E$26,2,FALSE))*EH78)</f>
        <v xml:space="preserve"> </v>
      </c>
      <c r="EJ78" s="168" t="str">
        <f t="shared" si="151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98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",(VLOOKUP(EP78,PROTOKOL!$A$1:$E$26,2,FALSE))*EQ78)</f>
        <v xml:space="preserve"> </v>
      </c>
      <c r="ES78" s="168" t="str">
        <f t="shared" si="152"/>
        <v xml:space="preserve"> </v>
      </c>
      <c r="ET78" s="169" t="str">
        <f>IF(EP78=0," ",VLOOKUP(EP78,PROTOKOL!$A:$E,5,FALSE))</f>
        <v xml:space="preserve"> </v>
      </c>
      <c r="EU78" s="205" t="str">
        <f t="shared" si="125"/>
        <v xml:space="preserve"> </v>
      </c>
      <c r="EV78" s="169">
        <f t="shared" si="199"/>
        <v>0</v>
      </c>
      <c r="EW78" s="170" t="str">
        <f t="shared" si="200"/>
        <v xml:space="preserve"> </v>
      </c>
      <c r="EY78" s="166">
        <v>19</v>
      </c>
      <c r="EZ78" s="228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",(VLOOKUP(FC78,PROTOKOL!$A$1:$E$26,2,FALSE))*FD78)</f>
        <v xml:space="preserve"> </v>
      </c>
      <c r="FF78" s="168" t="str">
        <f t="shared" si="153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201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",(VLOOKUP(FL78,PROTOKOL!$A$1:$E$26,2,FALSE))*FM78)</f>
        <v xml:space="preserve"> </v>
      </c>
      <c r="FO78" s="168" t="str">
        <f t="shared" si="154"/>
        <v xml:space="preserve"> </v>
      </c>
      <c r="FP78" s="169" t="str">
        <f>IF(FL78=0," ",VLOOKUP(FL78,PROTOKOL!$A:$E,5,FALSE))</f>
        <v xml:space="preserve"> </v>
      </c>
      <c r="FQ78" s="205" t="str">
        <f t="shared" si="126"/>
        <v xml:space="preserve"> </v>
      </c>
      <c r="FR78" s="169">
        <f t="shared" si="202"/>
        <v>0</v>
      </c>
      <c r="FS78" s="170" t="str">
        <f t="shared" si="203"/>
        <v xml:space="preserve"> </v>
      </c>
      <c r="FU78" s="166">
        <v>19</v>
      </c>
      <c r="FV78" s="228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",(VLOOKUP(FY78,PROTOKOL!$A$1:$E$26,2,FALSE))*FZ78)</f>
        <v xml:space="preserve"> </v>
      </c>
      <c r="GB78" s="168" t="str">
        <f t="shared" si="155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204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",(VLOOKUP(GH78,PROTOKOL!$A$1:$E$26,2,FALSE))*GI78)</f>
        <v xml:space="preserve"> </v>
      </c>
      <c r="GK78" s="168" t="str">
        <f t="shared" si="156"/>
        <v xml:space="preserve"> </v>
      </c>
      <c r="GL78" s="169" t="str">
        <f>IF(GH78=0," ",VLOOKUP(GH78,PROTOKOL!$A:$E,5,FALSE))</f>
        <v xml:space="preserve"> </v>
      </c>
      <c r="GM78" s="205" t="str">
        <f t="shared" si="127"/>
        <v xml:space="preserve"> </v>
      </c>
      <c r="GN78" s="169">
        <f t="shared" si="205"/>
        <v>0</v>
      </c>
      <c r="GO78" s="170" t="str">
        <f t="shared" si="206"/>
        <v xml:space="preserve"> </v>
      </c>
      <c r="GQ78" s="166">
        <v>19</v>
      </c>
      <c r="GR78" s="228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",(VLOOKUP(GU78,PROTOKOL!$A$1:$E$26,2,FALSE))*GV78)</f>
        <v xml:space="preserve"> </v>
      </c>
      <c r="GX78" s="168" t="str">
        <f t="shared" si="157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207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",(VLOOKUP(HD78,PROTOKOL!$A$1:$E$26,2,FALSE))*HE78)</f>
        <v xml:space="preserve"> </v>
      </c>
      <c r="HG78" s="168" t="str">
        <f t="shared" si="158"/>
        <v xml:space="preserve"> </v>
      </c>
      <c r="HH78" s="169" t="str">
        <f>IF(HD78=0," ",VLOOKUP(HD78,PROTOKOL!$A:$E,5,FALSE))</f>
        <v xml:space="preserve"> </v>
      </c>
      <c r="HI78" s="205" t="str">
        <f t="shared" si="128"/>
        <v xml:space="preserve"> </v>
      </c>
      <c r="HJ78" s="169">
        <f t="shared" si="208"/>
        <v>0</v>
      </c>
      <c r="HK78" s="170" t="str">
        <f t="shared" si="209"/>
        <v xml:space="preserve"> </v>
      </c>
      <c r="HM78" s="166">
        <v>19</v>
      </c>
      <c r="HN78" s="228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",(VLOOKUP(HQ78,PROTOKOL!$A$1:$E$26,2,FALSE))*HR78)</f>
        <v xml:space="preserve"> </v>
      </c>
      <c r="HT78" s="168" t="str">
        <f t="shared" si="159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210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",(VLOOKUP(HZ78,PROTOKOL!$A$1:$E$26,2,FALSE))*IA78)</f>
        <v xml:space="preserve"> </v>
      </c>
      <c r="IC78" s="168" t="str">
        <f t="shared" si="160"/>
        <v xml:space="preserve"> </v>
      </c>
      <c r="ID78" s="169" t="str">
        <f>IF(HZ78=0," ",VLOOKUP(HZ78,PROTOKOL!$A:$E,5,FALSE))</f>
        <v xml:space="preserve"> </v>
      </c>
      <c r="IE78" s="205" t="str">
        <f t="shared" si="129"/>
        <v xml:space="preserve"> </v>
      </c>
      <c r="IF78" s="169">
        <f t="shared" si="211"/>
        <v>0</v>
      </c>
      <c r="IG78" s="170" t="str">
        <f t="shared" si="212"/>
        <v xml:space="preserve"> </v>
      </c>
      <c r="II78" s="166">
        <v>19</v>
      </c>
      <c r="IJ78" s="228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",(VLOOKUP(IM78,PROTOKOL!$A$1:$E$26,2,FALSE))*IN78)</f>
        <v xml:space="preserve"> </v>
      </c>
      <c r="IP78" s="168" t="str">
        <f t="shared" si="161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213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",(VLOOKUP(IV78,PROTOKOL!$A$1:$E$26,2,FALSE))*IW78)</f>
        <v xml:space="preserve"> </v>
      </c>
      <c r="IY78" s="168" t="str">
        <f t="shared" si="162"/>
        <v xml:space="preserve"> </v>
      </c>
      <c r="IZ78" s="169" t="str">
        <f>IF(IV78=0," ",VLOOKUP(IV78,PROTOKOL!$A:$E,5,FALSE))</f>
        <v xml:space="preserve"> </v>
      </c>
      <c r="JA78" s="205" t="str">
        <f t="shared" si="130"/>
        <v xml:space="preserve"> </v>
      </c>
      <c r="JB78" s="169">
        <f t="shared" si="214"/>
        <v>0</v>
      </c>
      <c r="JC78" s="170" t="str">
        <f t="shared" si="215"/>
        <v xml:space="preserve"> </v>
      </c>
      <c r="JE78" s="166">
        <v>19</v>
      </c>
      <c r="JF78" s="228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",(VLOOKUP(JI78,PROTOKOL!$A$1:$E$26,2,FALSE))*JJ78)</f>
        <v xml:space="preserve"> </v>
      </c>
      <c r="JL78" s="168" t="str">
        <f t="shared" si="163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216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",(VLOOKUP(JR78,PROTOKOL!$A$1:$E$26,2,FALSE))*JS78)</f>
        <v xml:space="preserve"> </v>
      </c>
      <c r="JU78" s="168" t="str">
        <f t="shared" si="164"/>
        <v xml:space="preserve"> </v>
      </c>
      <c r="JV78" s="169" t="str">
        <f>IF(JR78=0," ",VLOOKUP(JR78,PROTOKOL!$A:$E,5,FALSE))</f>
        <v xml:space="preserve"> </v>
      </c>
      <c r="JW78" s="205" t="str">
        <f t="shared" si="131"/>
        <v xml:space="preserve"> </v>
      </c>
      <c r="JX78" s="169">
        <f t="shared" si="217"/>
        <v>0</v>
      </c>
      <c r="JY78" s="170" t="str">
        <f t="shared" si="218"/>
        <v xml:space="preserve"> </v>
      </c>
      <c r="KA78" s="166">
        <v>19</v>
      </c>
      <c r="KB78" s="228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",(VLOOKUP(KE78,PROTOKOL!$A$1:$E$26,2,FALSE))*KF78)</f>
        <v xml:space="preserve"> </v>
      </c>
      <c r="KH78" s="168" t="str">
        <f t="shared" si="165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219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",(VLOOKUP(KN78,PROTOKOL!$A$1:$E$26,2,FALSE))*KO78)</f>
        <v xml:space="preserve"> </v>
      </c>
      <c r="KQ78" s="168" t="str">
        <f t="shared" si="166"/>
        <v xml:space="preserve"> </v>
      </c>
      <c r="KR78" s="169" t="str">
        <f>IF(KN78=0," ",VLOOKUP(KN78,PROTOKOL!$A:$E,5,FALSE))</f>
        <v xml:space="preserve"> </v>
      </c>
      <c r="KS78" s="205" t="str">
        <f t="shared" si="132"/>
        <v xml:space="preserve"> </v>
      </c>
      <c r="KT78" s="169">
        <f t="shared" si="220"/>
        <v>0</v>
      </c>
      <c r="KU78" s="170" t="str">
        <f t="shared" si="221"/>
        <v xml:space="preserve"> </v>
      </c>
      <c r="KW78" s="166">
        <v>19</v>
      </c>
      <c r="KX78" s="228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",(VLOOKUP(LA78,PROTOKOL!$A$1:$E$26,2,FALSE))*LB78)</f>
        <v xml:space="preserve"> </v>
      </c>
      <c r="LD78" s="168" t="str">
        <f t="shared" si="167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222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",(VLOOKUP(LJ78,PROTOKOL!$A$1:$E$26,2,FALSE))*LK78)</f>
        <v xml:space="preserve"> </v>
      </c>
      <c r="LM78" s="168" t="str">
        <f t="shared" si="168"/>
        <v xml:space="preserve"> </v>
      </c>
      <c r="LN78" s="169" t="str">
        <f>IF(LJ78=0," ",VLOOKUP(LJ78,PROTOKOL!$A:$E,5,FALSE))</f>
        <v xml:space="preserve"> </v>
      </c>
      <c r="LO78" s="205" t="str">
        <f t="shared" si="133"/>
        <v xml:space="preserve"> </v>
      </c>
      <c r="LP78" s="169">
        <f t="shared" si="223"/>
        <v>0</v>
      </c>
      <c r="LQ78" s="170" t="str">
        <f t="shared" si="224"/>
        <v xml:space="preserve"> </v>
      </c>
      <c r="LS78" s="166">
        <v>19</v>
      </c>
      <c r="LT78" s="228"/>
      <c r="LU78" s="167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",(VLOOKUP(LW78,PROTOKOL!$A$1:$E$26,2,FALSE))*LX78)</f>
        <v xml:space="preserve"> </v>
      </c>
      <c r="LZ78" s="168" t="str">
        <f t="shared" si="169"/>
        <v xml:space="preserve"> </v>
      </c>
      <c r="MA78" s="205" t="str">
        <f>IF(LW78=0," ",VLOOKUP(LW78,PROTOKOL!$A:$E,5,FALSE))</f>
        <v xml:space="preserve"> </v>
      </c>
      <c r="MB78" s="169"/>
      <c r="MC78" s="170" t="str">
        <f t="shared" si="225"/>
        <v xml:space="preserve"> </v>
      </c>
      <c r="MD78" s="210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",(VLOOKUP(MF78,PROTOKOL!$A$1:$E$26,2,FALSE))*MG78)</f>
        <v xml:space="preserve"> </v>
      </c>
      <c r="MI78" s="168" t="str">
        <f t="shared" si="170"/>
        <v xml:space="preserve"> </v>
      </c>
      <c r="MJ78" s="169" t="str">
        <f>IF(MF78=0," ",VLOOKUP(MF78,PROTOKOL!$A:$E,5,FALSE))</f>
        <v xml:space="preserve"> </v>
      </c>
      <c r="MK78" s="205" t="str">
        <f t="shared" si="134"/>
        <v xml:space="preserve"> </v>
      </c>
      <c r="ML78" s="169">
        <f t="shared" si="226"/>
        <v>0</v>
      </c>
      <c r="MM78" s="170" t="str">
        <f t="shared" si="227"/>
        <v xml:space="preserve"> </v>
      </c>
      <c r="MO78" s="166">
        <v>19</v>
      </c>
      <c r="MP78" s="228"/>
      <c r="MQ78" s="167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",(VLOOKUP(MS78,PROTOKOL!$A$1:$E$26,2,FALSE))*MT78)</f>
        <v xml:space="preserve"> </v>
      </c>
      <c r="MV78" s="168" t="str">
        <f t="shared" si="171"/>
        <v xml:space="preserve"> </v>
      </c>
      <c r="MW78" s="205" t="str">
        <f>IF(MS78=0," ",VLOOKUP(MS78,PROTOKOL!$A:$E,5,FALSE))</f>
        <v xml:space="preserve"> </v>
      </c>
      <c r="MX78" s="169"/>
      <c r="MY78" s="170" t="str">
        <f t="shared" si="228"/>
        <v xml:space="preserve"> </v>
      </c>
      <c r="MZ78" s="210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",(VLOOKUP(NB78,PROTOKOL!$A$1:$E$26,2,FALSE))*NC78)</f>
        <v xml:space="preserve"> </v>
      </c>
      <c r="NE78" s="168" t="str">
        <f t="shared" si="172"/>
        <v xml:space="preserve"> </v>
      </c>
      <c r="NF78" s="169" t="str">
        <f>IF(NB78=0," ",VLOOKUP(NB78,PROTOKOL!$A:$E,5,FALSE))</f>
        <v xml:space="preserve"> </v>
      </c>
      <c r="NG78" s="205" t="str">
        <f t="shared" si="135"/>
        <v xml:space="preserve"> </v>
      </c>
      <c r="NH78" s="169">
        <f t="shared" si="229"/>
        <v>0</v>
      </c>
      <c r="NI78" s="170" t="str">
        <f t="shared" si="230"/>
        <v xml:space="preserve"> </v>
      </c>
      <c r="NK78" s="166">
        <v>19</v>
      </c>
      <c r="NL78" s="228"/>
      <c r="NM78" s="167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",(VLOOKUP(NO78,PROTOKOL!$A$1:$E$26,2,FALSE))*NP78)</f>
        <v xml:space="preserve"> </v>
      </c>
      <c r="NR78" s="168" t="str">
        <f t="shared" si="173"/>
        <v xml:space="preserve"> </v>
      </c>
      <c r="NS78" s="205" t="str">
        <f>IF(NO78=0," ",VLOOKUP(NO78,PROTOKOL!$A:$E,5,FALSE))</f>
        <v xml:space="preserve"> </v>
      </c>
      <c r="NT78" s="169"/>
      <c r="NU78" s="170" t="str">
        <f t="shared" si="231"/>
        <v xml:space="preserve"> </v>
      </c>
      <c r="NV78" s="210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",(VLOOKUP(NX78,PROTOKOL!$A$1:$E$26,2,FALSE))*NY78)</f>
        <v xml:space="preserve"> </v>
      </c>
      <c r="OA78" s="168" t="str">
        <f t="shared" si="174"/>
        <v xml:space="preserve"> </v>
      </c>
      <c r="OB78" s="169" t="str">
        <f>IF(NX78=0," ",VLOOKUP(NX78,PROTOKOL!$A:$E,5,FALSE))</f>
        <v xml:space="preserve"> </v>
      </c>
      <c r="OC78" s="205" t="str">
        <f t="shared" si="136"/>
        <v xml:space="preserve"> </v>
      </c>
      <c r="OD78" s="169">
        <f t="shared" si="232"/>
        <v>0</v>
      </c>
      <c r="OE78" s="170" t="str">
        <f t="shared" si="233"/>
        <v xml:space="preserve"> </v>
      </c>
      <c r="OG78" s="166">
        <v>19</v>
      </c>
      <c r="OH78" s="228"/>
      <c r="OI78" s="167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",(VLOOKUP(OK78,PROTOKOL!$A$1:$E$26,2,FALSE))*OL78)</f>
        <v xml:space="preserve"> </v>
      </c>
      <c r="ON78" s="168" t="str">
        <f t="shared" si="175"/>
        <v xml:space="preserve"> </v>
      </c>
      <c r="OO78" s="205" t="str">
        <f>IF(OK78=0," ",VLOOKUP(OK78,PROTOKOL!$A:$E,5,FALSE))</f>
        <v xml:space="preserve"> </v>
      </c>
      <c r="OP78" s="169"/>
      <c r="OQ78" s="170" t="str">
        <f t="shared" si="234"/>
        <v xml:space="preserve"> </v>
      </c>
      <c r="OR78" s="210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",(VLOOKUP(OT78,PROTOKOL!$A$1:$E$26,2,FALSE))*OU78)</f>
        <v xml:space="preserve"> </v>
      </c>
      <c r="OW78" s="168" t="str">
        <f t="shared" si="176"/>
        <v xml:space="preserve"> </v>
      </c>
      <c r="OX78" s="169" t="str">
        <f>IF(OT78=0," ",VLOOKUP(OT78,PROTOKOL!$A:$E,5,FALSE))</f>
        <v xml:space="preserve"> </v>
      </c>
      <c r="OY78" s="205" t="str">
        <f t="shared" si="137"/>
        <v xml:space="preserve"> </v>
      </c>
      <c r="OZ78" s="169">
        <f t="shared" si="235"/>
        <v>0</v>
      </c>
      <c r="PA78" s="170" t="str">
        <f t="shared" si="236"/>
        <v xml:space="preserve"> </v>
      </c>
      <c r="PC78" s="166">
        <v>19</v>
      </c>
      <c r="PD78" s="228"/>
      <c r="PE78" s="167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",(VLOOKUP(PG78,PROTOKOL!$A$1:$E$26,2,FALSE))*PH78)</f>
        <v xml:space="preserve"> </v>
      </c>
      <c r="PJ78" s="168" t="str">
        <f t="shared" si="177"/>
        <v xml:space="preserve"> </v>
      </c>
      <c r="PK78" s="205" t="str">
        <f>IF(PG78=0," ",VLOOKUP(PG78,PROTOKOL!$A:$E,5,FALSE))</f>
        <v xml:space="preserve"> </v>
      </c>
      <c r="PL78" s="169"/>
      <c r="PM78" s="170" t="str">
        <f t="shared" si="237"/>
        <v xml:space="preserve"> </v>
      </c>
      <c r="PN78" s="210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",(VLOOKUP(PP78,PROTOKOL!$A$1:$E$26,2,FALSE))*PQ78)</f>
        <v xml:space="preserve"> </v>
      </c>
      <c r="PS78" s="168" t="str">
        <f t="shared" si="178"/>
        <v xml:space="preserve"> </v>
      </c>
      <c r="PT78" s="169" t="str">
        <f>IF(PP78=0," ",VLOOKUP(PP78,PROTOKOL!$A:$E,5,FALSE))</f>
        <v xml:space="preserve"> </v>
      </c>
      <c r="PU78" s="205" t="str">
        <f t="shared" si="138"/>
        <v xml:space="preserve"> </v>
      </c>
      <c r="PV78" s="169">
        <f t="shared" si="238"/>
        <v>0</v>
      </c>
      <c r="PW78" s="170" t="str">
        <f t="shared" si="239"/>
        <v xml:space="preserve"> </v>
      </c>
    </row>
    <row r="79" spans="1:439" ht="13.8">
      <c r="A79" s="166">
        <v>19</v>
      </c>
      <c r="B79" s="229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",(VLOOKUP(E79,PROTOKOL!$A$1:$E$26,2,FALSE))*F79)</f>
        <v xml:space="preserve"> </v>
      </c>
      <c r="H79" s="168" t="str">
        <f t="shared" si="139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79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",(VLOOKUP(N79,PROTOKOL!$A$1:$E$26,2,FALSE))*O79)</f>
        <v xml:space="preserve"> </v>
      </c>
      <c r="Q79" s="168" t="str">
        <f t="shared" si="140"/>
        <v xml:space="preserve"> </v>
      </c>
      <c r="R79" s="169" t="str">
        <f>IF(N79=0," ",VLOOKUP(N79,PROTOKOL!$A:$E,5,FALSE))</f>
        <v xml:space="preserve"> </v>
      </c>
      <c r="S79" s="205" t="str">
        <f t="shared" si="180"/>
        <v xml:space="preserve"> </v>
      </c>
      <c r="T79" s="169">
        <f t="shared" si="181"/>
        <v>0</v>
      </c>
      <c r="U79" s="170" t="str">
        <f t="shared" si="182"/>
        <v xml:space="preserve"> </v>
      </c>
      <c r="W79" s="166">
        <v>19</v>
      </c>
      <c r="X79" s="229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",(VLOOKUP(AA79,PROTOKOL!$A$1:$E$26,2,FALSE))*AB79)</f>
        <v xml:space="preserve"> </v>
      </c>
      <c r="AD79" s="168" t="str">
        <f t="shared" si="141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83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",(VLOOKUP(AJ79,PROTOKOL!$A$1:$E$26,2,FALSE))*AK79)</f>
        <v xml:space="preserve"> </v>
      </c>
      <c r="AM79" s="168" t="str">
        <f t="shared" si="142"/>
        <v xml:space="preserve"> </v>
      </c>
      <c r="AN79" s="169" t="str">
        <f>IF(AJ79=0," ",VLOOKUP(AJ79,PROTOKOL!$A:$E,5,FALSE))</f>
        <v xml:space="preserve"> </v>
      </c>
      <c r="AO79" s="205" t="str">
        <f t="shared" si="120"/>
        <v xml:space="preserve"> </v>
      </c>
      <c r="AP79" s="169">
        <f t="shared" si="184"/>
        <v>0</v>
      </c>
      <c r="AQ79" s="170" t="str">
        <f t="shared" si="185"/>
        <v xml:space="preserve"> </v>
      </c>
      <c r="AS79" s="166">
        <v>19</v>
      </c>
      <c r="AT79" s="229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",(VLOOKUP(AW79,PROTOKOL!$A$1:$E$26,2,FALSE))*AX79)</f>
        <v xml:space="preserve"> </v>
      </c>
      <c r="AZ79" s="168" t="str">
        <f t="shared" si="143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86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",(VLOOKUP(BF79,PROTOKOL!$A$1:$E$26,2,FALSE))*BG79)</f>
        <v xml:space="preserve"> </v>
      </c>
      <c r="BI79" s="168" t="str">
        <f t="shared" si="144"/>
        <v xml:space="preserve"> </v>
      </c>
      <c r="BJ79" s="169" t="str">
        <f>IF(BF79=0," ",VLOOKUP(BF79,PROTOKOL!$A:$E,5,FALSE))</f>
        <v xml:space="preserve"> </v>
      </c>
      <c r="BK79" s="205" t="str">
        <f t="shared" si="121"/>
        <v xml:space="preserve"> </v>
      </c>
      <c r="BL79" s="169">
        <f t="shared" si="187"/>
        <v>0</v>
      </c>
      <c r="BM79" s="170" t="str">
        <f t="shared" si="188"/>
        <v xml:space="preserve"> </v>
      </c>
      <c r="BO79" s="166">
        <v>19</v>
      </c>
      <c r="BP79" s="229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",(VLOOKUP(BS79,PROTOKOL!$A$1:$E$26,2,FALSE))*BT79)</f>
        <v xml:space="preserve"> </v>
      </c>
      <c r="BV79" s="168" t="str">
        <f t="shared" si="145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89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",(VLOOKUP(CB79,PROTOKOL!$A$1:$E$26,2,FALSE))*CC79)</f>
        <v xml:space="preserve"> </v>
      </c>
      <c r="CE79" s="168" t="str">
        <f t="shared" si="146"/>
        <v xml:space="preserve"> </v>
      </c>
      <c r="CF79" s="169" t="str">
        <f>IF(CB79=0," ",VLOOKUP(CB79,PROTOKOL!$A:$E,5,FALSE))</f>
        <v xml:space="preserve"> </v>
      </c>
      <c r="CG79" s="205" t="str">
        <f t="shared" si="122"/>
        <v xml:space="preserve"> </v>
      </c>
      <c r="CH79" s="169">
        <f t="shared" si="190"/>
        <v>0</v>
      </c>
      <c r="CI79" s="170" t="str">
        <f t="shared" si="191"/>
        <v xml:space="preserve"> </v>
      </c>
      <c r="CK79" s="166">
        <v>19</v>
      </c>
      <c r="CL79" s="229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",(VLOOKUP(CO79,PROTOKOL!$A$1:$E$26,2,FALSE))*CP79)</f>
        <v xml:space="preserve"> </v>
      </c>
      <c r="CR79" s="168" t="str">
        <f t="shared" si="147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92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",(VLOOKUP(CX79,PROTOKOL!$A$1:$E$26,2,FALSE))*CY79)</f>
        <v xml:space="preserve"> </v>
      </c>
      <c r="DA79" s="168" t="str">
        <f t="shared" si="148"/>
        <v xml:space="preserve"> </v>
      </c>
      <c r="DB79" s="169" t="str">
        <f>IF(CX79=0," ",VLOOKUP(CX79,PROTOKOL!$A:$E,5,FALSE))</f>
        <v xml:space="preserve"> </v>
      </c>
      <c r="DC79" s="205" t="str">
        <f t="shared" si="123"/>
        <v xml:space="preserve"> </v>
      </c>
      <c r="DD79" s="169">
        <f t="shared" si="193"/>
        <v>0</v>
      </c>
      <c r="DE79" s="170" t="str">
        <f t="shared" si="194"/>
        <v xml:space="preserve"> </v>
      </c>
      <c r="DG79" s="166">
        <v>19</v>
      </c>
      <c r="DH79" s="229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",(VLOOKUP(DK79,PROTOKOL!$A$1:$E$26,2,FALSE))*DL79)</f>
        <v xml:space="preserve"> </v>
      </c>
      <c r="DN79" s="168" t="str">
        <f t="shared" si="149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95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",(VLOOKUP(DT79,PROTOKOL!$A$1:$E$26,2,FALSE))*DU79)</f>
        <v xml:space="preserve"> </v>
      </c>
      <c r="DW79" s="168" t="str">
        <f t="shared" si="150"/>
        <v xml:space="preserve"> </v>
      </c>
      <c r="DX79" s="169" t="str">
        <f>IF(DT79=0," ",VLOOKUP(DT79,PROTOKOL!$A:$E,5,FALSE))</f>
        <v xml:space="preserve"> </v>
      </c>
      <c r="DY79" s="205" t="str">
        <f t="shared" si="124"/>
        <v xml:space="preserve"> </v>
      </c>
      <c r="DZ79" s="169">
        <f t="shared" si="196"/>
        <v>0</v>
      </c>
      <c r="EA79" s="170" t="str">
        <f t="shared" si="197"/>
        <v xml:space="preserve"> </v>
      </c>
      <c r="EC79" s="166">
        <v>19</v>
      </c>
      <c r="ED79" s="229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",(VLOOKUP(EG79,PROTOKOL!$A$1:$E$26,2,FALSE))*EH79)</f>
        <v xml:space="preserve"> </v>
      </c>
      <c r="EJ79" s="168" t="str">
        <f t="shared" si="151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98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",(VLOOKUP(EP79,PROTOKOL!$A$1:$E$26,2,FALSE))*EQ79)</f>
        <v xml:space="preserve"> </v>
      </c>
      <c r="ES79" s="168" t="str">
        <f t="shared" si="152"/>
        <v xml:space="preserve"> </v>
      </c>
      <c r="ET79" s="169" t="str">
        <f>IF(EP79=0," ",VLOOKUP(EP79,PROTOKOL!$A:$E,5,FALSE))</f>
        <v xml:space="preserve"> </v>
      </c>
      <c r="EU79" s="205" t="str">
        <f t="shared" si="125"/>
        <v xml:space="preserve"> </v>
      </c>
      <c r="EV79" s="169">
        <f t="shared" si="199"/>
        <v>0</v>
      </c>
      <c r="EW79" s="170" t="str">
        <f t="shared" si="200"/>
        <v xml:space="preserve"> </v>
      </c>
      <c r="EY79" s="166">
        <v>19</v>
      </c>
      <c r="EZ79" s="229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",(VLOOKUP(FC79,PROTOKOL!$A$1:$E$26,2,FALSE))*FD79)</f>
        <v xml:space="preserve"> </v>
      </c>
      <c r="FF79" s="168" t="str">
        <f t="shared" si="153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201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",(VLOOKUP(FL79,PROTOKOL!$A$1:$E$26,2,FALSE))*FM79)</f>
        <v xml:space="preserve"> </v>
      </c>
      <c r="FO79" s="168" t="str">
        <f t="shared" si="154"/>
        <v xml:space="preserve"> </v>
      </c>
      <c r="FP79" s="169" t="str">
        <f>IF(FL79=0," ",VLOOKUP(FL79,PROTOKOL!$A:$E,5,FALSE))</f>
        <v xml:space="preserve"> </v>
      </c>
      <c r="FQ79" s="205" t="str">
        <f t="shared" si="126"/>
        <v xml:space="preserve"> </v>
      </c>
      <c r="FR79" s="169">
        <f t="shared" si="202"/>
        <v>0</v>
      </c>
      <c r="FS79" s="170" t="str">
        <f t="shared" si="203"/>
        <v xml:space="preserve"> </v>
      </c>
      <c r="FU79" s="166">
        <v>19</v>
      </c>
      <c r="FV79" s="229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",(VLOOKUP(FY79,PROTOKOL!$A$1:$E$26,2,FALSE))*FZ79)</f>
        <v xml:space="preserve"> </v>
      </c>
      <c r="GB79" s="168" t="str">
        <f t="shared" si="155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204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",(VLOOKUP(GH79,PROTOKOL!$A$1:$E$26,2,FALSE))*GI79)</f>
        <v xml:space="preserve"> </v>
      </c>
      <c r="GK79" s="168" t="str">
        <f t="shared" si="156"/>
        <v xml:space="preserve"> </v>
      </c>
      <c r="GL79" s="169" t="str">
        <f>IF(GH79=0," ",VLOOKUP(GH79,PROTOKOL!$A:$E,5,FALSE))</f>
        <v xml:space="preserve"> </v>
      </c>
      <c r="GM79" s="205" t="str">
        <f t="shared" si="127"/>
        <v xml:space="preserve"> </v>
      </c>
      <c r="GN79" s="169">
        <f t="shared" si="205"/>
        <v>0</v>
      </c>
      <c r="GO79" s="170" t="str">
        <f t="shared" si="206"/>
        <v xml:space="preserve"> </v>
      </c>
      <c r="GQ79" s="166">
        <v>19</v>
      </c>
      <c r="GR79" s="229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",(VLOOKUP(GU79,PROTOKOL!$A$1:$E$26,2,FALSE))*GV79)</f>
        <v xml:space="preserve"> </v>
      </c>
      <c r="GX79" s="168" t="str">
        <f t="shared" si="157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207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",(VLOOKUP(HD79,PROTOKOL!$A$1:$E$26,2,FALSE))*HE79)</f>
        <v xml:space="preserve"> </v>
      </c>
      <c r="HG79" s="168" t="str">
        <f t="shared" si="158"/>
        <v xml:space="preserve"> </v>
      </c>
      <c r="HH79" s="169" t="str">
        <f>IF(HD79=0," ",VLOOKUP(HD79,PROTOKOL!$A:$E,5,FALSE))</f>
        <v xml:space="preserve"> </v>
      </c>
      <c r="HI79" s="205" t="str">
        <f t="shared" si="128"/>
        <v xml:space="preserve"> </v>
      </c>
      <c r="HJ79" s="169">
        <f t="shared" si="208"/>
        <v>0</v>
      </c>
      <c r="HK79" s="170" t="str">
        <f t="shared" si="209"/>
        <v xml:space="preserve"> </v>
      </c>
      <c r="HM79" s="166">
        <v>19</v>
      </c>
      <c r="HN79" s="229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",(VLOOKUP(HQ79,PROTOKOL!$A$1:$E$26,2,FALSE))*HR79)</f>
        <v xml:space="preserve"> </v>
      </c>
      <c r="HT79" s="168" t="str">
        <f t="shared" si="159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210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",(VLOOKUP(HZ79,PROTOKOL!$A$1:$E$26,2,FALSE))*IA79)</f>
        <v xml:space="preserve"> </v>
      </c>
      <c r="IC79" s="168" t="str">
        <f t="shared" si="160"/>
        <v xml:space="preserve"> </v>
      </c>
      <c r="ID79" s="169" t="str">
        <f>IF(HZ79=0," ",VLOOKUP(HZ79,PROTOKOL!$A:$E,5,FALSE))</f>
        <v xml:space="preserve"> </v>
      </c>
      <c r="IE79" s="205" t="str">
        <f t="shared" si="129"/>
        <v xml:space="preserve"> </v>
      </c>
      <c r="IF79" s="169">
        <f t="shared" si="211"/>
        <v>0</v>
      </c>
      <c r="IG79" s="170" t="str">
        <f t="shared" si="212"/>
        <v xml:space="preserve"> </v>
      </c>
      <c r="II79" s="166">
        <v>19</v>
      </c>
      <c r="IJ79" s="229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",(VLOOKUP(IM79,PROTOKOL!$A$1:$E$26,2,FALSE))*IN79)</f>
        <v xml:space="preserve"> </v>
      </c>
      <c r="IP79" s="168" t="str">
        <f t="shared" si="161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213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",(VLOOKUP(IV79,PROTOKOL!$A$1:$E$26,2,FALSE))*IW79)</f>
        <v xml:space="preserve"> </v>
      </c>
      <c r="IY79" s="168" t="str">
        <f t="shared" si="162"/>
        <v xml:space="preserve"> </v>
      </c>
      <c r="IZ79" s="169" t="str">
        <f>IF(IV79=0," ",VLOOKUP(IV79,PROTOKOL!$A:$E,5,FALSE))</f>
        <v xml:space="preserve"> </v>
      </c>
      <c r="JA79" s="205" t="str">
        <f t="shared" si="130"/>
        <v xml:space="preserve"> </v>
      </c>
      <c r="JB79" s="169">
        <f t="shared" si="214"/>
        <v>0</v>
      </c>
      <c r="JC79" s="170" t="str">
        <f t="shared" si="215"/>
        <v xml:space="preserve"> </v>
      </c>
      <c r="JE79" s="166">
        <v>19</v>
      </c>
      <c r="JF79" s="229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",(VLOOKUP(JI79,PROTOKOL!$A$1:$E$26,2,FALSE))*JJ79)</f>
        <v xml:space="preserve"> </v>
      </c>
      <c r="JL79" s="168" t="str">
        <f t="shared" si="163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216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",(VLOOKUP(JR79,PROTOKOL!$A$1:$E$26,2,FALSE))*JS79)</f>
        <v xml:space="preserve"> </v>
      </c>
      <c r="JU79" s="168" t="str">
        <f t="shared" si="164"/>
        <v xml:space="preserve"> </v>
      </c>
      <c r="JV79" s="169" t="str">
        <f>IF(JR79=0," ",VLOOKUP(JR79,PROTOKOL!$A:$E,5,FALSE))</f>
        <v xml:space="preserve"> </v>
      </c>
      <c r="JW79" s="205" t="str">
        <f t="shared" si="131"/>
        <v xml:space="preserve"> </v>
      </c>
      <c r="JX79" s="169">
        <f t="shared" si="217"/>
        <v>0</v>
      </c>
      <c r="JY79" s="170" t="str">
        <f t="shared" si="218"/>
        <v xml:space="preserve"> </v>
      </c>
      <c r="KA79" s="166">
        <v>19</v>
      </c>
      <c r="KB79" s="229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",(VLOOKUP(KE79,PROTOKOL!$A$1:$E$26,2,FALSE))*KF79)</f>
        <v xml:space="preserve"> </v>
      </c>
      <c r="KH79" s="168" t="str">
        <f t="shared" si="165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219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",(VLOOKUP(KN79,PROTOKOL!$A$1:$E$26,2,FALSE))*KO79)</f>
        <v xml:space="preserve"> </v>
      </c>
      <c r="KQ79" s="168" t="str">
        <f t="shared" si="166"/>
        <v xml:space="preserve"> </v>
      </c>
      <c r="KR79" s="169" t="str">
        <f>IF(KN79=0," ",VLOOKUP(KN79,PROTOKOL!$A:$E,5,FALSE))</f>
        <v xml:space="preserve"> </v>
      </c>
      <c r="KS79" s="205" t="str">
        <f t="shared" si="132"/>
        <v xml:space="preserve"> </v>
      </c>
      <c r="KT79" s="169">
        <f t="shared" si="220"/>
        <v>0</v>
      </c>
      <c r="KU79" s="170" t="str">
        <f t="shared" si="221"/>
        <v xml:space="preserve"> </v>
      </c>
      <c r="KW79" s="166">
        <v>19</v>
      </c>
      <c r="KX79" s="229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",(VLOOKUP(LA79,PROTOKOL!$A$1:$E$26,2,FALSE))*LB79)</f>
        <v xml:space="preserve"> </v>
      </c>
      <c r="LD79" s="168" t="str">
        <f t="shared" si="167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222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",(VLOOKUP(LJ79,PROTOKOL!$A$1:$E$26,2,FALSE))*LK79)</f>
        <v xml:space="preserve"> </v>
      </c>
      <c r="LM79" s="168" t="str">
        <f t="shared" si="168"/>
        <v xml:space="preserve"> </v>
      </c>
      <c r="LN79" s="169" t="str">
        <f>IF(LJ79=0," ",VLOOKUP(LJ79,PROTOKOL!$A:$E,5,FALSE))</f>
        <v xml:space="preserve"> </v>
      </c>
      <c r="LO79" s="205" t="str">
        <f t="shared" si="133"/>
        <v xml:space="preserve"> </v>
      </c>
      <c r="LP79" s="169">
        <f t="shared" si="223"/>
        <v>0</v>
      </c>
      <c r="LQ79" s="170" t="str">
        <f t="shared" si="224"/>
        <v xml:space="preserve"> </v>
      </c>
      <c r="LS79" s="166">
        <v>19</v>
      </c>
      <c r="LT79" s="229"/>
      <c r="LU79" s="167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",(VLOOKUP(LW79,PROTOKOL!$A$1:$E$26,2,FALSE))*LX79)</f>
        <v xml:space="preserve"> </v>
      </c>
      <c r="LZ79" s="168" t="str">
        <f t="shared" si="169"/>
        <v xml:space="preserve"> </v>
      </c>
      <c r="MA79" s="205" t="str">
        <f>IF(LW79=0," ",VLOOKUP(LW79,PROTOKOL!$A:$E,5,FALSE))</f>
        <v xml:space="preserve"> </v>
      </c>
      <c r="MB79" s="169"/>
      <c r="MC79" s="170" t="str">
        <f t="shared" si="225"/>
        <v xml:space="preserve"> </v>
      </c>
      <c r="MD79" s="210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",(VLOOKUP(MF79,PROTOKOL!$A$1:$E$26,2,FALSE))*MG79)</f>
        <v xml:space="preserve"> </v>
      </c>
      <c r="MI79" s="168" t="str">
        <f t="shared" si="170"/>
        <v xml:space="preserve"> </v>
      </c>
      <c r="MJ79" s="169" t="str">
        <f>IF(MF79=0," ",VLOOKUP(MF79,PROTOKOL!$A:$E,5,FALSE))</f>
        <v xml:space="preserve"> </v>
      </c>
      <c r="MK79" s="205" t="str">
        <f t="shared" si="134"/>
        <v xml:space="preserve"> </v>
      </c>
      <c r="ML79" s="169">
        <f t="shared" si="226"/>
        <v>0</v>
      </c>
      <c r="MM79" s="170" t="str">
        <f t="shared" si="227"/>
        <v xml:space="preserve"> </v>
      </c>
      <c r="MO79" s="166">
        <v>19</v>
      </c>
      <c r="MP79" s="229"/>
      <c r="MQ79" s="167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",(VLOOKUP(MS79,PROTOKOL!$A$1:$E$26,2,FALSE))*MT79)</f>
        <v xml:space="preserve"> </v>
      </c>
      <c r="MV79" s="168" t="str">
        <f t="shared" si="171"/>
        <v xml:space="preserve"> </v>
      </c>
      <c r="MW79" s="205" t="str">
        <f>IF(MS79=0," ",VLOOKUP(MS79,PROTOKOL!$A:$E,5,FALSE))</f>
        <v xml:space="preserve"> </v>
      </c>
      <c r="MX79" s="169"/>
      <c r="MY79" s="170" t="str">
        <f t="shared" si="228"/>
        <v xml:space="preserve"> </v>
      </c>
      <c r="MZ79" s="210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",(VLOOKUP(NB79,PROTOKOL!$A$1:$E$26,2,FALSE))*NC79)</f>
        <v xml:space="preserve"> </v>
      </c>
      <c r="NE79" s="168" t="str">
        <f t="shared" si="172"/>
        <v xml:space="preserve"> </v>
      </c>
      <c r="NF79" s="169" t="str">
        <f>IF(NB79=0," ",VLOOKUP(NB79,PROTOKOL!$A:$E,5,FALSE))</f>
        <v xml:space="preserve"> </v>
      </c>
      <c r="NG79" s="205" t="str">
        <f t="shared" si="135"/>
        <v xml:space="preserve"> </v>
      </c>
      <c r="NH79" s="169">
        <f t="shared" si="229"/>
        <v>0</v>
      </c>
      <c r="NI79" s="170" t="str">
        <f t="shared" si="230"/>
        <v xml:space="preserve"> </v>
      </c>
      <c r="NK79" s="166">
        <v>19</v>
      </c>
      <c r="NL79" s="229"/>
      <c r="NM79" s="167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",(VLOOKUP(NO79,PROTOKOL!$A$1:$E$26,2,FALSE))*NP79)</f>
        <v xml:space="preserve"> </v>
      </c>
      <c r="NR79" s="168" t="str">
        <f t="shared" si="173"/>
        <v xml:space="preserve"> </v>
      </c>
      <c r="NS79" s="205" t="str">
        <f>IF(NO79=0," ",VLOOKUP(NO79,PROTOKOL!$A:$E,5,FALSE))</f>
        <v xml:space="preserve"> </v>
      </c>
      <c r="NT79" s="169"/>
      <c r="NU79" s="170" t="str">
        <f t="shared" si="231"/>
        <v xml:space="preserve"> </v>
      </c>
      <c r="NV79" s="210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",(VLOOKUP(NX79,PROTOKOL!$A$1:$E$26,2,FALSE))*NY79)</f>
        <v xml:space="preserve"> </v>
      </c>
      <c r="OA79" s="168" t="str">
        <f t="shared" si="174"/>
        <v xml:space="preserve"> </v>
      </c>
      <c r="OB79" s="169" t="str">
        <f>IF(NX79=0," ",VLOOKUP(NX79,PROTOKOL!$A:$E,5,FALSE))</f>
        <v xml:space="preserve"> </v>
      </c>
      <c r="OC79" s="205" t="str">
        <f t="shared" si="136"/>
        <v xml:space="preserve"> </v>
      </c>
      <c r="OD79" s="169">
        <f t="shared" si="232"/>
        <v>0</v>
      </c>
      <c r="OE79" s="170" t="str">
        <f t="shared" si="233"/>
        <v xml:space="preserve"> </v>
      </c>
      <c r="OG79" s="166">
        <v>19</v>
      </c>
      <c r="OH79" s="229"/>
      <c r="OI79" s="167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",(VLOOKUP(OK79,PROTOKOL!$A$1:$E$26,2,FALSE))*OL79)</f>
        <v xml:space="preserve"> </v>
      </c>
      <c r="ON79" s="168" t="str">
        <f t="shared" si="175"/>
        <v xml:space="preserve"> </v>
      </c>
      <c r="OO79" s="205" t="str">
        <f>IF(OK79=0," ",VLOOKUP(OK79,PROTOKOL!$A:$E,5,FALSE))</f>
        <v xml:space="preserve"> </v>
      </c>
      <c r="OP79" s="169"/>
      <c r="OQ79" s="170" t="str">
        <f t="shared" si="234"/>
        <v xml:space="preserve"> </v>
      </c>
      <c r="OR79" s="210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",(VLOOKUP(OT79,PROTOKOL!$A$1:$E$26,2,FALSE))*OU79)</f>
        <v xml:space="preserve"> </v>
      </c>
      <c r="OW79" s="168" t="str">
        <f t="shared" si="176"/>
        <v xml:space="preserve"> </v>
      </c>
      <c r="OX79" s="169" t="str">
        <f>IF(OT79=0," ",VLOOKUP(OT79,PROTOKOL!$A:$E,5,FALSE))</f>
        <v xml:space="preserve"> </v>
      </c>
      <c r="OY79" s="205" t="str">
        <f t="shared" si="137"/>
        <v xml:space="preserve"> </v>
      </c>
      <c r="OZ79" s="169">
        <f t="shared" si="235"/>
        <v>0</v>
      </c>
      <c r="PA79" s="170" t="str">
        <f t="shared" si="236"/>
        <v xml:space="preserve"> </v>
      </c>
      <c r="PC79" s="166">
        <v>19</v>
      </c>
      <c r="PD79" s="229"/>
      <c r="PE79" s="167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",(VLOOKUP(PG79,PROTOKOL!$A$1:$E$26,2,FALSE))*PH79)</f>
        <v xml:space="preserve"> </v>
      </c>
      <c r="PJ79" s="168" t="str">
        <f t="shared" si="177"/>
        <v xml:space="preserve"> </v>
      </c>
      <c r="PK79" s="205" t="str">
        <f>IF(PG79=0," ",VLOOKUP(PG79,PROTOKOL!$A:$E,5,FALSE))</f>
        <v xml:space="preserve"> </v>
      </c>
      <c r="PL79" s="169"/>
      <c r="PM79" s="170" t="str">
        <f t="shared" si="237"/>
        <v xml:space="preserve"> </v>
      </c>
      <c r="PN79" s="210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",(VLOOKUP(PP79,PROTOKOL!$A$1:$E$26,2,FALSE))*PQ79)</f>
        <v xml:space="preserve"> </v>
      </c>
      <c r="PS79" s="168" t="str">
        <f t="shared" si="178"/>
        <v xml:space="preserve"> </v>
      </c>
      <c r="PT79" s="169" t="str">
        <f>IF(PP79=0," ",VLOOKUP(PP79,PROTOKOL!$A:$E,5,FALSE))</f>
        <v xml:space="preserve"> </v>
      </c>
      <c r="PU79" s="205" t="str">
        <f t="shared" si="138"/>
        <v xml:space="preserve"> </v>
      </c>
      <c r="PV79" s="169">
        <f t="shared" si="238"/>
        <v>0</v>
      </c>
      <c r="PW79" s="170" t="str">
        <f t="shared" si="239"/>
        <v xml:space="preserve"> </v>
      </c>
    </row>
    <row r="80" spans="1:439" ht="13.8">
      <c r="A80" s="166">
        <v>20</v>
      </c>
      <c r="B80" s="227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",(VLOOKUP(E80,PROTOKOL!$A$1:$E$26,2,FALSE))*F80)</f>
        <v xml:space="preserve"> </v>
      </c>
      <c r="H80" s="168" t="str">
        <f t="shared" si="139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79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",(VLOOKUP(N80,PROTOKOL!$A$1:$E$26,2,FALSE))*O80)</f>
        <v xml:space="preserve"> </v>
      </c>
      <c r="Q80" s="168" t="str">
        <f t="shared" si="140"/>
        <v xml:space="preserve"> </v>
      </c>
      <c r="R80" s="169" t="str">
        <f>IF(N80=0," ",VLOOKUP(N80,PROTOKOL!$A:$E,5,FALSE))</f>
        <v xml:space="preserve"> </v>
      </c>
      <c r="S80" s="205" t="str">
        <f t="shared" si="180"/>
        <v xml:space="preserve"> </v>
      </c>
      <c r="T80" s="169">
        <f t="shared" si="181"/>
        <v>0</v>
      </c>
      <c r="U80" s="170" t="str">
        <f t="shared" si="182"/>
        <v xml:space="preserve"> </v>
      </c>
      <c r="W80" s="166">
        <v>20</v>
      </c>
      <c r="X80" s="227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",(VLOOKUP(AA80,PROTOKOL!$A$1:$E$26,2,FALSE))*AB80)</f>
        <v xml:space="preserve"> </v>
      </c>
      <c r="AD80" s="168" t="str">
        <f t="shared" si="141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83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",(VLOOKUP(AJ80,PROTOKOL!$A$1:$E$26,2,FALSE))*AK80)</f>
        <v xml:space="preserve"> </v>
      </c>
      <c r="AM80" s="168" t="str">
        <f t="shared" si="142"/>
        <v xml:space="preserve"> </v>
      </c>
      <c r="AN80" s="169" t="str">
        <f>IF(AJ80=0," ",VLOOKUP(AJ80,PROTOKOL!$A:$E,5,FALSE))</f>
        <v xml:space="preserve"> </v>
      </c>
      <c r="AO80" s="205" t="str">
        <f t="shared" si="120"/>
        <v xml:space="preserve"> </v>
      </c>
      <c r="AP80" s="169">
        <f t="shared" si="184"/>
        <v>0</v>
      </c>
      <c r="AQ80" s="170" t="str">
        <f t="shared" si="185"/>
        <v xml:space="preserve"> </v>
      </c>
      <c r="AS80" s="166">
        <v>20</v>
      </c>
      <c r="AT80" s="227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",(VLOOKUP(AW80,PROTOKOL!$A$1:$E$26,2,FALSE))*AX80)</f>
        <v xml:space="preserve"> </v>
      </c>
      <c r="AZ80" s="168" t="str">
        <f t="shared" si="143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86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",(VLOOKUP(BF80,PROTOKOL!$A$1:$E$26,2,FALSE))*BG80)</f>
        <v xml:space="preserve"> </v>
      </c>
      <c r="BI80" s="168" t="str">
        <f t="shared" si="144"/>
        <v xml:space="preserve"> </v>
      </c>
      <c r="BJ80" s="169" t="str">
        <f>IF(BF80=0," ",VLOOKUP(BF80,PROTOKOL!$A:$E,5,FALSE))</f>
        <v xml:space="preserve"> </v>
      </c>
      <c r="BK80" s="205" t="str">
        <f t="shared" si="121"/>
        <v xml:space="preserve"> </v>
      </c>
      <c r="BL80" s="169">
        <f t="shared" si="187"/>
        <v>0</v>
      </c>
      <c r="BM80" s="170" t="str">
        <f t="shared" si="188"/>
        <v xml:space="preserve"> </v>
      </c>
      <c r="BO80" s="166">
        <v>20</v>
      </c>
      <c r="BP80" s="227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",(VLOOKUP(BS80,PROTOKOL!$A$1:$E$26,2,FALSE))*BT80)</f>
        <v xml:space="preserve"> </v>
      </c>
      <c r="BV80" s="168" t="str">
        <f t="shared" si="145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89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",(VLOOKUP(CB80,PROTOKOL!$A$1:$E$26,2,FALSE))*CC80)</f>
        <v xml:space="preserve"> </v>
      </c>
      <c r="CE80" s="168" t="str">
        <f t="shared" si="146"/>
        <v xml:space="preserve"> </v>
      </c>
      <c r="CF80" s="169" t="str">
        <f>IF(CB80=0," ",VLOOKUP(CB80,PROTOKOL!$A:$E,5,FALSE))</f>
        <v xml:space="preserve"> </v>
      </c>
      <c r="CG80" s="205" t="str">
        <f t="shared" si="122"/>
        <v xml:space="preserve"> </v>
      </c>
      <c r="CH80" s="169">
        <f t="shared" si="190"/>
        <v>0</v>
      </c>
      <c r="CI80" s="170" t="str">
        <f t="shared" si="191"/>
        <v xml:space="preserve"> </v>
      </c>
      <c r="CK80" s="166">
        <v>20</v>
      </c>
      <c r="CL80" s="227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",(VLOOKUP(CO80,PROTOKOL!$A$1:$E$26,2,FALSE))*CP80)</f>
        <v xml:space="preserve"> </v>
      </c>
      <c r="CR80" s="168" t="str">
        <f t="shared" si="147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92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",(VLOOKUP(CX80,PROTOKOL!$A$1:$E$26,2,FALSE))*CY80)</f>
        <v xml:space="preserve"> </v>
      </c>
      <c r="DA80" s="168" t="str">
        <f t="shared" si="148"/>
        <v xml:space="preserve"> </v>
      </c>
      <c r="DB80" s="169" t="str">
        <f>IF(CX80=0," ",VLOOKUP(CX80,PROTOKOL!$A:$E,5,FALSE))</f>
        <v xml:space="preserve"> </v>
      </c>
      <c r="DC80" s="205" t="str">
        <f t="shared" si="123"/>
        <v xml:space="preserve"> </v>
      </c>
      <c r="DD80" s="169">
        <f t="shared" si="193"/>
        <v>0</v>
      </c>
      <c r="DE80" s="170" t="str">
        <f t="shared" si="194"/>
        <v xml:space="preserve"> </v>
      </c>
      <c r="DG80" s="166">
        <v>20</v>
      </c>
      <c r="DH80" s="227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",(VLOOKUP(DK80,PROTOKOL!$A$1:$E$26,2,FALSE))*DL80)</f>
        <v xml:space="preserve"> </v>
      </c>
      <c r="DN80" s="168" t="str">
        <f t="shared" si="149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95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",(VLOOKUP(DT80,PROTOKOL!$A$1:$E$26,2,FALSE))*DU80)</f>
        <v xml:space="preserve"> </v>
      </c>
      <c r="DW80" s="168" t="str">
        <f t="shared" si="150"/>
        <v xml:space="preserve"> </v>
      </c>
      <c r="DX80" s="169" t="str">
        <f>IF(DT80=0," ",VLOOKUP(DT80,PROTOKOL!$A:$E,5,FALSE))</f>
        <v xml:space="preserve"> </v>
      </c>
      <c r="DY80" s="205" t="str">
        <f t="shared" si="124"/>
        <v xml:space="preserve"> </v>
      </c>
      <c r="DZ80" s="169">
        <f t="shared" si="196"/>
        <v>0</v>
      </c>
      <c r="EA80" s="170" t="str">
        <f t="shared" si="197"/>
        <v xml:space="preserve"> </v>
      </c>
      <c r="EC80" s="166">
        <v>20</v>
      </c>
      <c r="ED80" s="227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",(VLOOKUP(EG80,PROTOKOL!$A$1:$E$26,2,FALSE))*EH80)</f>
        <v xml:space="preserve"> </v>
      </c>
      <c r="EJ80" s="168" t="str">
        <f t="shared" si="151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98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",(VLOOKUP(EP80,PROTOKOL!$A$1:$E$26,2,FALSE))*EQ80)</f>
        <v xml:space="preserve"> </v>
      </c>
      <c r="ES80" s="168" t="str">
        <f t="shared" si="152"/>
        <v xml:space="preserve"> </v>
      </c>
      <c r="ET80" s="169" t="str">
        <f>IF(EP80=0," ",VLOOKUP(EP80,PROTOKOL!$A:$E,5,FALSE))</f>
        <v xml:space="preserve"> </v>
      </c>
      <c r="EU80" s="205" t="str">
        <f t="shared" si="125"/>
        <v xml:space="preserve"> </v>
      </c>
      <c r="EV80" s="169">
        <f t="shared" si="199"/>
        <v>0</v>
      </c>
      <c r="EW80" s="170" t="str">
        <f t="shared" si="200"/>
        <v xml:space="preserve"> </v>
      </c>
      <c r="EY80" s="166">
        <v>20</v>
      </c>
      <c r="EZ80" s="227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",(VLOOKUP(FC80,PROTOKOL!$A$1:$E$26,2,FALSE))*FD80)</f>
        <v xml:space="preserve"> </v>
      </c>
      <c r="FF80" s="168" t="str">
        <f t="shared" si="153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201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",(VLOOKUP(FL80,PROTOKOL!$A$1:$E$26,2,FALSE))*FM80)</f>
        <v xml:space="preserve"> </v>
      </c>
      <c r="FO80" s="168" t="str">
        <f t="shared" si="154"/>
        <v xml:space="preserve"> </v>
      </c>
      <c r="FP80" s="169" t="str">
        <f>IF(FL80=0," ",VLOOKUP(FL80,PROTOKOL!$A:$E,5,FALSE))</f>
        <v xml:space="preserve"> </v>
      </c>
      <c r="FQ80" s="205" t="str">
        <f t="shared" si="126"/>
        <v xml:space="preserve"> </v>
      </c>
      <c r="FR80" s="169">
        <f t="shared" si="202"/>
        <v>0</v>
      </c>
      <c r="FS80" s="170" t="str">
        <f t="shared" si="203"/>
        <v xml:space="preserve"> </v>
      </c>
      <c r="FU80" s="166">
        <v>20</v>
      </c>
      <c r="FV80" s="227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",(VLOOKUP(FY80,PROTOKOL!$A$1:$E$26,2,FALSE))*FZ80)</f>
        <v xml:space="preserve"> </v>
      </c>
      <c r="GB80" s="168" t="str">
        <f t="shared" si="155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204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",(VLOOKUP(GH80,PROTOKOL!$A$1:$E$26,2,FALSE))*GI80)</f>
        <v xml:space="preserve"> </v>
      </c>
      <c r="GK80" s="168" t="str">
        <f t="shared" si="156"/>
        <v xml:space="preserve"> </v>
      </c>
      <c r="GL80" s="169" t="str">
        <f>IF(GH80=0," ",VLOOKUP(GH80,PROTOKOL!$A:$E,5,FALSE))</f>
        <v xml:space="preserve"> </v>
      </c>
      <c r="GM80" s="205" t="str">
        <f t="shared" si="127"/>
        <v xml:space="preserve"> </v>
      </c>
      <c r="GN80" s="169">
        <f t="shared" si="205"/>
        <v>0</v>
      </c>
      <c r="GO80" s="170" t="str">
        <f t="shared" si="206"/>
        <v xml:space="preserve"> </v>
      </c>
      <c r="GQ80" s="166">
        <v>20</v>
      </c>
      <c r="GR80" s="227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",(VLOOKUP(GU80,PROTOKOL!$A$1:$E$26,2,FALSE))*GV80)</f>
        <v xml:space="preserve"> </v>
      </c>
      <c r="GX80" s="168" t="str">
        <f t="shared" si="157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207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",(VLOOKUP(HD80,PROTOKOL!$A$1:$E$26,2,FALSE))*HE80)</f>
        <v xml:space="preserve"> </v>
      </c>
      <c r="HG80" s="168" t="str">
        <f t="shared" si="158"/>
        <v xml:space="preserve"> </v>
      </c>
      <c r="HH80" s="169" t="str">
        <f>IF(HD80=0," ",VLOOKUP(HD80,PROTOKOL!$A:$E,5,FALSE))</f>
        <v xml:space="preserve"> </v>
      </c>
      <c r="HI80" s="205" t="str">
        <f t="shared" si="128"/>
        <v xml:space="preserve"> </v>
      </c>
      <c r="HJ80" s="169">
        <f t="shared" si="208"/>
        <v>0</v>
      </c>
      <c r="HK80" s="170" t="str">
        <f t="shared" si="209"/>
        <v xml:space="preserve"> </v>
      </c>
      <c r="HM80" s="166">
        <v>20</v>
      </c>
      <c r="HN80" s="227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",(VLOOKUP(HQ80,PROTOKOL!$A$1:$E$26,2,FALSE))*HR80)</f>
        <v xml:space="preserve"> </v>
      </c>
      <c r="HT80" s="168" t="str">
        <f t="shared" si="159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210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",(VLOOKUP(HZ80,PROTOKOL!$A$1:$E$26,2,FALSE))*IA80)</f>
        <v xml:space="preserve"> </v>
      </c>
      <c r="IC80" s="168" t="str">
        <f t="shared" si="160"/>
        <v xml:space="preserve"> </v>
      </c>
      <c r="ID80" s="169" t="str">
        <f>IF(HZ80=0," ",VLOOKUP(HZ80,PROTOKOL!$A:$E,5,FALSE))</f>
        <v xml:space="preserve"> </v>
      </c>
      <c r="IE80" s="205" t="str">
        <f t="shared" si="129"/>
        <v xml:space="preserve"> </v>
      </c>
      <c r="IF80" s="169">
        <f t="shared" si="211"/>
        <v>0</v>
      </c>
      <c r="IG80" s="170" t="str">
        <f t="shared" si="212"/>
        <v xml:space="preserve"> </v>
      </c>
      <c r="II80" s="166">
        <v>20</v>
      </c>
      <c r="IJ80" s="227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",(VLOOKUP(IM80,PROTOKOL!$A$1:$E$26,2,FALSE))*IN80)</f>
        <v xml:space="preserve"> </v>
      </c>
      <c r="IP80" s="168" t="str">
        <f t="shared" si="161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213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",(VLOOKUP(IV80,PROTOKOL!$A$1:$E$26,2,FALSE))*IW80)</f>
        <v xml:space="preserve"> </v>
      </c>
      <c r="IY80" s="168" t="str">
        <f t="shared" si="162"/>
        <v xml:space="preserve"> </v>
      </c>
      <c r="IZ80" s="169" t="str">
        <f>IF(IV80=0," ",VLOOKUP(IV80,PROTOKOL!$A:$E,5,FALSE))</f>
        <v xml:space="preserve"> </v>
      </c>
      <c r="JA80" s="205" t="str">
        <f t="shared" si="130"/>
        <v xml:space="preserve"> </v>
      </c>
      <c r="JB80" s="169">
        <f t="shared" si="214"/>
        <v>0</v>
      </c>
      <c r="JC80" s="170" t="str">
        <f t="shared" si="215"/>
        <v xml:space="preserve"> </v>
      </c>
      <c r="JE80" s="166">
        <v>20</v>
      </c>
      <c r="JF80" s="227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",(VLOOKUP(JI80,PROTOKOL!$A$1:$E$26,2,FALSE))*JJ80)</f>
        <v xml:space="preserve"> </v>
      </c>
      <c r="JL80" s="168" t="str">
        <f t="shared" si="163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216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",(VLOOKUP(JR80,PROTOKOL!$A$1:$E$26,2,FALSE))*JS80)</f>
        <v xml:space="preserve"> </v>
      </c>
      <c r="JU80" s="168" t="str">
        <f t="shared" si="164"/>
        <v xml:space="preserve"> </v>
      </c>
      <c r="JV80" s="169" t="str">
        <f>IF(JR80=0," ",VLOOKUP(JR80,PROTOKOL!$A:$E,5,FALSE))</f>
        <v xml:space="preserve"> </v>
      </c>
      <c r="JW80" s="205" t="str">
        <f t="shared" si="131"/>
        <v xml:space="preserve"> </v>
      </c>
      <c r="JX80" s="169">
        <f t="shared" si="217"/>
        <v>0</v>
      </c>
      <c r="JY80" s="170" t="str">
        <f t="shared" si="218"/>
        <v xml:space="preserve"> </v>
      </c>
      <c r="KA80" s="166">
        <v>20</v>
      </c>
      <c r="KB80" s="227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",(VLOOKUP(KE80,PROTOKOL!$A$1:$E$26,2,FALSE))*KF80)</f>
        <v xml:space="preserve"> </v>
      </c>
      <c r="KH80" s="168" t="str">
        <f t="shared" si="165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219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",(VLOOKUP(KN80,PROTOKOL!$A$1:$E$26,2,FALSE))*KO80)</f>
        <v xml:space="preserve"> </v>
      </c>
      <c r="KQ80" s="168" t="str">
        <f t="shared" si="166"/>
        <v xml:space="preserve"> </v>
      </c>
      <c r="KR80" s="169" t="str">
        <f>IF(KN80=0," ",VLOOKUP(KN80,PROTOKOL!$A:$E,5,FALSE))</f>
        <v xml:space="preserve"> </v>
      </c>
      <c r="KS80" s="205" t="str">
        <f t="shared" si="132"/>
        <v xml:space="preserve"> </v>
      </c>
      <c r="KT80" s="169">
        <f t="shared" si="220"/>
        <v>0</v>
      </c>
      <c r="KU80" s="170" t="str">
        <f t="shared" si="221"/>
        <v xml:space="preserve"> </v>
      </c>
      <c r="KW80" s="166">
        <v>20</v>
      </c>
      <c r="KX80" s="227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",(VLOOKUP(LA80,PROTOKOL!$A$1:$E$26,2,FALSE))*LB80)</f>
        <v xml:space="preserve"> </v>
      </c>
      <c r="LD80" s="168" t="str">
        <f t="shared" si="167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222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",(VLOOKUP(LJ80,PROTOKOL!$A$1:$E$26,2,FALSE))*LK80)</f>
        <v xml:space="preserve"> </v>
      </c>
      <c r="LM80" s="168" t="str">
        <f t="shared" si="168"/>
        <v xml:space="preserve"> </v>
      </c>
      <c r="LN80" s="169" t="str">
        <f>IF(LJ80=0," ",VLOOKUP(LJ80,PROTOKOL!$A:$E,5,FALSE))</f>
        <v xml:space="preserve"> </v>
      </c>
      <c r="LO80" s="205" t="str">
        <f t="shared" si="133"/>
        <v xml:space="preserve"> </v>
      </c>
      <c r="LP80" s="169">
        <f t="shared" si="223"/>
        <v>0</v>
      </c>
      <c r="LQ80" s="170" t="str">
        <f t="shared" si="224"/>
        <v xml:space="preserve"> </v>
      </c>
      <c r="LS80" s="166">
        <v>20</v>
      </c>
      <c r="LT80" s="227">
        <v>20</v>
      </c>
      <c r="LU80" s="167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",(VLOOKUP(LW80,PROTOKOL!$A$1:$E$26,2,FALSE))*LX80)</f>
        <v xml:space="preserve"> </v>
      </c>
      <c r="LZ80" s="168" t="str">
        <f t="shared" si="169"/>
        <v xml:space="preserve"> </v>
      </c>
      <c r="MA80" s="205" t="str">
        <f>IF(LW80=0," ",VLOOKUP(LW80,PROTOKOL!$A:$E,5,FALSE))</f>
        <v xml:space="preserve"> </v>
      </c>
      <c r="MB80" s="169"/>
      <c r="MC80" s="170" t="str">
        <f t="shared" si="225"/>
        <v xml:space="preserve"> </v>
      </c>
      <c r="MD80" s="210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",(VLOOKUP(MF80,PROTOKOL!$A$1:$E$26,2,FALSE))*MG80)</f>
        <v xml:space="preserve"> </v>
      </c>
      <c r="MI80" s="168" t="str">
        <f t="shared" si="170"/>
        <v xml:space="preserve"> </v>
      </c>
      <c r="MJ80" s="169" t="str">
        <f>IF(MF80=0," ",VLOOKUP(MF80,PROTOKOL!$A:$E,5,FALSE))</f>
        <v xml:space="preserve"> </v>
      </c>
      <c r="MK80" s="205" t="str">
        <f t="shared" si="134"/>
        <v xml:space="preserve"> </v>
      </c>
      <c r="ML80" s="169">
        <f t="shared" si="226"/>
        <v>0</v>
      </c>
      <c r="MM80" s="170" t="str">
        <f t="shared" si="227"/>
        <v xml:space="preserve"> </v>
      </c>
      <c r="MO80" s="166">
        <v>20</v>
      </c>
      <c r="MP80" s="227">
        <v>20</v>
      </c>
      <c r="MQ80" s="167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",(VLOOKUP(MS80,PROTOKOL!$A$1:$E$26,2,FALSE))*MT80)</f>
        <v xml:space="preserve"> </v>
      </c>
      <c r="MV80" s="168" t="str">
        <f t="shared" si="171"/>
        <v xml:space="preserve"> </v>
      </c>
      <c r="MW80" s="205" t="str">
        <f>IF(MS80=0," ",VLOOKUP(MS80,PROTOKOL!$A:$E,5,FALSE))</f>
        <v xml:space="preserve"> </v>
      </c>
      <c r="MX80" s="169"/>
      <c r="MY80" s="170" t="str">
        <f t="shared" si="228"/>
        <v xml:space="preserve"> </v>
      </c>
      <c r="MZ80" s="210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",(VLOOKUP(NB80,PROTOKOL!$A$1:$E$26,2,FALSE))*NC80)</f>
        <v xml:space="preserve"> </v>
      </c>
      <c r="NE80" s="168" t="str">
        <f t="shared" si="172"/>
        <v xml:space="preserve"> </v>
      </c>
      <c r="NF80" s="169" t="str">
        <f>IF(NB80=0," ",VLOOKUP(NB80,PROTOKOL!$A:$E,5,FALSE))</f>
        <v xml:space="preserve"> </v>
      </c>
      <c r="NG80" s="205" t="str">
        <f t="shared" si="135"/>
        <v xml:space="preserve"> </v>
      </c>
      <c r="NH80" s="169">
        <f t="shared" si="229"/>
        <v>0</v>
      </c>
      <c r="NI80" s="170" t="str">
        <f t="shared" si="230"/>
        <v xml:space="preserve"> </v>
      </c>
      <c r="NK80" s="166">
        <v>20</v>
      </c>
      <c r="NL80" s="227">
        <v>20</v>
      </c>
      <c r="NM80" s="167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",(VLOOKUP(NO80,PROTOKOL!$A$1:$E$26,2,FALSE))*NP80)</f>
        <v xml:space="preserve"> </v>
      </c>
      <c r="NR80" s="168" t="str">
        <f t="shared" si="173"/>
        <v xml:space="preserve"> </v>
      </c>
      <c r="NS80" s="205" t="str">
        <f>IF(NO80=0," ",VLOOKUP(NO80,PROTOKOL!$A:$E,5,FALSE))</f>
        <v xml:space="preserve"> </v>
      </c>
      <c r="NT80" s="169"/>
      <c r="NU80" s="170" t="str">
        <f t="shared" si="231"/>
        <v xml:space="preserve"> </v>
      </c>
      <c r="NV80" s="210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",(VLOOKUP(NX80,PROTOKOL!$A$1:$E$26,2,FALSE))*NY80)</f>
        <v xml:space="preserve"> </v>
      </c>
      <c r="OA80" s="168" t="str">
        <f t="shared" si="174"/>
        <v xml:space="preserve"> </v>
      </c>
      <c r="OB80" s="169" t="str">
        <f>IF(NX80=0," ",VLOOKUP(NX80,PROTOKOL!$A:$E,5,FALSE))</f>
        <v xml:space="preserve"> </v>
      </c>
      <c r="OC80" s="205" t="str">
        <f t="shared" si="136"/>
        <v xml:space="preserve"> </v>
      </c>
      <c r="OD80" s="169">
        <f t="shared" si="232"/>
        <v>0</v>
      </c>
      <c r="OE80" s="170" t="str">
        <f t="shared" si="233"/>
        <v xml:space="preserve"> </v>
      </c>
      <c r="OG80" s="166">
        <v>20</v>
      </c>
      <c r="OH80" s="227">
        <v>20</v>
      </c>
      <c r="OI80" s="167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",(VLOOKUP(OK80,PROTOKOL!$A$1:$E$26,2,FALSE))*OL80)</f>
        <v xml:space="preserve"> </v>
      </c>
      <c r="ON80" s="168" t="str">
        <f t="shared" si="175"/>
        <v xml:space="preserve"> </v>
      </c>
      <c r="OO80" s="205" t="str">
        <f>IF(OK80=0," ",VLOOKUP(OK80,PROTOKOL!$A:$E,5,FALSE))</f>
        <v xml:space="preserve"> </v>
      </c>
      <c r="OP80" s="169"/>
      <c r="OQ80" s="170" t="str">
        <f t="shared" si="234"/>
        <v xml:space="preserve"> </v>
      </c>
      <c r="OR80" s="210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",(VLOOKUP(OT80,PROTOKOL!$A$1:$E$26,2,FALSE))*OU80)</f>
        <v xml:space="preserve"> </v>
      </c>
      <c r="OW80" s="168" t="str">
        <f t="shared" si="176"/>
        <v xml:space="preserve"> </v>
      </c>
      <c r="OX80" s="169" t="str">
        <f>IF(OT80=0," ",VLOOKUP(OT80,PROTOKOL!$A:$E,5,FALSE))</f>
        <v xml:space="preserve"> </v>
      </c>
      <c r="OY80" s="205" t="str">
        <f t="shared" si="137"/>
        <v xml:space="preserve"> </v>
      </c>
      <c r="OZ80" s="169">
        <f t="shared" si="235"/>
        <v>0</v>
      </c>
      <c r="PA80" s="170" t="str">
        <f t="shared" si="236"/>
        <v xml:space="preserve"> </v>
      </c>
      <c r="PC80" s="166">
        <v>20</v>
      </c>
      <c r="PD80" s="227">
        <v>20</v>
      </c>
      <c r="PE80" s="167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",(VLOOKUP(PG80,PROTOKOL!$A$1:$E$26,2,FALSE))*PH80)</f>
        <v xml:space="preserve"> </v>
      </c>
      <c r="PJ80" s="168" t="str">
        <f t="shared" si="177"/>
        <v xml:space="preserve"> </v>
      </c>
      <c r="PK80" s="205" t="str">
        <f>IF(PG80=0," ",VLOOKUP(PG80,PROTOKOL!$A:$E,5,FALSE))</f>
        <v xml:space="preserve"> </v>
      </c>
      <c r="PL80" s="169"/>
      <c r="PM80" s="170" t="str">
        <f t="shared" si="237"/>
        <v xml:space="preserve"> </v>
      </c>
      <c r="PN80" s="210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",(VLOOKUP(PP80,PROTOKOL!$A$1:$E$26,2,FALSE))*PQ80)</f>
        <v xml:space="preserve"> </v>
      </c>
      <c r="PS80" s="168" t="str">
        <f t="shared" si="178"/>
        <v xml:space="preserve"> </v>
      </c>
      <c r="PT80" s="169" t="str">
        <f>IF(PP80=0," ",VLOOKUP(PP80,PROTOKOL!$A:$E,5,FALSE))</f>
        <v xml:space="preserve"> </v>
      </c>
      <c r="PU80" s="205" t="str">
        <f t="shared" si="138"/>
        <v xml:space="preserve"> </v>
      </c>
      <c r="PV80" s="169">
        <f t="shared" si="238"/>
        <v>0</v>
      </c>
      <c r="PW80" s="170" t="str">
        <f t="shared" si="239"/>
        <v xml:space="preserve"> </v>
      </c>
    </row>
    <row r="81" spans="1:439" ht="13.8">
      <c r="A81" s="166">
        <v>20</v>
      </c>
      <c r="B81" s="228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",(VLOOKUP(E81,PROTOKOL!$A$1:$E$26,2,FALSE))*F81)</f>
        <v xml:space="preserve"> </v>
      </c>
      <c r="H81" s="168" t="str">
        <f t="shared" si="139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79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",(VLOOKUP(N81,PROTOKOL!$A$1:$E$26,2,FALSE))*O81)</f>
        <v xml:space="preserve"> </v>
      </c>
      <c r="Q81" s="168" t="str">
        <f t="shared" si="140"/>
        <v xml:space="preserve"> </v>
      </c>
      <c r="R81" s="169" t="str">
        <f>IF(N81=0," ",VLOOKUP(N81,PROTOKOL!$A:$E,5,FALSE))</f>
        <v xml:space="preserve"> </v>
      </c>
      <c r="S81" s="205" t="str">
        <f t="shared" si="180"/>
        <v xml:space="preserve"> </v>
      </c>
      <c r="T81" s="169">
        <f t="shared" si="181"/>
        <v>0</v>
      </c>
      <c r="U81" s="170" t="str">
        <f t="shared" si="182"/>
        <v xml:space="preserve"> </v>
      </c>
      <c r="W81" s="166">
        <v>20</v>
      </c>
      <c r="X81" s="228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",(VLOOKUP(AA81,PROTOKOL!$A$1:$E$26,2,FALSE))*AB81)</f>
        <v xml:space="preserve"> </v>
      </c>
      <c r="AD81" s="168" t="str">
        <f t="shared" si="141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83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",(VLOOKUP(AJ81,PROTOKOL!$A$1:$E$26,2,FALSE))*AK81)</f>
        <v xml:space="preserve"> </v>
      </c>
      <c r="AM81" s="168" t="str">
        <f t="shared" si="142"/>
        <v xml:space="preserve"> </v>
      </c>
      <c r="AN81" s="169" t="str">
        <f>IF(AJ81=0," ",VLOOKUP(AJ81,PROTOKOL!$A:$E,5,FALSE))</f>
        <v xml:space="preserve"> </v>
      </c>
      <c r="AO81" s="205" t="str">
        <f t="shared" si="120"/>
        <v xml:space="preserve"> </v>
      </c>
      <c r="AP81" s="169">
        <f t="shared" si="184"/>
        <v>0</v>
      </c>
      <c r="AQ81" s="170" t="str">
        <f t="shared" si="185"/>
        <v xml:space="preserve"> </v>
      </c>
      <c r="AS81" s="166">
        <v>20</v>
      </c>
      <c r="AT81" s="228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",(VLOOKUP(AW81,PROTOKOL!$A$1:$E$26,2,FALSE))*AX81)</f>
        <v xml:space="preserve"> </v>
      </c>
      <c r="AZ81" s="168" t="str">
        <f t="shared" si="143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86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",(VLOOKUP(BF81,PROTOKOL!$A$1:$E$26,2,FALSE))*BG81)</f>
        <v xml:space="preserve"> </v>
      </c>
      <c r="BI81" s="168" t="str">
        <f t="shared" si="144"/>
        <v xml:space="preserve"> </v>
      </c>
      <c r="BJ81" s="169" t="str">
        <f>IF(BF81=0," ",VLOOKUP(BF81,PROTOKOL!$A:$E,5,FALSE))</f>
        <v xml:space="preserve"> </v>
      </c>
      <c r="BK81" s="205" t="str">
        <f t="shared" si="121"/>
        <v xml:space="preserve"> </v>
      </c>
      <c r="BL81" s="169">
        <f t="shared" si="187"/>
        <v>0</v>
      </c>
      <c r="BM81" s="170" t="str">
        <f t="shared" si="188"/>
        <v xml:space="preserve"> </v>
      </c>
      <c r="BO81" s="166">
        <v>20</v>
      </c>
      <c r="BP81" s="228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",(VLOOKUP(BS81,PROTOKOL!$A$1:$E$26,2,FALSE))*BT81)</f>
        <v xml:space="preserve"> </v>
      </c>
      <c r="BV81" s="168" t="str">
        <f t="shared" si="145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89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",(VLOOKUP(CB81,PROTOKOL!$A$1:$E$26,2,FALSE))*CC81)</f>
        <v xml:space="preserve"> </v>
      </c>
      <c r="CE81" s="168" t="str">
        <f t="shared" si="146"/>
        <v xml:space="preserve"> </v>
      </c>
      <c r="CF81" s="169" t="str">
        <f>IF(CB81=0," ",VLOOKUP(CB81,PROTOKOL!$A:$E,5,FALSE))</f>
        <v xml:space="preserve"> </v>
      </c>
      <c r="CG81" s="205" t="str">
        <f t="shared" si="122"/>
        <v xml:space="preserve"> </v>
      </c>
      <c r="CH81" s="169">
        <f t="shared" si="190"/>
        <v>0</v>
      </c>
      <c r="CI81" s="170" t="str">
        <f t="shared" si="191"/>
        <v xml:space="preserve"> </v>
      </c>
      <c r="CK81" s="166">
        <v>20</v>
      </c>
      <c r="CL81" s="228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",(VLOOKUP(CO81,PROTOKOL!$A$1:$E$26,2,FALSE))*CP81)</f>
        <v xml:space="preserve"> </v>
      </c>
      <c r="CR81" s="168" t="str">
        <f t="shared" si="147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92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",(VLOOKUP(CX81,PROTOKOL!$A$1:$E$26,2,FALSE))*CY81)</f>
        <v xml:space="preserve"> </v>
      </c>
      <c r="DA81" s="168" t="str">
        <f t="shared" si="148"/>
        <v xml:space="preserve"> </v>
      </c>
      <c r="DB81" s="169" t="str">
        <f>IF(CX81=0," ",VLOOKUP(CX81,PROTOKOL!$A:$E,5,FALSE))</f>
        <v xml:space="preserve"> </v>
      </c>
      <c r="DC81" s="205" t="str">
        <f t="shared" si="123"/>
        <v xml:space="preserve"> </v>
      </c>
      <c r="DD81" s="169">
        <f t="shared" si="193"/>
        <v>0</v>
      </c>
      <c r="DE81" s="170" t="str">
        <f t="shared" si="194"/>
        <v xml:space="preserve"> </v>
      </c>
      <c r="DG81" s="166">
        <v>20</v>
      </c>
      <c r="DH81" s="228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",(VLOOKUP(DK81,PROTOKOL!$A$1:$E$26,2,FALSE))*DL81)</f>
        <v xml:space="preserve"> </v>
      </c>
      <c r="DN81" s="168" t="str">
        <f t="shared" si="149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95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",(VLOOKUP(DT81,PROTOKOL!$A$1:$E$26,2,FALSE))*DU81)</f>
        <v xml:space="preserve"> </v>
      </c>
      <c r="DW81" s="168" t="str">
        <f t="shared" si="150"/>
        <v xml:space="preserve"> </v>
      </c>
      <c r="DX81" s="169" t="str">
        <f>IF(DT81=0," ",VLOOKUP(DT81,PROTOKOL!$A:$E,5,FALSE))</f>
        <v xml:space="preserve"> </v>
      </c>
      <c r="DY81" s="205" t="str">
        <f t="shared" si="124"/>
        <v xml:space="preserve"> </v>
      </c>
      <c r="DZ81" s="169">
        <f t="shared" si="196"/>
        <v>0</v>
      </c>
      <c r="EA81" s="170" t="str">
        <f t="shared" si="197"/>
        <v xml:space="preserve"> </v>
      </c>
      <c r="EC81" s="166">
        <v>20</v>
      </c>
      <c r="ED81" s="228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",(VLOOKUP(EG81,PROTOKOL!$A$1:$E$26,2,FALSE))*EH81)</f>
        <v xml:space="preserve"> </v>
      </c>
      <c r="EJ81" s="168" t="str">
        <f t="shared" si="151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98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",(VLOOKUP(EP81,PROTOKOL!$A$1:$E$26,2,FALSE))*EQ81)</f>
        <v xml:space="preserve"> </v>
      </c>
      <c r="ES81" s="168" t="str">
        <f t="shared" si="152"/>
        <v xml:space="preserve"> </v>
      </c>
      <c r="ET81" s="169" t="str">
        <f>IF(EP81=0," ",VLOOKUP(EP81,PROTOKOL!$A:$E,5,FALSE))</f>
        <v xml:space="preserve"> </v>
      </c>
      <c r="EU81" s="205" t="str">
        <f t="shared" si="125"/>
        <v xml:space="preserve"> </v>
      </c>
      <c r="EV81" s="169">
        <f t="shared" si="199"/>
        <v>0</v>
      </c>
      <c r="EW81" s="170" t="str">
        <f t="shared" si="200"/>
        <v xml:space="preserve"> </v>
      </c>
      <c r="EY81" s="166">
        <v>20</v>
      </c>
      <c r="EZ81" s="228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",(VLOOKUP(FC81,PROTOKOL!$A$1:$E$26,2,FALSE))*FD81)</f>
        <v xml:space="preserve"> </v>
      </c>
      <c r="FF81" s="168" t="str">
        <f t="shared" si="153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201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",(VLOOKUP(FL81,PROTOKOL!$A$1:$E$26,2,FALSE))*FM81)</f>
        <v xml:space="preserve"> </v>
      </c>
      <c r="FO81" s="168" t="str">
        <f t="shared" si="154"/>
        <v xml:space="preserve"> </v>
      </c>
      <c r="FP81" s="169" t="str">
        <f>IF(FL81=0," ",VLOOKUP(FL81,PROTOKOL!$A:$E,5,FALSE))</f>
        <v xml:space="preserve"> </v>
      </c>
      <c r="FQ81" s="205" t="str">
        <f t="shared" si="126"/>
        <v xml:space="preserve"> </v>
      </c>
      <c r="FR81" s="169">
        <f t="shared" si="202"/>
        <v>0</v>
      </c>
      <c r="FS81" s="170" t="str">
        <f t="shared" si="203"/>
        <v xml:space="preserve"> </v>
      </c>
      <c r="FU81" s="166">
        <v>20</v>
      </c>
      <c r="FV81" s="228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",(VLOOKUP(FY81,PROTOKOL!$A$1:$E$26,2,FALSE))*FZ81)</f>
        <v xml:space="preserve"> </v>
      </c>
      <c r="GB81" s="168" t="str">
        <f t="shared" si="155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204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",(VLOOKUP(GH81,PROTOKOL!$A$1:$E$26,2,FALSE))*GI81)</f>
        <v xml:space="preserve"> </v>
      </c>
      <c r="GK81" s="168" t="str">
        <f t="shared" si="156"/>
        <v xml:space="preserve"> </v>
      </c>
      <c r="GL81" s="169" t="str">
        <f>IF(GH81=0," ",VLOOKUP(GH81,PROTOKOL!$A:$E,5,FALSE))</f>
        <v xml:space="preserve"> </v>
      </c>
      <c r="GM81" s="205" t="str">
        <f t="shared" si="127"/>
        <v xml:space="preserve"> </v>
      </c>
      <c r="GN81" s="169">
        <f t="shared" si="205"/>
        <v>0</v>
      </c>
      <c r="GO81" s="170" t="str">
        <f t="shared" si="206"/>
        <v xml:space="preserve"> </v>
      </c>
      <c r="GQ81" s="166">
        <v>20</v>
      </c>
      <c r="GR81" s="228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",(VLOOKUP(GU81,PROTOKOL!$A$1:$E$26,2,FALSE))*GV81)</f>
        <v xml:space="preserve"> </v>
      </c>
      <c r="GX81" s="168" t="str">
        <f t="shared" si="157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207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",(VLOOKUP(HD81,PROTOKOL!$A$1:$E$26,2,FALSE))*HE81)</f>
        <v xml:space="preserve"> </v>
      </c>
      <c r="HG81" s="168" t="str">
        <f t="shared" si="158"/>
        <v xml:space="preserve"> </v>
      </c>
      <c r="HH81" s="169" t="str">
        <f>IF(HD81=0," ",VLOOKUP(HD81,PROTOKOL!$A:$E,5,FALSE))</f>
        <v xml:space="preserve"> </v>
      </c>
      <c r="HI81" s="205" t="str">
        <f t="shared" si="128"/>
        <v xml:space="preserve"> </v>
      </c>
      <c r="HJ81" s="169">
        <f t="shared" si="208"/>
        <v>0</v>
      </c>
      <c r="HK81" s="170" t="str">
        <f t="shared" si="209"/>
        <v xml:space="preserve"> </v>
      </c>
      <c r="HM81" s="166">
        <v>20</v>
      </c>
      <c r="HN81" s="228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",(VLOOKUP(HQ81,PROTOKOL!$A$1:$E$26,2,FALSE))*HR81)</f>
        <v xml:space="preserve"> </v>
      </c>
      <c r="HT81" s="168" t="str">
        <f t="shared" si="159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210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",(VLOOKUP(HZ81,PROTOKOL!$A$1:$E$26,2,FALSE))*IA81)</f>
        <v xml:space="preserve"> </v>
      </c>
      <c r="IC81" s="168" t="str">
        <f t="shared" si="160"/>
        <v xml:space="preserve"> </v>
      </c>
      <c r="ID81" s="169" t="str">
        <f>IF(HZ81=0," ",VLOOKUP(HZ81,PROTOKOL!$A:$E,5,FALSE))</f>
        <v xml:space="preserve"> </v>
      </c>
      <c r="IE81" s="205" t="str">
        <f t="shared" si="129"/>
        <v xml:space="preserve"> </v>
      </c>
      <c r="IF81" s="169">
        <f t="shared" si="211"/>
        <v>0</v>
      </c>
      <c r="IG81" s="170" t="str">
        <f t="shared" si="212"/>
        <v xml:space="preserve"> </v>
      </c>
      <c r="II81" s="166">
        <v>20</v>
      </c>
      <c r="IJ81" s="228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",(VLOOKUP(IM81,PROTOKOL!$A$1:$E$26,2,FALSE))*IN81)</f>
        <v xml:space="preserve"> </v>
      </c>
      <c r="IP81" s="168" t="str">
        <f t="shared" si="161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213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",(VLOOKUP(IV81,PROTOKOL!$A$1:$E$26,2,FALSE))*IW81)</f>
        <v xml:space="preserve"> </v>
      </c>
      <c r="IY81" s="168" t="str">
        <f t="shared" si="162"/>
        <v xml:space="preserve"> </v>
      </c>
      <c r="IZ81" s="169" t="str">
        <f>IF(IV81=0," ",VLOOKUP(IV81,PROTOKOL!$A:$E,5,FALSE))</f>
        <v xml:space="preserve"> </v>
      </c>
      <c r="JA81" s="205" t="str">
        <f t="shared" si="130"/>
        <v xml:space="preserve"> </v>
      </c>
      <c r="JB81" s="169">
        <f t="shared" si="214"/>
        <v>0</v>
      </c>
      <c r="JC81" s="170" t="str">
        <f t="shared" si="215"/>
        <v xml:space="preserve"> </v>
      </c>
      <c r="JE81" s="166">
        <v>20</v>
      </c>
      <c r="JF81" s="228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",(VLOOKUP(JI81,PROTOKOL!$A$1:$E$26,2,FALSE))*JJ81)</f>
        <v xml:space="preserve"> </v>
      </c>
      <c r="JL81" s="168" t="str">
        <f t="shared" si="163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216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",(VLOOKUP(JR81,PROTOKOL!$A$1:$E$26,2,FALSE))*JS81)</f>
        <v xml:space="preserve"> </v>
      </c>
      <c r="JU81" s="168" t="str">
        <f t="shared" si="164"/>
        <v xml:space="preserve"> </v>
      </c>
      <c r="JV81" s="169" t="str">
        <f>IF(JR81=0," ",VLOOKUP(JR81,PROTOKOL!$A:$E,5,FALSE))</f>
        <v xml:space="preserve"> </v>
      </c>
      <c r="JW81" s="205" t="str">
        <f t="shared" si="131"/>
        <v xml:space="preserve"> </v>
      </c>
      <c r="JX81" s="169">
        <f t="shared" si="217"/>
        <v>0</v>
      </c>
      <c r="JY81" s="170" t="str">
        <f t="shared" si="218"/>
        <v xml:space="preserve"> </v>
      </c>
      <c r="KA81" s="166">
        <v>20</v>
      </c>
      <c r="KB81" s="228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",(VLOOKUP(KE81,PROTOKOL!$A$1:$E$26,2,FALSE))*KF81)</f>
        <v xml:space="preserve"> </v>
      </c>
      <c r="KH81" s="168" t="str">
        <f t="shared" si="165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219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",(VLOOKUP(KN81,PROTOKOL!$A$1:$E$26,2,FALSE))*KO81)</f>
        <v xml:space="preserve"> </v>
      </c>
      <c r="KQ81" s="168" t="str">
        <f t="shared" si="166"/>
        <v xml:space="preserve"> </v>
      </c>
      <c r="KR81" s="169" t="str">
        <f>IF(KN81=0," ",VLOOKUP(KN81,PROTOKOL!$A:$E,5,FALSE))</f>
        <v xml:space="preserve"> </v>
      </c>
      <c r="KS81" s="205" t="str">
        <f t="shared" si="132"/>
        <v xml:space="preserve"> </v>
      </c>
      <c r="KT81" s="169">
        <f t="shared" si="220"/>
        <v>0</v>
      </c>
      <c r="KU81" s="170" t="str">
        <f t="shared" si="221"/>
        <v xml:space="preserve"> </v>
      </c>
      <c r="KW81" s="166">
        <v>20</v>
      </c>
      <c r="KX81" s="228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",(VLOOKUP(LA81,PROTOKOL!$A$1:$E$26,2,FALSE))*LB81)</f>
        <v xml:space="preserve"> </v>
      </c>
      <c r="LD81" s="168" t="str">
        <f t="shared" si="167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222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",(VLOOKUP(LJ81,PROTOKOL!$A$1:$E$26,2,FALSE))*LK81)</f>
        <v xml:space="preserve"> </v>
      </c>
      <c r="LM81" s="168" t="str">
        <f t="shared" si="168"/>
        <v xml:space="preserve"> </v>
      </c>
      <c r="LN81" s="169" t="str">
        <f>IF(LJ81=0," ",VLOOKUP(LJ81,PROTOKOL!$A:$E,5,FALSE))</f>
        <v xml:space="preserve"> </v>
      </c>
      <c r="LO81" s="205" t="str">
        <f t="shared" si="133"/>
        <v xml:space="preserve"> </v>
      </c>
      <c r="LP81" s="169">
        <f t="shared" si="223"/>
        <v>0</v>
      </c>
      <c r="LQ81" s="170" t="str">
        <f t="shared" si="224"/>
        <v xml:space="preserve"> </v>
      </c>
      <c r="LS81" s="166">
        <v>20</v>
      </c>
      <c r="LT81" s="228"/>
      <c r="LU81" s="167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",(VLOOKUP(LW81,PROTOKOL!$A$1:$E$26,2,FALSE))*LX81)</f>
        <v xml:space="preserve"> </v>
      </c>
      <c r="LZ81" s="168" t="str">
        <f t="shared" si="169"/>
        <v xml:space="preserve"> </v>
      </c>
      <c r="MA81" s="205" t="str">
        <f>IF(LW81=0," ",VLOOKUP(LW81,PROTOKOL!$A:$E,5,FALSE))</f>
        <v xml:space="preserve"> </v>
      </c>
      <c r="MB81" s="169"/>
      <c r="MC81" s="170" t="str">
        <f t="shared" si="225"/>
        <v xml:space="preserve"> </v>
      </c>
      <c r="MD81" s="210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",(VLOOKUP(MF81,PROTOKOL!$A$1:$E$26,2,FALSE))*MG81)</f>
        <v xml:space="preserve"> </v>
      </c>
      <c r="MI81" s="168" t="str">
        <f t="shared" si="170"/>
        <v xml:space="preserve"> </v>
      </c>
      <c r="MJ81" s="169" t="str">
        <f>IF(MF81=0," ",VLOOKUP(MF81,PROTOKOL!$A:$E,5,FALSE))</f>
        <v xml:space="preserve"> </v>
      </c>
      <c r="MK81" s="205" t="str">
        <f t="shared" si="134"/>
        <v xml:space="preserve"> </v>
      </c>
      <c r="ML81" s="169">
        <f t="shared" si="226"/>
        <v>0</v>
      </c>
      <c r="MM81" s="170" t="str">
        <f t="shared" si="227"/>
        <v xml:space="preserve"> </v>
      </c>
      <c r="MO81" s="166">
        <v>20</v>
      </c>
      <c r="MP81" s="228"/>
      <c r="MQ81" s="167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",(VLOOKUP(MS81,PROTOKOL!$A$1:$E$26,2,FALSE))*MT81)</f>
        <v xml:space="preserve"> </v>
      </c>
      <c r="MV81" s="168" t="str">
        <f t="shared" si="171"/>
        <v xml:space="preserve"> </v>
      </c>
      <c r="MW81" s="205" t="str">
        <f>IF(MS81=0," ",VLOOKUP(MS81,PROTOKOL!$A:$E,5,FALSE))</f>
        <v xml:space="preserve"> </v>
      </c>
      <c r="MX81" s="169"/>
      <c r="MY81" s="170" t="str">
        <f t="shared" si="228"/>
        <v xml:space="preserve"> </v>
      </c>
      <c r="MZ81" s="210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",(VLOOKUP(NB81,PROTOKOL!$A$1:$E$26,2,FALSE))*NC81)</f>
        <v xml:space="preserve"> </v>
      </c>
      <c r="NE81" s="168" t="str">
        <f t="shared" si="172"/>
        <v xml:space="preserve"> </v>
      </c>
      <c r="NF81" s="169" t="str">
        <f>IF(NB81=0," ",VLOOKUP(NB81,PROTOKOL!$A:$E,5,FALSE))</f>
        <v xml:space="preserve"> </v>
      </c>
      <c r="NG81" s="205" t="str">
        <f t="shared" si="135"/>
        <v xml:space="preserve"> </v>
      </c>
      <c r="NH81" s="169">
        <f t="shared" si="229"/>
        <v>0</v>
      </c>
      <c r="NI81" s="170" t="str">
        <f t="shared" si="230"/>
        <v xml:space="preserve"> </v>
      </c>
      <c r="NK81" s="166">
        <v>20</v>
      </c>
      <c r="NL81" s="228"/>
      <c r="NM81" s="167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",(VLOOKUP(NO81,PROTOKOL!$A$1:$E$26,2,FALSE))*NP81)</f>
        <v xml:space="preserve"> </v>
      </c>
      <c r="NR81" s="168" t="str">
        <f t="shared" si="173"/>
        <v xml:space="preserve"> </v>
      </c>
      <c r="NS81" s="205" t="str">
        <f>IF(NO81=0," ",VLOOKUP(NO81,PROTOKOL!$A:$E,5,FALSE))</f>
        <v xml:space="preserve"> </v>
      </c>
      <c r="NT81" s="169"/>
      <c r="NU81" s="170" t="str">
        <f t="shared" si="231"/>
        <v xml:space="preserve"> </v>
      </c>
      <c r="NV81" s="210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",(VLOOKUP(NX81,PROTOKOL!$A$1:$E$26,2,FALSE))*NY81)</f>
        <v xml:space="preserve"> </v>
      </c>
      <c r="OA81" s="168" t="str">
        <f t="shared" si="174"/>
        <v xml:space="preserve"> </v>
      </c>
      <c r="OB81" s="169" t="str">
        <f>IF(NX81=0," ",VLOOKUP(NX81,PROTOKOL!$A:$E,5,FALSE))</f>
        <v xml:space="preserve"> </v>
      </c>
      <c r="OC81" s="205" t="str">
        <f t="shared" si="136"/>
        <v xml:space="preserve"> </v>
      </c>
      <c r="OD81" s="169">
        <f t="shared" si="232"/>
        <v>0</v>
      </c>
      <c r="OE81" s="170" t="str">
        <f t="shared" si="233"/>
        <v xml:space="preserve"> </v>
      </c>
      <c r="OG81" s="166">
        <v>20</v>
      </c>
      <c r="OH81" s="228"/>
      <c r="OI81" s="167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",(VLOOKUP(OK81,PROTOKOL!$A$1:$E$26,2,FALSE))*OL81)</f>
        <v xml:space="preserve"> </v>
      </c>
      <c r="ON81" s="168" t="str">
        <f t="shared" si="175"/>
        <v xml:space="preserve"> </v>
      </c>
      <c r="OO81" s="205" t="str">
        <f>IF(OK81=0," ",VLOOKUP(OK81,PROTOKOL!$A:$E,5,FALSE))</f>
        <v xml:space="preserve"> </v>
      </c>
      <c r="OP81" s="169"/>
      <c r="OQ81" s="170" t="str">
        <f t="shared" si="234"/>
        <v xml:space="preserve"> </v>
      </c>
      <c r="OR81" s="210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",(VLOOKUP(OT81,PROTOKOL!$A$1:$E$26,2,FALSE))*OU81)</f>
        <v xml:space="preserve"> </v>
      </c>
      <c r="OW81" s="168" t="str">
        <f t="shared" si="176"/>
        <v xml:space="preserve"> </v>
      </c>
      <c r="OX81" s="169" t="str">
        <f>IF(OT81=0," ",VLOOKUP(OT81,PROTOKOL!$A:$E,5,FALSE))</f>
        <v xml:space="preserve"> </v>
      </c>
      <c r="OY81" s="205" t="str">
        <f t="shared" si="137"/>
        <v xml:space="preserve"> </v>
      </c>
      <c r="OZ81" s="169">
        <f t="shared" si="235"/>
        <v>0</v>
      </c>
      <c r="PA81" s="170" t="str">
        <f t="shared" si="236"/>
        <v xml:space="preserve"> </v>
      </c>
      <c r="PC81" s="166">
        <v>20</v>
      </c>
      <c r="PD81" s="228"/>
      <c r="PE81" s="167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",(VLOOKUP(PG81,PROTOKOL!$A$1:$E$26,2,FALSE))*PH81)</f>
        <v xml:space="preserve"> </v>
      </c>
      <c r="PJ81" s="168" t="str">
        <f t="shared" si="177"/>
        <v xml:space="preserve"> </v>
      </c>
      <c r="PK81" s="205" t="str">
        <f>IF(PG81=0," ",VLOOKUP(PG81,PROTOKOL!$A:$E,5,FALSE))</f>
        <v xml:space="preserve"> </v>
      </c>
      <c r="PL81" s="169"/>
      <c r="PM81" s="170" t="str">
        <f t="shared" si="237"/>
        <v xml:space="preserve"> </v>
      </c>
      <c r="PN81" s="210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",(VLOOKUP(PP81,PROTOKOL!$A$1:$E$26,2,FALSE))*PQ81)</f>
        <v xml:space="preserve"> </v>
      </c>
      <c r="PS81" s="168" t="str">
        <f t="shared" si="178"/>
        <v xml:space="preserve"> </v>
      </c>
      <c r="PT81" s="169" t="str">
        <f>IF(PP81=0," ",VLOOKUP(PP81,PROTOKOL!$A:$E,5,FALSE))</f>
        <v xml:space="preserve"> </v>
      </c>
      <c r="PU81" s="205" t="str">
        <f t="shared" si="138"/>
        <v xml:space="preserve"> </v>
      </c>
      <c r="PV81" s="169">
        <f t="shared" si="238"/>
        <v>0</v>
      </c>
      <c r="PW81" s="170" t="str">
        <f t="shared" si="239"/>
        <v xml:space="preserve"> </v>
      </c>
    </row>
    <row r="82" spans="1:439" ht="13.8">
      <c r="A82" s="166">
        <v>20</v>
      </c>
      <c r="B82" s="229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",(VLOOKUP(E82,PROTOKOL!$A$1:$E$26,2,FALSE))*F82)</f>
        <v xml:space="preserve"> </v>
      </c>
      <c r="H82" s="168" t="str">
        <f t="shared" si="139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79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",(VLOOKUP(N82,PROTOKOL!$A$1:$E$26,2,FALSE))*O82)</f>
        <v xml:space="preserve"> </v>
      </c>
      <c r="Q82" s="168" t="str">
        <f t="shared" si="140"/>
        <v xml:space="preserve"> </v>
      </c>
      <c r="R82" s="169" t="str">
        <f>IF(N82=0," ",VLOOKUP(N82,PROTOKOL!$A:$E,5,FALSE))</f>
        <v xml:space="preserve"> </v>
      </c>
      <c r="S82" s="205" t="str">
        <f t="shared" si="180"/>
        <v xml:space="preserve"> </v>
      </c>
      <c r="T82" s="169">
        <f t="shared" si="181"/>
        <v>0</v>
      </c>
      <c r="U82" s="170" t="str">
        <f t="shared" si="182"/>
        <v xml:space="preserve"> </v>
      </c>
      <c r="W82" s="166">
        <v>20</v>
      </c>
      <c r="X82" s="229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",(VLOOKUP(AA82,PROTOKOL!$A$1:$E$26,2,FALSE))*AB82)</f>
        <v xml:space="preserve"> </v>
      </c>
      <c r="AD82" s="168" t="str">
        <f t="shared" si="141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83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",(VLOOKUP(AJ82,PROTOKOL!$A$1:$E$26,2,FALSE))*AK82)</f>
        <v xml:space="preserve"> </v>
      </c>
      <c r="AM82" s="168" t="str">
        <f t="shared" si="142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240">IF(AJ82=0," ",(AM82*AN82))</f>
        <v xml:space="preserve"> </v>
      </c>
      <c r="AP82" s="169">
        <f t="shared" si="184"/>
        <v>0</v>
      </c>
      <c r="AQ82" s="170" t="str">
        <f t="shared" si="185"/>
        <v xml:space="preserve"> </v>
      </c>
      <c r="AS82" s="166">
        <v>20</v>
      </c>
      <c r="AT82" s="229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",(VLOOKUP(AW82,PROTOKOL!$A$1:$E$26,2,FALSE))*AX82)</f>
        <v xml:space="preserve"> </v>
      </c>
      <c r="AZ82" s="168" t="str">
        <f t="shared" si="143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86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",(VLOOKUP(BF82,PROTOKOL!$A$1:$E$26,2,FALSE))*BG82)</f>
        <v xml:space="preserve"> </v>
      </c>
      <c r="BI82" s="168" t="str">
        <f t="shared" si="144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241">IF(BF82=0," ",(BI82*BJ82))</f>
        <v xml:space="preserve"> </v>
      </c>
      <c r="BL82" s="169">
        <f t="shared" si="187"/>
        <v>0</v>
      </c>
      <c r="BM82" s="170" t="str">
        <f t="shared" si="188"/>
        <v xml:space="preserve"> </v>
      </c>
      <c r="BO82" s="166">
        <v>20</v>
      </c>
      <c r="BP82" s="229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",(VLOOKUP(BS82,PROTOKOL!$A$1:$E$26,2,FALSE))*BT82)</f>
        <v xml:space="preserve"> </v>
      </c>
      <c r="BV82" s="168" t="str">
        <f t="shared" si="145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89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",(VLOOKUP(CB82,PROTOKOL!$A$1:$E$26,2,FALSE))*CC82)</f>
        <v xml:space="preserve"> </v>
      </c>
      <c r="CE82" s="168" t="str">
        <f t="shared" si="146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242">IF(CB82=0," ",(CE82*CF82))</f>
        <v xml:space="preserve"> </v>
      </c>
      <c r="CH82" s="169">
        <f t="shared" si="190"/>
        <v>0</v>
      </c>
      <c r="CI82" s="170" t="str">
        <f t="shared" si="191"/>
        <v xml:space="preserve"> </v>
      </c>
      <c r="CK82" s="166">
        <v>20</v>
      </c>
      <c r="CL82" s="229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",(VLOOKUP(CO82,PROTOKOL!$A$1:$E$26,2,FALSE))*CP82)</f>
        <v xml:space="preserve"> </v>
      </c>
      <c r="CR82" s="168" t="str">
        <f t="shared" si="147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92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",(VLOOKUP(CX82,PROTOKOL!$A$1:$E$26,2,FALSE))*CY82)</f>
        <v xml:space="preserve"> </v>
      </c>
      <c r="DA82" s="168" t="str">
        <f t="shared" si="148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243">IF(CX82=0," ",(DA82*DB82))</f>
        <v xml:space="preserve"> </v>
      </c>
      <c r="DD82" s="169">
        <f t="shared" si="193"/>
        <v>0</v>
      </c>
      <c r="DE82" s="170" t="str">
        <f t="shared" si="194"/>
        <v xml:space="preserve"> </v>
      </c>
      <c r="DG82" s="166">
        <v>20</v>
      </c>
      <c r="DH82" s="229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",(VLOOKUP(DK82,PROTOKOL!$A$1:$E$26,2,FALSE))*DL82)</f>
        <v xml:space="preserve"> </v>
      </c>
      <c r="DN82" s="168" t="str">
        <f t="shared" si="149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95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",(VLOOKUP(DT82,PROTOKOL!$A$1:$E$26,2,FALSE))*DU82)</f>
        <v xml:space="preserve"> </v>
      </c>
      <c r="DW82" s="168" t="str">
        <f t="shared" si="150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244">IF(DT82=0," ",(DW82*DX82))</f>
        <v xml:space="preserve"> </v>
      </c>
      <c r="DZ82" s="169">
        <f t="shared" si="196"/>
        <v>0</v>
      </c>
      <c r="EA82" s="170" t="str">
        <f t="shared" si="197"/>
        <v xml:space="preserve"> </v>
      </c>
      <c r="EC82" s="166">
        <v>20</v>
      </c>
      <c r="ED82" s="229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",(VLOOKUP(EG82,PROTOKOL!$A$1:$E$26,2,FALSE))*EH82)</f>
        <v xml:space="preserve"> </v>
      </c>
      <c r="EJ82" s="168" t="str">
        <f t="shared" si="151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98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",(VLOOKUP(EP82,PROTOKOL!$A$1:$E$26,2,FALSE))*EQ82)</f>
        <v xml:space="preserve"> </v>
      </c>
      <c r="ES82" s="168" t="str">
        <f t="shared" si="152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245">IF(EP82=0," ",(ES82*ET82))</f>
        <v xml:space="preserve"> </v>
      </c>
      <c r="EV82" s="169">
        <f t="shared" si="199"/>
        <v>0</v>
      </c>
      <c r="EW82" s="170" t="str">
        <f t="shared" si="200"/>
        <v xml:space="preserve"> </v>
      </c>
      <c r="EY82" s="166">
        <v>20</v>
      </c>
      <c r="EZ82" s="229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",(VLOOKUP(FC82,PROTOKOL!$A$1:$E$26,2,FALSE))*FD82)</f>
        <v xml:space="preserve"> </v>
      </c>
      <c r="FF82" s="168" t="str">
        <f t="shared" si="153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201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",(VLOOKUP(FL82,PROTOKOL!$A$1:$E$26,2,FALSE))*FM82)</f>
        <v xml:space="preserve"> </v>
      </c>
      <c r="FO82" s="168" t="str">
        <f t="shared" si="154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246">IF(FL82=0," ",(FO82*FP82))</f>
        <v xml:space="preserve"> </v>
      </c>
      <c r="FR82" s="169">
        <f t="shared" si="202"/>
        <v>0</v>
      </c>
      <c r="FS82" s="170" t="str">
        <f t="shared" si="203"/>
        <v xml:space="preserve"> </v>
      </c>
      <c r="FU82" s="166">
        <v>20</v>
      </c>
      <c r="FV82" s="229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",(VLOOKUP(FY82,PROTOKOL!$A$1:$E$26,2,FALSE))*FZ82)</f>
        <v xml:space="preserve"> </v>
      </c>
      <c r="GB82" s="168" t="str">
        <f t="shared" si="155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204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",(VLOOKUP(GH82,PROTOKOL!$A$1:$E$26,2,FALSE))*GI82)</f>
        <v xml:space="preserve"> </v>
      </c>
      <c r="GK82" s="168" t="str">
        <f t="shared" si="156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247">IF(GH82=0," ",(GK82*GL82))</f>
        <v xml:space="preserve"> </v>
      </c>
      <c r="GN82" s="169">
        <f t="shared" si="205"/>
        <v>0</v>
      </c>
      <c r="GO82" s="170" t="str">
        <f t="shared" si="206"/>
        <v xml:space="preserve"> </v>
      </c>
      <c r="GQ82" s="166">
        <v>20</v>
      </c>
      <c r="GR82" s="229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",(VLOOKUP(GU82,PROTOKOL!$A$1:$E$26,2,FALSE))*GV82)</f>
        <v xml:space="preserve"> </v>
      </c>
      <c r="GX82" s="168" t="str">
        <f t="shared" si="157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207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",(VLOOKUP(HD82,PROTOKOL!$A$1:$E$26,2,FALSE))*HE82)</f>
        <v xml:space="preserve"> </v>
      </c>
      <c r="HG82" s="168" t="str">
        <f t="shared" si="158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248">IF(HD82=0," ",(HG82*HH82))</f>
        <v xml:space="preserve"> </v>
      </c>
      <c r="HJ82" s="169">
        <f t="shared" si="208"/>
        <v>0</v>
      </c>
      <c r="HK82" s="170" t="str">
        <f t="shared" si="209"/>
        <v xml:space="preserve"> </v>
      </c>
      <c r="HM82" s="166">
        <v>20</v>
      </c>
      <c r="HN82" s="229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",(VLOOKUP(HQ82,PROTOKOL!$A$1:$E$26,2,FALSE))*HR82)</f>
        <v xml:space="preserve"> </v>
      </c>
      <c r="HT82" s="168" t="str">
        <f t="shared" si="159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210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",(VLOOKUP(HZ82,PROTOKOL!$A$1:$E$26,2,FALSE))*IA82)</f>
        <v xml:space="preserve"> </v>
      </c>
      <c r="IC82" s="168" t="str">
        <f t="shared" si="160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249">IF(HZ82=0," ",(IC82*ID82))</f>
        <v xml:space="preserve"> </v>
      </c>
      <c r="IF82" s="169">
        <f t="shared" si="211"/>
        <v>0</v>
      </c>
      <c r="IG82" s="170" t="str">
        <f t="shared" si="212"/>
        <v xml:space="preserve"> </v>
      </c>
      <c r="II82" s="166">
        <v>20</v>
      </c>
      <c r="IJ82" s="229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",(VLOOKUP(IM82,PROTOKOL!$A$1:$E$26,2,FALSE))*IN82)</f>
        <v xml:space="preserve"> </v>
      </c>
      <c r="IP82" s="168" t="str">
        <f t="shared" si="161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213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",(VLOOKUP(IV82,PROTOKOL!$A$1:$E$26,2,FALSE))*IW82)</f>
        <v xml:space="preserve"> </v>
      </c>
      <c r="IY82" s="168" t="str">
        <f t="shared" si="162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250">IF(IV82=0," ",(IY82*IZ82))</f>
        <v xml:space="preserve"> </v>
      </c>
      <c r="JB82" s="169">
        <f t="shared" si="214"/>
        <v>0</v>
      </c>
      <c r="JC82" s="170" t="str">
        <f t="shared" si="215"/>
        <v xml:space="preserve"> </v>
      </c>
      <c r="JE82" s="166">
        <v>20</v>
      </c>
      <c r="JF82" s="229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",(VLOOKUP(JI82,PROTOKOL!$A$1:$E$26,2,FALSE))*JJ82)</f>
        <v xml:space="preserve"> </v>
      </c>
      <c r="JL82" s="168" t="str">
        <f t="shared" si="163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216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",(VLOOKUP(JR82,PROTOKOL!$A$1:$E$26,2,FALSE))*JS82)</f>
        <v xml:space="preserve"> </v>
      </c>
      <c r="JU82" s="168" t="str">
        <f t="shared" si="164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251">IF(JR82=0," ",(JU82*JV82))</f>
        <v xml:space="preserve"> </v>
      </c>
      <c r="JX82" s="169">
        <f t="shared" si="217"/>
        <v>0</v>
      </c>
      <c r="JY82" s="170" t="str">
        <f t="shared" si="218"/>
        <v xml:space="preserve"> </v>
      </c>
      <c r="KA82" s="166">
        <v>20</v>
      </c>
      <c r="KB82" s="229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",(VLOOKUP(KE82,PROTOKOL!$A$1:$E$26,2,FALSE))*KF82)</f>
        <v xml:space="preserve"> </v>
      </c>
      <c r="KH82" s="168" t="str">
        <f t="shared" si="165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219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",(VLOOKUP(KN82,PROTOKOL!$A$1:$E$26,2,FALSE))*KO82)</f>
        <v xml:space="preserve"> </v>
      </c>
      <c r="KQ82" s="168" t="str">
        <f t="shared" si="166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252">IF(KN82=0," ",(KQ82*KR82))</f>
        <v xml:space="preserve"> </v>
      </c>
      <c r="KT82" s="169">
        <f t="shared" si="220"/>
        <v>0</v>
      </c>
      <c r="KU82" s="170" t="str">
        <f t="shared" si="221"/>
        <v xml:space="preserve"> </v>
      </c>
      <c r="KW82" s="166">
        <v>20</v>
      </c>
      <c r="KX82" s="229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",(VLOOKUP(LA82,PROTOKOL!$A$1:$E$26,2,FALSE))*LB82)</f>
        <v xml:space="preserve"> </v>
      </c>
      <c r="LD82" s="168" t="str">
        <f t="shared" si="167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222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",(VLOOKUP(LJ82,PROTOKOL!$A$1:$E$26,2,FALSE))*LK82)</f>
        <v xml:space="preserve"> </v>
      </c>
      <c r="LM82" s="168" t="str">
        <f t="shared" si="168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253">IF(LJ82=0," ",(LM82*LN82))</f>
        <v xml:space="preserve"> </v>
      </c>
      <c r="LP82" s="169">
        <f t="shared" si="223"/>
        <v>0</v>
      </c>
      <c r="LQ82" s="170" t="str">
        <f t="shared" si="224"/>
        <v xml:space="preserve"> </v>
      </c>
      <c r="LS82" s="166">
        <v>20</v>
      </c>
      <c r="LT82" s="229"/>
      <c r="LU82" s="167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",(VLOOKUP(LW82,PROTOKOL!$A$1:$E$26,2,FALSE))*LX82)</f>
        <v xml:space="preserve"> </v>
      </c>
      <c r="LZ82" s="168" t="str">
        <f t="shared" si="169"/>
        <v xml:space="preserve"> </v>
      </c>
      <c r="MA82" s="205" t="str">
        <f>IF(LW82=0," ",VLOOKUP(LW82,PROTOKOL!$A:$E,5,FALSE))</f>
        <v xml:space="preserve"> </v>
      </c>
      <c r="MB82" s="169"/>
      <c r="MC82" s="170" t="str">
        <f t="shared" si="225"/>
        <v xml:space="preserve"> </v>
      </c>
      <c r="MD82" s="210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",(VLOOKUP(MF82,PROTOKOL!$A$1:$E$26,2,FALSE))*MG82)</f>
        <v xml:space="preserve"> </v>
      </c>
      <c r="MI82" s="168" t="str">
        <f t="shared" si="170"/>
        <v xml:space="preserve"> </v>
      </c>
      <c r="MJ82" s="169" t="str">
        <f>IF(MF82=0," ",VLOOKUP(MF82,PROTOKOL!$A:$E,5,FALSE))</f>
        <v xml:space="preserve"> </v>
      </c>
      <c r="MK82" s="205" t="str">
        <f t="shared" ref="MK82:MK100" si="254">IF(MF82=0," ",(MI82*MJ82))</f>
        <v xml:space="preserve"> </v>
      </c>
      <c r="ML82" s="169">
        <f t="shared" si="226"/>
        <v>0</v>
      </c>
      <c r="MM82" s="170" t="str">
        <f t="shared" si="227"/>
        <v xml:space="preserve"> </v>
      </c>
      <c r="MO82" s="166">
        <v>20</v>
      </c>
      <c r="MP82" s="229"/>
      <c r="MQ82" s="167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",(VLOOKUP(MS82,PROTOKOL!$A$1:$E$26,2,FALSE))*MT82)</f>
        <v xml:space="preserve"> </v>
      </c>
      <c r="MV82" s="168" t="str">
        <f t="shared" si="171"/>
        <v xml:space="preserve"> </v>
      </c>
      <c r="MW82" s="205" t="str">
        <f>IF(MS82=0," ",VLOOKUP(MS82,PROTOKOL!$A:$E,5,FALSE))</f>
        <v xml:space="preserve"> </v>
      </c>
      <c r="MX82" s="169"/>
      <c r="MY82" s="170" t="str">
        <f t="shared" si="228"/>
        <v xml:space="preserve"> </v>
      </c>
      <c r="MZ82" s="210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",(VLOOKUP(NB82,PROTOKOL!$A$1:$E$26,2,FALSE))*NC82)</f>
        <v xml:space="preserve"> </v>
      </c>
      <c r="NE82" s="168" t="str">
        <f t="shared" si="172"/>
        <v xml:space="preserve"> </v>
      </c>
      <c r="NF82" s="169" t="str">
        <f>IF(NB82=0," ",VLOOKUP(NB82,PROTOKOL!$A:$E,5,FALSE))</f>
        <v xml:space="preserve"> </v>
      </c>
      <c r="NG82" s="205" t="str">
        <f t="shared" ref="NG82:NG100" si="255">IF(NB82=0," ",(NE82*NF82))</f>
        <v xml:space="preserve"> </v>
      </c>
      <c r="NH82" s="169">
        <f t="shared" si="229"/>
        <v>0</v>
      </c>
      <c r="NI82" s="170" t="str">
        <f t="shared" si="230"/>
        <v xml:space="preserve"> </v>
      </c>
      <c r="NK82" s="166">
        <v>20</v>
      </c>
      <c r="NL82" s="229"/>
      <c r="NM82" s="167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",(VLOOKUP(NO82,PROTOKOL!$A$1:$E$26,2,FALSE))*NP82)</f>
        <v xml:space="preserve"> </v>
      </c>
      <c r="NR82" s="168" t="str">
        <f t="shared" si="173"/>
        <v xml:space="preserve"> </v>
      </c>
      <c r="NS82" s="205" t="str">
        <f>IF(NO82=0," ",VLOOKUP(NO82,PROTOKOL!$A:$E,5,FALSE))</f>
        <v xml:space="preserve"> </v>
      </c>
      <c r="NT82" s="169"/>
      <c r="NU82" s="170" t="str">
        <f t="shared" si="231"/>
        <v xml:space="preserve"> </v>
      </c>
      <c r="NV82" s="210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",(VLOOKUP(NX82,PROTOKOL!$A$1:$E$26,2,FALSE))*NY82)</f>
        <v xml:space="preserve"> </v>
      </c>
      <c r="OA82" s="168" t="str">
        <f t="shared" si="174"/>
        <v xml:space="preserve"> </v>
      </c>
      <c r="OB82" s="169" t="str">
        <f>IF(NX82=0," ",VLOOKUP(NX82,PROTOKOL!$A:$E,5,FALSE))</f>
        <v xml:space="preserve"> </v>
      </c>
      <c r="OC82" s="205" t="str">
        <f t="shared" ref="OC82:OC100" si="256">IF(NX82=0," ",(OA82*OB82))</f>
        <v xml:space="preserve"> </v>
      </c>
      <c r="OD82" s="169">
        <f t="shared" si="232"/>
        <v>0</v>
      </c>
      <c r="OE82" s="170" t="str">
        <f t="shared" si="233"/>
        <v xml:space="preserve"> </v>
      </c>
      <c r="OG82" s="166">
        <v>20</v>
      </c>
      <c r="OH82" s="229"/>
      <c r="OI82" s="167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",(VLOOKUP(OK82,PROTOKOL!$A$1:$E$26,2,FALSE))*OL82)</f>
        <v xml:space="preserve"> </v>
      </c>
      <c r="ON82" s="168" t="str">
        <f t="shared" si="175"/>
        <v xml:space="preserve"> </v>
      </c>
      <c r="OO82" s="205" t="str">
        <f>IF(OK82=0," ",VLOOKUP(OK82,PROTOKOL!$A:$E,5,FALSE))</f>
        <v xml:space="preserve"> </v>
      </c>
      <c r="OP82" s="169"/>
      <c r="OQ82" s="170" t="str">
        <f t="shared" si="234"/>
        <v xml:space="preserve"> </v>
      </c>
      <c r="OR82" s="210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",(VLOOKUP(OT82,PROTOKOL!$A$1:$E$26,2,FALSE))*OU82)</f>
        <v xml:space="preserve"> </v>
      </c>
      <c r="OW82" s="168" t="str">
        <f t="shared" si="176"/>
        <v xml:space="preserve"> </v>
      </c>
      <c r="OX82" s="169" t="str">
        <f>IF(OT82=0," ",VLOOKUP(OT82,PROTOKOL!$A:$E,5,FALSE))</f>
        <v xml:space="preserve"> </v>
      </c>
      <c r="OY82" s="205" t="str">
        <f t="shared" ref="OY82:OY100" si="257">IF(OT82=0," ",(OW82*OX82))</f>
        <v xml:space="preserve"> </v>
      </c>
      <c r="OZ82" s="169">
        <f t="shared" si="235"/>
        <v>0</v>
      </c>
      <c r="PA82" s="170" t="str">
        <f t="shared" si="236"/>
        <v xml:space="preserve"> </v>
      </c>
      <c r="PC82" s="166">
        <v>20</v>
      </c>
      <c r="PD82" s="229"/>
      <c r="PE82" s="167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",(VLOOKUP(PG82,PROTOKOL!$A$1:$E$26,2,FALSE))*PH82)</f>
        <v xml:space="preserve"> </v>
      </c>
      <c r="PJ82" s="168" t="str">
        <f t="shared" si="177"/>
        <v xml:space="preserve"> </v>
      </c>
      <c r="PK82" s="205" t="str">
        <f>IF(PG82=0," ",VLOOKUP(PG82,PROTOKOL!$A:$E,5,FALSE))</f>
        <v xml:space="preserve"> </v>
      </c>
      <c r="PL82" s="169"/>
      <c r="PM82" s="170" t="str">
        <f t="shared" si="237"/>
        <v xml:space="preserve"> </v>
      </c>
      <c r="PN82" s="210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",(VLOOKUP(PP82,PROTOKOL!$A$1:$E$26,2,FALSE))*PQ82)</f>
        <v xml:space="preserve"> </v>
      </c>
      <c r="PS82" s="168" t="str">
        <f t="shared" si="178"/>
        <v xml:space="preserve"> </v>
      </c>
      <c r="PT82" s="169" t="str">
        <f>IF(PP82=0," ",VLOOKUP(PP82,PROTOKOL!$A:$E,5,FALSE))</f>
        <v xml:space="preserve"> </v>
      </c>
      <c r="PU82" s="205" t="str">
        <f t="shared" ref="PU82:PU100" si="258">IF(PP82=0," ",(PS82*PT82))</f>
        <v xml:space="preserve"> </v>
      </c>
      <c r="PV82" s="169">
        <f t="shared" si="238"/>
        <v>0</v>
      </c>
      <c r="PW82" s="170" t="str">
        <f t="shared" si="239"/>
        <v xml:space="preserve"> </v>
      </c>
    </row>
    <row r="83" spans="1:439" ht="13.8">
      <c r="A83" s="166">
        <v>21</v>
      </c>
      <c r="B83" s="227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",(VLOOKUP(E83,PROTOKOL!$A$1:$E$26,2,FALSE))*F83)</f>
        <v xml:space="preserve"> </v>
      </c>
      <c r="H83" s="168" t="str">
        <f t="shared" si="139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79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",(VLOOKUP(N83,PROTOKOL!$A$1:$E$26,2,FALSE))*O83)</f>
        <v xml:space="preserve"> </v>
      </c>
      <c r="Q83" s="168" t="str">
        <f t="shared" si="140"/>
        <v xml:space="preserve"> </v>
      </c>
      <c r="R83" s="169" t="str">
        <f>IF(N83=0," ",VLOOKUP(N83,PROTOKOL!$A:$E,5,FALSE))</f>
        <v xml:space="preserve"> </v>
      </c>
      <c r="S83" s="205" t="str">
        <f t="shared" si="180"/>
        <v xml:space="preserve"> </v>
      </c>
      <c r="T83" s="169">
        <f t="shared" si="181"/>
        <v>0</v>
      </c>
      <c r="U83" s="170" t="str">
        <f t="shared" si="182"/>
        <v xml:space="preserve"> </v>
      </c>
      <c r="W83" s="166">
        <v>21</v>
      </c>
      <c r="X83" s="227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",(VLOOKUP(AA83,PROTOKOL!$A$1:$E$26,2,FALSE))*AB83)</f>
        <v xml:space="preserve"> </v>
      </c>
      <c r="AD83" s="168" t="str">
        <f t="shared" si="141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83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",(VLOOKUP(AJ83,PROTOKOL!$A$1:$E$26,2,FALSE))*AK83)</f>
        <v xml:space="preserve"> </v>
      </c>
      <c r="AM83" s="168" t="str">
        <f t="shared" si="142"/>
        <v xml:space="preserve"> </v>
      </c>
      <c r="AN83" s="169" t="str">
        <f>IF(AJ83=0," ",VLOOKUP(AJ83,PROTOKOL!$A:$E,5,FALSE))</f>
        <v xml:space="preserve"> </v>
      </c>
      <c r="AO83" s="205" t="str">
        <f t="shared" si="240"/>
        <v xml:space="preserve"> </v>
      </c>
      <c r="AP83" s="169">
        <f t="shared" si="184"/>
        <v>0</v>
      </c>
      <c r="AQ83" s="170" t="str">
        <f t="shared" si="185"/>
        <v xml:space="preserve"> </v>
      </c>
      <c r="AS83" s="166">
        <v>21</v>
      </c>
      <c r="AT83" s="227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",(VLOOKUP(AW83,PROTOKOL!$A$1:$E$26,2,FALSE))*AX83)</f>
        <v xml:space="preserve"> </v>
      </c>
      <c r="AZ83" s="168" t="str">
        <f t="shared" si="143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86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",(VLOOKUP(BF83,PROTOKOL!$A$1:$E$26,2,FALSE))*BG83)</f>
        <v xml:space="preserve"> </v>
      </c>
      <c r="BI83" s="168" t="str">
        <f t="shared" si="144"/>
        <v xml:space="preserve"> </v>
      </c>
      <c r="BJ83" s="169" t="str">
        <f>IF(BF83=0," ",VLOOKUP(BF83,PROTOKOL!$A:$E,5,FALSE))</f>
        <v xml:space="preserve"> </v>
      </c>
      <c r="BK83" s="205" t="str">
        <f t="shared" si="241"/>
        <v xml:space="preserve"> </v>
      </c>
      <c r="BL83" s="169">
        <f t="shared" si="187"/>
        <v>0</v>
      </c>
      <c r="BM83" s="170" t="str">
        <f t="shared" si="188"/>
        <v xml:space="preserve"> </v>
      </c>
      <c r="BO83" s="166">
        <v>21</v>
      </c>
      <c r="BP83" s="227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",(VLOOKUP(BS83,PROTOKOL!$A$1:$E$26,2,FALSE))*BT83)</f>
        <v xml:space="preserve"> </v>
      </c>
      <c r="BV83" s="168" t="str">
        <f t="shared" si="145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89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",(VLOOKUP(CB83,PROTOKOL!$A$1:$E$26,2,FALSE))*CC83)</f>
        <v xml:space="preserve"> </v>
      </c>
      <c r="CE83" s="168" t="str">
        <f t="shared" si="146"/>
        <v xml:space="preserve"> </v>
      </c>
      <c r="CF83" s="169" t="str">
        <f>IF(CB83=0," ",VLOOKUP(CB83,PROTOKOL!$A:$E,5,FALSE))</f>
        <v xml:space="preserve"> </v>
      </c>
      <c r="CG83" s="205" t="str">
        <f t="shared" si="242"/>
        <v xml:space="preserve"> </v>
      </c>
      <c r="CH83" s="169">
        <f t="shared" si="190"/>
        <v>0</v>
      </c>
      <c r="CI83" s="170" t="str">
        <f t="shared" si="191"/>
        <v xml:space="preserve"> </v>
      </c>
      <c r="CK83" s="166">
        <v>21</v>
      </c>
      <c r="CL83" s="227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",(VLOOKUP(CO83,PROTOKOL!$A$1:$E$26,2,FALSE))*CP83)</f>
        <v xml:space="preserve"> </v>
      </c>
      <c r="CR83" s="168" t="str">
        <f t="shared" si="147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92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",(VLOOKUP(CX83,PROTOKOL!$A$1:$E$26,2,FALSE))*CY83)</f>
        <v xml:space="preserve"> </v>
      </c>
      <c r="DA83" s="168" t="str">
        <f t="shared" si="148"/>
        <v xml:space="preserve"> </v>
      </c>
      <c r="DB83" s="169" t="str">
        <f>IF(CX83=0," ",VLOOKUP(CX83,PROTOKOL!$A:$E,5,FALSE))</f>
        <v xml:space="preserve"> </v>
      </c>
      <c r="DC83" s="205" t="str">
        <f t="shared" si="243"/>
        <v xml:space="preserve"> </v>
      </c>
      <c r="DD83" s="169">
        <f t="shared" si="193"/>
        <v>0</v>
      </c>
      <c r="DE83" s="170" t="str">
        <f t="shared" si="194"/>
        <v xml:space="preserve"> </v>
      </c>
      <c r="DG83" s="166">
        <v>21</v>
      </c>
      <c r="DH83" s="227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",(VLOOKUP(DK83,PROTOKOL!$A$1:$E$26,2,FALSE))*DL83)</f>
        <v xml:space="preserve"> </v>
      </c>
      <c r="DN83" s="168" t="str">
        <f t="shared" si="149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95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",(VLOOKUP(DT83,PROTOKOL!$A$1:$E$26,2,FALSE))*DU83)</f>
        <v xml:space="preserve"> </v>
      </c>
      <c r="DW83" s="168" t="str">
        <f t="shared" si="150"/>
        <v xml:space="preserve"> </v>
      </c>
      <c r="DX83" s="169" t="str">
        <f>IF(DT83=0," ",VLOOKUP(DT83,PROTOKOL!$A:$E,5,FALSE))</f>
        <v xml:space="preserve"> </v>
      </c>
      <c r="DY83" s="205" t="str">
        <f t="shared" si="244"/>
        <v xml:space="preserve"> </v>
      </c>
      <c r="DZ83" s="169">
        <f t="shared" si="196"/>
        <v>0</v>
      </c>
      <c r="EA83" s="170" t="str">
        <f t="shared" si="197"/>
        <v xml:space="preserve"> </v>
      </c>
      <c r="EC83" s="166">
        <v>21</v>
      </c>
      <c r="ED83" s="227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",(VLOOKUP(EG83,PROTOKOL!$A$1:$E$26,2,FALSE))*EH83)</f>
        <v xml:space="preserve"> </v>
      </c>
      <c r="EJ83" s="168" t="str">
        <f t="shared" si="151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98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",(VLOOKUP(EP83,PROTOKOL!$A$1:$E$26,2,FALSE))*EQ83)</f>
        <v xml:space="preserve"> </v>
      </c>
      <c r="ES83" s="168" t="str">
        <f t="shared" si="152"/>
        <v xml:space="preserve"> </v>
      </c>
      <c r="ET83" s="169" t="str">
        <f>IF(EP83=0," ",VLOOKUP(EP83,PROTOKOL!$A:$E,5,FALSE))</f>
        <v xml:space="preserve"> </v>
      </c>
      <c r="EU83" s="205" t="str">
        <f t="shared" si="245"/>
        <v xml:space="preserve"> </v>
      </c>
      <c r="EV83" s="169">
        <f t="shared" si="199"/>
        <v>0</v>
      </c>
      <c r="EW83" s="170" t="str">
        <f t="shared" si="200"/>
        <v xml:space="preserve"> </v>
      </c>
      <c r="EY83" s="166">
        <v>21</v>
      </c>
      <c r="EZ83" s="227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",(VLOOKUP(FC83,PROTOKOL!$A$1:$E$26,2,FALSE))*FD83)</f>
        <v xml:space="preserve"> </v>
      </c>
      <c r="FF83" s="168" t="str">
        <f t="shared" si="153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201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",(VLOOKUP(FL83,PROTOKOL!$A$1:$E$26,2,FALSE))*FM83)</f>
        <v xml:space="preserve"> </v>
      </c>
      <c r="FO83" s="168" t="str">
        <f t="shared" si="154"/>
        <v xml:space="preserve"> </v>
      </c>
      <c r="FP83" s="169" t="str">
        <f>IF(FL83=0," ",VLOOKUP(FL83,PROTOKOL!$A:$E,5,FALSE))</f>
        <v xml:space="preserve"> </v>
      </c>
      <c r="FQ83" s="205" t="str">
        <f t="shared" si="246"/>
        <v xml:space="preserve"> </v>
      </c>
      <c r="FR83" s="169">
        <f t="shared" si="202"/>
        <v>0</v>
      </c>
      <c r="FS83" s="170" t="str">
        <f t="shared" si="203"/>
        <v xml:space="preserve"> </v>
      </c>
      <c r="FU83" s="166">
        <v>21</v>
      </c>
      <c r="FV83" s="227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",(VLOOKUP(FY83,PROTOKOL!$A$1:$E$26,2,FALSE))*FZ83)</f>
        <v xml:space="preserve"> </v>
      </c>
      <c r="GB83" s="168" t="str">
        <f t="shared" si="155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204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",(VLOOKUP(GH83,PROTOKOL!$A$1:$E$26,2,FALSE))*GI83)</f>
        <v xml:space="preserve"> </v>
      </c>
      <c r="GK83" s="168" t="str">
        <f t="shared" si="156"/>
        <v xml:space="preserve"> </v>
      </c>
      <c r="GL83" s="169" t="str">
        <f>IF(GH83=0," ",VLOOKUP(GH83,PROTOKOL!$A:$E,5,FALSE))</f>
        <v xml:space="preserve"> </v>
      </c>
      <c r="GM83" s="205" t="str">
        <f t="shared" si="247"/>
        <v xml:space="preserve"> </v>
      </c>
      <c r="GN83" s="169">
        <f t="shared" si="205"/>
        <v>0</v>
      </c>
      <c r="GO83" s="170" t="str">
        <f t="shared" si="206"/>
        <v xml:space="preserve"> </v>
      </c>
      <c r="GQ83" s="166">
        <v>21</v>
      </c>
      <c r="GR83" s="227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",(VLOOKUP(GU83,PROTOKOL!$A$1:$E$26,2,FALSE))*GV83)</f>
        <v xml:space="preserve"> </v>
      </c>
      <c r="GX83" s="168" t="str">
        <f t="shared" si="157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207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",(VLOOKUP(HD83,PROTOKOL!$A$1:$E$26,2,FALSE))*HE83)</f>
        <v xml:space="preserve"> </v>
      </c>
      <c r="HG83" s="168" t="str">
        <f t="shared" si="158"/>
        <v xml:space="preserve"> </v>
      </c>
      <c r="HH83" s="169" t="str">
        <f>IF(HD83=0," ",VLOOKUP(HD83,PROTOKOL!$A:$E,5,FALSE))</f>
        <v xml:space="preserve"> </v>
      </c>
      <c r="HI83" s="205" t="str">
        <f t="shared" si="248"/>
        <v xml:space="preserve"> </v>
      </c>
      <c r="HJ83" s="169">
        <f t="shared" si="208"/>
        <v>0</v>
      </c>
      <c r="HK83" s="170" t="str">
        <f t="shared" si="209"/>
        <v xml:space="preserve"> </v>
      </c>
      <c r="HM83" s="166">
        <v>21</v>
      </c>
      <c r="HN83" s="227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",(VLOOKUP(HQ83,PROTOKOL!$A$1:$E$26,2,FALSE))*HR83)</f>
        <v xml:space="preserve"> </v>
      </c>
      <c r="HT83" s="168" t="str">
        <f t="shared" si="159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210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",(VLOOKUP(HZ83,PROTOKOL!$A$1:$E$26,2,FALSE))*IA83)</f>
        <v xml:space="preserve"> </v>
      </c>
      <c r="IC83" s="168" t="str">
        <f t="shared" si="160"/>
        <v xml:space="preserve"> </v>
      </c>
      <c r="ID83" s="169" t="str">
        <f>IF(HZ83=0," ",VLOOKUP(HZ83,PROTOKOL!$A:$E,5,FALSE))</f>
        <v xml:space="preserve"> </v>
      </c>
      <c r="IE83" s="205" t="str">
        <f t="shared" si="249"/>
        <v xml:space="preserve"> </v>
      </c>
      <c r="IF83" s="169">
        <f t="shared" si="211"/>
        <v>0</v>
      </c>
      <c r="IG83" s="170" t="str">
        <f t="shared" si="212"/>
        <v xml:space="preserve"> </v>
      </c>
      <c r="II83" s="166">
        <v>21</v>
      </c>
      <c r="IJ83" s="227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",(VLOOKUP(IM83,PROTOKOL!$A$1:$E$26,2,FALSE))*IN83)</f>
        <v xml:space="preserve"> </v>
      </c>
      <c r="IP83" s="168" t="str">
        <f t="shared" si="161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213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",(VLOOKUP(IV83,PROTOKOL!$A$1:$E$26,2,FALSE))*IW83)</f>
        <v xml:space="preserve"> </v>
      </c>
      <c r="IY83" s="168" t="str">
        <f t="shared" si="162"/>
        <v xml:space="preserve"> </v>
      </c>
      <c r="IZ83" s="169" t="str">
        <f>IF(IV83=0," ",VLOOKUP(IV83,PROTOKOL!$A:$E,5,FALSE))</f>
        <v xml:space="preserve"> </v>
      </c>
      <c r="JA83" s="205" t="str">
        <f t="shared" si="250"/>
        <v xml:space="preserve"> </v>
      </c>
      <c r="JB83" s="169">
        <f t="shared" si="214"/>
        <v>0</v>
      </c>
      <c r="JC83" s="170" t="str">
        <f t="shared" si="215"/>
        <v xml:space="preserve"> </v>
      </c>
      <c r="JE83" s="166">
        <v>21</v>
      </c>
      <c r="JF83" s="227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",(VLOOKUP(JI83,PROTOKOL!$A$1:$E$26,2,FALSE))*JJ83)</f>
        <v xml:space="preserve"> </v>
      </c>
      <c r="JL83" s="168" t="str">
        <f t="shared" si="163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216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",(VLOOKUP(JR83,PROTOKOL!$A$1:$E$26,2,FALSE))*JS83)</f>
        <v xml:space="preserve"> </v>
      </c>
      <c r="JU83" s="168" t="str">
        <f t="shared" si="164"/>
        <v xml:space="preserve"> </v>
      </c>
      <c r="JV83" s="169" t="str">
        <f>IF(JR83=0," ",VLOOKUP(JR83,PROTOKOL!$A:$E,5,FALSE))</f>
        <v xml:space="preserve"> </v>
      </c>
      <c r="JW83" s="205" t="str">
        <f t="shared" si="251"/>
        <v xml:space="preserve"> </v>
      </c>
      <c r="JX83" s="169">
        <f t="shared" si="217"/>
        <v>0</v>
      </c>
      <c r="JY83" s="170" t="str">
        <f t="shared" si="218"/>
        <v xml:space="preserve"> </v>
      </c>
      <c r="KA83" s="166">
        <v>21</v>
      </c>
      <c r="KB83" s="227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",(VLOOKUP(KE83,PROTOKOL!$A$1:$E$26,2,FALSE))*KF83)</f>
        <v xml:space="preserve"> </v>
      </c>
      <c r="KH83" s="168" t="str">
        <f t="shared" si="165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219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",(VLOOKUP(KN83,PROTOKOL!$A$1:$E$26,2,FALSE))*KO83)</f>
        <v xml:space="preserve"> </v>
      </c>
      <c r="KQ83" s="168" t="str">
        <f t="shared" si="166"/>
        <v xml:space="preserve"> </v>
      </c>
      <c r="KR83" s="169" t="str">
        <f>IF(KN83=0," ",VLOOKUP(KN83,PROTOKOL!$A:$E,5,FALSE))</f>
        <v xml:space="preserve"> </v>
      </c>
      <c r="KS83" s="205" t="str">
        <f t="shared" si="252"/>
        <v xml:space="preserve"> </v>
      </c>
      <c r="KT83" s="169">
        <f t="shared" si="220"/>
        <v>0</v>
      </c>
      <c r="KU83" s="170" t="str">
        <f t="shared" si="221"/>
        <v xml:space="preserve"> </v>
      </c>
      <c r="KW83" s="166">
        <v>21</v>
      </c>
      <c r="KX83" s="227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",(VLOOKUP(LA83,PROTOKOL!$A$1:$E$26,2,FALSE))*LB83)</f>
        <v xml:space="preserve"> </v>
      </c>
      <c r="LD83" s="168" t="str">
        <f t="shared" si="167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222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",(VLOOKUP(LJ83,PROTOKOL!$A$1:$E$26,2,FALSE))*LK83)</f>
        <v xml:space="preserve"> </v>
      </c>
      <c r="LM83" s="168" t="str">
        <f t="shared" si="168"/>
        <v xml:space="preserve"> </v>
      </c>
      <c r="LN83" s="169" t="str">
        <f>IF(LJ83=0," ",VLOOKUP(LJ83,PROTOKOL!$A:$E,5,FALSE))</f>
        <v xml:space="preserve"> </v>
      </c>
      <c r="LO83" s="205" t="str">
        <f t="shared" si="253"/>
        <v xml:space="preserve"> </v>
      </c>
      <c r="LP83" s="169">
        <f t="shared" si="223"/>
        <v>0</v>
      </c>
      <c r="LQ83" s="170" t="str">
        <f t="shared" si="224"/>
        <v xml:space="preserve"> </v>
      </c>
      <c r="LS83" s="166">
        <v>21</v>
      </c>
      <c r="LT83" s="227">
        <v>21</v>
      </c>
      <c r="LU83" s="167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",(VLOOKUP(LW83,PROTOKOL!$A$1:$E$26,2,FALSE))*LX83)</f>
        <v xml:space="preserve"> </v>
      </c>
      <c r="LZ83" s="168" t="str">
        <f t="shared" si="169"/>
        <v xml:space="preserve"> </v>
      </c>
      <c r="MA83" s="205" t="str">
        <f>IF(LW83=0," ",VLOOKUP(LW83,PROTOKOL!$A:$E,5,FALSE))</f>
        <v xml:space="preserve"> </v>
      </c>
      <c r="MB83" s="169"/>
      <c r="MC83" s="170" t="str">
        <f t="shared" si="225"/>
        <v xml:space="preserve"> </v>
      </c>
      <c r="MD83" s="210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",(VLOOKUP(MF83,PROTOKOL!$A$1:$E$26,2,FALSE))*MG83)</f>
        <v xml:space="preserve"> </v>
      </c>
      <c r="MI83" s="168" t="str">
        <f t="shared" si="170"/>
        <v xml:space="preserve"> </v>
      </c>
      <c r="MJ83" s="169" t="str">
        <f>IF(MF83=0," ",VLOOKUP(MF83,PROTOKOL!$A:$E,5,FALSE))</f>
        <v xml:space="preserve"> </v>
      </c>
      <c r="MK83" s="205" t="str">
        <f t="shared" si="254"/>
        <v xml:space="preserve"> </v>
      </c>
      <c r="ML83" s="169">
        <f t="shared" si="226"/>
        <v>0</v>
      </c>
      <c r="MM83" s="170" t="str">
        <f t="shared" si="227"/>
        <v xml:space="preserve"> </v>
      </c>
      <c r="MO83" s="166">
        <v>21</v>
      </c>
      <c r="MP83" s="227">
        <v>21</v>
      </c>
      <c r="MQ83" s="167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",(VLOOKUP(MS83,PROTOKOL!$A$1:$E$26,2,FALSE))*MT83)</f>
        <v xml:space="preserve"> </v>
      </c>
      <c r="MV83" s="168" t="str">
        <f t="shared" si="171"/>
        <v xml:space="preserve"> </v>
      </c>
      <c r="MW83" s="205" t="str">
        <f>IF(MS83=0," ",VLOOKUP(MS83,PROTOKOL!$A:$E,5,FALSE))</f>
        <v xml:space="preserve"> </v>
      </c>
      <c r="MX83" s="169"/>
      <c r="MY83" s="170" t="str">
        <f t="shared" si="228"/>
        <v xml:space="preserve"> </v>
      </c>
      <c r="MZ83" s="210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",(VLOOKUP(NB83,PROTOKOL!$A$1:$E$26,2,FALSE))*NC83)</f>
        <v xml:space="preserve"> </v>
      </c>
      <c r="NE83" s="168" t="str">
        <f t="shared" si="172"/>
        <v xml:space="preserve"> </v>
      </c>
      <c r="NF83" s="169" t="str">
        <f>IF(NB83=0," ",VLOOKUP(NB83,PROTOKOL!$A:$E,5,FALSE))</f>
        <v xml:space="preserve"> </v>
      </c>
      <c r="NG83" s="205" t="str">
        <f t="shared" si="255"/>
        <v xml:space="preserve"> </v>
      </c>
      <c r="NH83" s="169">
        <f t="shared" si="229"/>
        <v>0</v>
      </c>
      <c r="NI83" s="170" t="str">
        <f t="shared" si="230"/>
        <v xml:space="preserve"> </v>
      </c>
      <c r="NK83" s="166">
        <v>21</v>
      </c>
      <c r="NL83" s="227">
        <v>21</v>
      </c>
      <c r="NM83" s="167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",(VLOOKUP(NO83,PROTOKOL!$A$1:$E$26,2,FALSE))*NP83)</f>
        <v xml:space="preserve"> </v>
      </c>
      <c r="NR83" s="168" t="str">
        <f t="shared" si="173"/>
        <v xml:space="preserve"> </v>
      </c>
      <c r="NS83" s="205" t="str">
        <f>IF(NO83=0," ",VLOOKUP(NO83,PROTOKOL!$A:$E,5,FALSE))</f>
        <v xml:space="preserve"> </v>
      </c>
      <c r="NT83" s="169"/>
      <c r="NU83" s="170" t="str">
        <f t="shared" si="231"/>
        <v xml:space="preserve"> </v>
      </c>
      <c r="NV83" s="210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",(VLOOKUP(NX83,PROTOKOL!$A$1:$E$26,2,FALSE))*NY83)</f>
        <v xml:space="preserve"> </v>
      </c>
      <c r="OA83" s="168" t="str">
        <f t="shared" si="174"/>
        <v xml:space="preserve"> </v>
      </c>
      <c r="OB83" s="169" t="str">
        <f>IF(NX83=0," ",VLOOKUP(NX83,PROTOKOL!$A:$E,5,FALSE))</f>
        <v xml:space="preserve"> </v>
      </c>
      <c r="OC83" s="205" t="str">
        <f t="shared" si="256"/>
        <v xml:space="preserve"> </v>
      </c>
      <c r="OD83" s="169">
        <f t="shared" si="232"/>
        <v>0</v>
      </c>
      <c r="OE83" s="170" t="str">
        <f t="shared" si="233"/>
        <v xml:space="preserve"> </v>
      </c>
      <c r="OG83" s="166">
        <v>21</v>
      </c>
      <c r="OH83" s="227">
        <v>21</v>
      </c>
      <c r="OI83" s="167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",(VLOOKUP(OK83,PROTOKOL!$A$1:$E$26,2,FALSE))*OL83)</f>
        <v xml:space="preserve"> </v>
      </c>
      <c r="ON83" s="168" t="str">
        <f t="shared" si="175"/>
        <v xml:space="preserve"> </v>
      </c>
      <c r="OO83" s="205" t="str">
        <f>IF(OK83=0," ",VLOOKUP(OK83,PROTOKOL!$A:$E,5,FALSE))</f>
        <v xml:space="preserve"> </v>
      </c>
      <c r="OP83" s="169"/>
      <c r="OQ83" s="170" t="str">
        <f t="shared" si="234"/>
        <v xml:space="preserve"> </v>
      </c>
      <c r="OR83" s="210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",(VLOOKUP(OT83,PROTOKOL!$A$1:$E$26,2,FALSE))*OU83)</f>
        <v xml:space="preserve"> </v>
      </c>
      <c r="OW83" s="168" t="str">
        <f t="shared" si="176"/>
        <v xml:space="preserve"> </v>
      </c>
      <c r="OX83" s="169" t="str">
        <f>IF(OT83=0," ",VLOOKUP(OT83,PROTOKOL!$A:$E,5,FALSE))</f>
        <v xml:space="preserve"> </v>
      </c>
      <c r="OY83" s="205" t="str">
        <f t="shared" si="257"/>
        <v xml:space="preserve"> </v>
      </c>
      <c r="OZ83" s="169">
        <f t="shared" si="235"/>
        <v>0</v>
      </c>
      <c r="PA83" s="170" t="str">
        <f t="shared" si="236"/>
        <v xml:space="preserve"> </v>
      </c>
      <c r="PC83" s="166">
        <v>21</v>
      </c>
      <c r="PD83" s="227">
        <v>21</v>
      </c>
      <c r="PE83" s="167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",(VLOOKUP(PG83,PROTOKOL!$A$1:$E$26,2,FALSE))*PH83)</f>
        <v xml:space="preserve"> </v>
      </c>
      <c r="PJ83" s="168" t="str">
        <f t="shared" si="177"/>
        <v xml:space="preserve"> </v>
      </c>
      <c r="PK83" s="205" t="str">
        <f>IF(PG83=0," ",VLOOKUP(PG83,PROTOKOL!$A:$E,5,FALSE))</f>
        <v xml:space="preserve"> </v>
      </c>
      <c r="PL83" s="169"/>
      <c r="PM83" s="170" t="str">
        <f t="shared" si="237"/>
        <v xml:space="preserve"> </v>
      </c>
      <c r="PN83" s="210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",(VLOOKUP(PP83,PROTOKOL!$A$1:$E$26,2,FALSE))*PQ83)</f>
        <v xml:space="preserve"> </v>
      </c>
      <c r="PS83" s="168" t="str">
        <f t="shared" si="178"/>
        <v xml:space="preserve"> </v>
      </c>
      <c r="PT83" s="169" t="str">
        <f>IF(PP83=0," ",VLOOKUP(PP83,PROTOKOL!$A:$E,5,FALSE))</f>
        <v xml:space="preserve"> </v>
      </c>
      <c r="PU83" s="205" t="str">
        <f t="shared" si="258"/>
        <v xml:space="preserve"> </v>
      </c>
      <c r="PV83" s="169">
        <f t="shared" si="238"/>
        <v>0</v>
      </c>
      <c r="PW83" s="170" t="str">
        <f t="shared" si="239"/>
        <v xml:space="preserve"> </v>
      </c>
    </row>
    <row r="84" spans="1:439" ht="13.8">
      <c r="A84" s="166">
        <v>21</v>
      </c>
      <c r="B84" s="228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",(VLOOKUP(E84,PROTOKOL!$A$1:$E$26,2,FALSE))*F84)</f>
        <v xml:space="preserve"> </v>
      </c>
      <c r="H84" s="168" t="str">
        <f t="shared" si="139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79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",(VLOOKUP(N84,PROTOKOL!$A$1:$E$26,2,FALSE))*O84)</f>
        <v xml:space="preserve"> </v>
      </c>
      <c r="Q84" s="168" t="str">
        <f t="shared" si="140"/>
        <v xml:space="preserve"> </v>
      </c>
      <c r="R84" s="169" t="str">
        <f>IF(N84=0," ",VLOOKUP(N84,PROTOKOL!$A:$E,5,FALSE))</f>
        <v xml:space="preserve"> </v>
      </c>
      <c r="S84" s="205" t="str">
        <f t="shared" si="180"/>
        <v xml:space="preserve"> </v>
      </c>
      <c r="T84" s="169">
        <f t="shared" si="181"/>
        <v>0</v>
      </c>
      <c r="U84" s="170" t="str">
        <f t="shared" si="182"/>
        <v xml:space="preserve"> </v>
      </c>
      <c r="W84" s="166">
        <v>21</v>
      </c>
      <c r="X84" s="228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",(VLOOKUP(AA84,PROTOKOL!$A$1:$E$26,2,FALSE))*AB84)</f>
        <v xml:space="preserve"> </v>
      </c>
      <c r="AD84" s="168" t="str">
        <f t="shared" si="141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83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",(VLOOKUP(AJ84,PROTOKOL!$A$1:$E$26,2,FALSE))*AK84)</f>
        <v xml:space="preserve"> </v>
      </c>
      <c r="AM84" s="168" t="str">
        <f t="shared" si="142"/>
        <v xml:space="preserve"> </v>
      </c>
      <c r="AN84" s="169" t="str">
        <f>IF(AJ84=0," ",VLOOKUP(AJ84,PROTOKOL!$A:$E,5,FALSE))</f>
        <v xml:space="preserve"> </v>
      </c>
      <c r="AO84" s="205" t="str">
        <f t="shared" si="240"/>
        <v xml:space="preserve"> </v>
      </c>
      <c r="AP84" s="169">
        <f t="shared" si="184"/>
        <v>0</v>
      </c>
      <c r="AQ84" s="170" t="str">
        <f t="shared" si="185"/>
        <v xml:space="preserve"> </v>
      </c>
      <c r="AS84" s="166">
        <v>21</v>
      </c>
      <c r="AT84" s="228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",(VLOOKUP(AW84,PROTOKOL!$A$1:$E$26,2,FALSE))*AX84)</f>
        <v xml:space="preserve"> </v>
      </c>
      <c r="AZ84" s="168" t="str">
        <f t="shared" si="143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86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",(VLOOKUP(BF84,PROTOKOL!$A$1:$E$26,2,FALSE))*BG84)</f>
        <v xml:space="preserve"> </v>
      </c>
      <c r="BI84" s="168" t="str">
        <f t="shared" si="144"/>
        <v xml:space="preserve"> </v>
      </c>
      <c r="BJ84" s="169" t="str">
        <f>IF(BF84=0," ",VLOOKUP(BF84,PROTOKOL!$A:$E,5,FALSE))</f>
        <v xml:space="preserve"> </v>
      </c>
      <c r="BK84" s="205" t="str">
        <f t="shared" si="241"/>
        <v xml:space="preserve"> </v>
      </c>
      <c r="BL84" s="169">
        <f t="shared" si="187"/>
        <v>0</v>
      </c>
      <c r="BM84" s="170" t="str">
        <f t="shared" si="188"/>
        <v xml:space="preserve"> </v>
      </c>
      <c r="BO84" s="166">
        <v>21</v>
      </c>
      <c r="BP84" s="228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",(VLOOKUP(BS84,PROTOKOL!$A$1:$E$26,2,FALSE))*BT84)</f>
        <v xml:space="preserve"> </v>
      </c>
      <c r="BV84" s="168" t="str">
        <f t="shared" si="145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89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",(VLOOKUP(CB84,PROTOKOL!$A$1:$E$26,2,FALSE))*CC84)</f>
        <v xml:space="preserve"> </v>
      </c>
      <c r="CE84" s="168" t="str">
        <f t="shared" si="146"/>
        <v xml:space="preserve"> </v>
      </c>
      <c r="CF84" s="169" t="str">
        <f>IF(CB84=0," ",VLOOKUP(CB84,PROTOKOL!$A:$E,5,FALSE))</f>
        <v xml:space="preserve"> </v>
      </c>
      <c r="CG84" s="205" t="str">
        <f t="shared" si="242"/>
        <v xml:space="preserve"> </v>
      </c>
      <c r="CH84" s="169">
        <f t="shared" si="190"/>
        <v>0</v>
      </c>
      <c r="CI84" s="170" t="str">
        <f t="shared" si="191"/>
        <v xml:space="preserve"> </v>
      </c>
      <c r="CK84" s="166">
        <v>21</v>
      </c>
      <c r="CL84" s="228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",(VLOOKUP(CO84,PROTOKOL!$A$1:$E$26,2,FALSE))*CP84)</f>
        <v xml:space="preserve"> </v>
      </c>
      <c r="CR84" s="168" t="str">
        <f t="shared" si="147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92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",(VLOOKUP(CX84,PROTOKOL!$A$1:$E$26,2,FALSE))*CY84)</f>
        <v xml:space="preserve"> </v>
      </c>
      <c r="DA84" s="168" t="str">
        <f t="shared" si="148"/>
        <v xml:space="preserve"> </v>
      </c>
      <c r="DB84" s="169" t="str">
        <f>IF(CX84=0," ",VLOOKUP(CX84,PROTOKOL!$A:$E,5,FALSE))</f>
        <v xml:space="preserve"> </v>
      </c>
      <c r="DC84" s="205" t="str">
        <f t="shared" si="243"/>
        <v xml:space="preserve"> </v>
      </c>
      <c r="DD84" s="169">
        <f t="shared" si="193"/>
        <v>0</v>
      </c>
      <c r="DE84" s="170" t="str">
        <f t="shared" si="194"/>
        <v xml:space="preserve"> </v>
      </c>
      <c r="DG84" s="166">
        <v>21</v>
      </c>
      <c r="DH84" s="228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",(VLOOKUP(DK84,PROTOKOL!$A$1:$E$26,2,FALSE))*DL84)</f>
        <v xml:space="preserve"> </v>
      </c>
      <c r="DN84" s="168" t="str">
        <f t="shared" si="149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95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",(VLOOKUP(DT84,PROTOKOL!$A$1:$E$26,2,FALSE))*DU84)</f>
        <v xml:space="preserve"> </v>
      </c>
      <c r="DW84" s="168" t="str">
        <f t="shared" si="150"/>
        <v xml:space="preserve"> </v>
      </c>
      <c r="DX84" s="169" t="str">
        <f>IF(DT84=0," ",VLOOKUP(DT84,PROTOKOL!$A:$E,5,FALSE))</f>
        <v xml:space="preserve"> </v>
      </c>
      <c r="DY84" s="205" t="str">
        <f t="shared" si="244"/>
        <v xml:space="preserve"> </v>
      </c>
      <c r="DZ84" s="169">
        <f t="shared" si="196"/>
        <v>0</v>
      </c>
      <c r="EA84" s="170" t="str">
        <f t="shared" si="197"/>
        <v xml:space="preserve"> </v>
      </c>
      <c r="EC84" s="166">
        <v>21</v>
      </c>
      <c r="ED84" s="228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",(VLOOKUP(EG84,PROTOKOL!$A$1:$E$26,2,FALSE))*EH84)</f>
        <v xml:space="preserve"> </v>
      </c>
      <c r="EJ84" s="168" t="str">
        <f t="shared" si="151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98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",(VLOOKUP(EP84,PROTOKOL!$A$1:$E$26,2,FALSE))*EQ84)</f>
        <v xml:space="preserve"> </v>
      </c>
      <c r="ES84" s="168" t="str">
        <f t="shared" si="152"/>
        <v xml:space="preserve"> </v>
      </c>
      <c r="ET84" s="169" t="str">
        <f>IF(EP84=0," ",VLOOKUP(EP84,PROTOKOL!$A:$E,5,FALSE))</f>
        <v xml:space="preserve"> </v>
      </c>
      <c r="EU84" s="205" t="str">
        <f t="shared" si="245"/>
        <v xml:space="preserve"> </v>
      </c>
      <c r="EV84" s="169">
        <f t="shared" si="199"/>
        <v>0</v>
      </c>
      <c r="EW84" s="170" t="str">
        <f t="shared" si="200"/>
        <v xml:space="preserve"> </v>
      </c>
      <c r="EY84" s="166">
        <v>21</v>
      </c>
      <c r="EZ84" s="228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",(VLOOKUP(FC84,PROTOKOL!$A$1:$E$26,2,FALSE))*FD84)</f>
        <v xml:space="preserve"> </v>
      </c>
      <c r="FF84" s="168" t="str">
        <f t="shared" si="153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201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",(VLOOKUP(FL84,PROTOKOL!$A$1:$E$26,2,FALSE))*FM84)</f>
        <v xml:space="preserve"> </v>
      </c>
      <c r="FO84" s="168" t="str">
        <f t="shared" si="154"/>
        <v xml:space="preserve"> </v>
      </c>
      <c r="FP84" s="169" t="str">
        <f>IF(FL84=0," ",VLOOKUP(FL84,PROTOKOL!$A:$E,5,FALSE))</f>
        <v xml:space="preserve"> </v>
      </c>
      <c r="FQ84" s="205" t="str">
        <f t="shared" si="246"/>
        <v xml:space="preserve"> </v>
      </c>
      <c r="FR84" s="169">
        <f t="shared" si="202"/>
        <v>0</v>
      </c>
      <c r="FS84" s="170" t="str">
        <f t="shared" si="203"/>
        <v xml:space="preserve"> </v>
      </c>
      <c r="FU84" s="166">
        <v>21</v>
      </c>
      <c r="FV84" s="228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",(VLOOKUP(FY84,PROTOKOL!$A$1:$E$26,2,FALSE))*FZ84)</f>
        <v xml:space="preserve"> </v>
      </c>
      <c r="GB84" s="168" t="str">
        <f t="shared" si="155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204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",(VLOOKUP(GH84,PROTOKOL!$A$1:$E$26,2,FALSE))*GI84)</f>
        <v xml:space="preserve"> </v>
      </c>
      <c r="GK84" s="168" t="str">
        <f t="shared" si="156"/>
        <v xml:space="preserve"> </v>
      </c>
      <c r="GL84" s="169" t="str">
        <f>IF(GH84=0," ",VLOOKUP(GH84,PROTOKOL!$A:$E,5,FALSE))</f>
        <v xml:space="preserve"> </v>
      </c>
      <c r="GM84" s="205" t="str">
        <f t="shared" si="247"/>
        <v xml:space="preserve"> </v>
      </c>
      <c r="GN84" s="169">
        <f t="shared" si="205"/>
        <v>0</v>
      </c>
      <c r="GO84" s="170" t="str">
        <f t="shared" si="206"/>
        <v xml:space="preserve"> </v>
      </c>
      <c r="GQ84" s="166">
        <v>21</v>
      </c>
      <c r="GR84" s="228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",(VLOOKUP(GU84,PROTOKOL!$A$1:$E$26,2,FALSE))*GV84)</f>
        <v xml:space="preserve"> </v>
      </c>
      <c r="GX84" s="168" t="str">
        <f t="shared" si="157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207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",(VLOOKUP(HD84,PROTOKOL!$A$1:$E$26,2,FALSE))*HE84)</f>
        <v xml:space="preserve"> </v>
      </c>
      <c r="HG84" s="168" t="str">
        <f t="shared" si="158"/>
        <v xml:space="preserve"> </v>
      </c>
      <c r="HH84" s="169" t="str">
        <f>IF(HD84=0," ",VLOOKUP(HD84,PROTOKOL!$A:$E,5,FALSE))</f>
        <v xml:space="preserve"> </v>
      </c>
      <c r="HI84" s="205" t="str">
        <f t="shared" si="248"/>
        <v xml:space="preserve"> </v>
      </c>
      <c r="HJ84" s="169">
        <f t="shared" si="208"/>
        <v>0</v>
      </c>
      <c r="HK84" s="170" t="str">
        <f t="shared" si="209"/>
        <v xml:space="preserve"> </v>
      </c>
      <c r="HM84" s="166">
        <v>21</v>
      </c>
      <c r="HN84" s="228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",(VLOOKUP(HQ84,PROTOKOL!$A$1:$E$26,2,FALSE))*HR84)</f>
        <v xml:space="preserve"> </v>
      </c>
      <c r="HT84" s="168" t="str">
        <f t="shared" si="159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210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",(VLOOKUP(HZ84,PROTOKOL!$A$1:$E$26,2,FALSE))*IA84)</f>
        <v xml:space="preserve"> </v>
      </c>
      <c r="IC84" s="168" t="str">
        <f t="shared" si="160"/>
        <v xml:space="preserve"> </v>
      </c>
      <c r="ID84" s="169" t="str">
        <f>IF(HZ84=0," ",VLOOKUP(HZ84,PROTOKOL!$A:$E,5,FALSE))</f>
        <v xml:space="preserve"> </v>
      </c>
      <c r="IE84" s="205" t="str">
        <f t="shared" si="249"/>
        <v xml:space="preserve"> </v>
      </c>
      <c r="IF84" s="169">
        <f t="shared" si="211"/>
        <v>0</v>
      </c>
      <c r="IG84" s="170" t="str">
        <f t="shared" si="212"/>
        <v xml:space="preserve"> </v>
      </c>
      <c r="II84" s="166">
        <v>21</v>
      </c>
      <c r="IJ84" s="228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",(VLOOKUP(IM84,PROTOKOL!$A$1:$E$26,2,FALSE))*IN84)</f>
        <v xml:space="preserve"> </v>
      </c>
      <c r="IP84" s="168" t="str">
        <f t="shared" si="161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213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",(VLOOKUP(IV84,PROTOKOL!$A$1:$E$26,2,FALSE))*IW84)</f>
        <v xml:space="preserve"> </v>
      </c>
      <c r="IY84" s="168" t="str">
        <f t="shared" si="162"/>
        <v xml:space="preserve"> </v>
      </c>
      <c r="IZ84" s="169" t="str">
        <f>IF(IV84=0," ",VLOOKUP(IV84,PROTOKOL!$A:$E,5,FALSE))</f>
        <v xml:space="preserve"> </v>
      </c>
      <c r="JA84" s="205" t="str">
        <f t="shared" si="250"/>
        <v xml:space="preserve"> </v>
      </c>
      <c r="JB84" s="169">
        <f t="shared" si="214"/>
        <v>0</v>
      </c>
      <c r="JC84" s="170" t="str">
        <f t="shared" si="215"/>
        <v xml:space="preserve"> </v>
      </c>
      <c r="JE84" s="166">
        <v>21</v>
      </c>
      <c r="JF84" s="228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",(VLOOKUP(JI84,PROTOKOL!$A$1:$E$26,2,FALSE))*JJ84)</f>
        <v xml:space="preserve"> </v>
      </c>
      <c r="JL84" s="168" t="str">
        <f t="shared" si="163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216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",(VLOOKUP(JR84,PROTOKOL!$A$1:$E$26,2,FALSE))*JS84)</f>
        <v xml:space="preserve"> </v>
      </c>
      <c r="JU84" s="168" t="str">
        <f t="shared" si="164"/>
        <v xml:space="preserve"> </v>
      </c>
      <c r="JV84" s="169" t="str">
        <f>IF(JR84=0," ",VLOOKUP(JR84,PROTOKOL!$A:$E,5,FALSE))</f>
        <v xml:space="preserve"> </v>
      </c>
      <c r="JW84" s="205" t="str">
        <f t="shared" si="251"/>
        <v xml:space="preserve"> </v>
      </c>
      <c r="JX84" s="169">
        <f t="shared" si="217"/>
        <v>0</v>
      </c>
      <c r="JY84" s="170" t="str">
        <f t="shared" si="218"/>
        <v xml:space="preserve"> </v>
      </c>
      <c r="KA84" s="166">
        <v>21</v>
      </c>
      <c r="KB84" s="228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",(VLOOKUP(KE84,PROTOKOL!$A$1:$E$26,2,FALSE))*KF84)</f>
        <v xml:space="preserve"> </v>
      </c>
      <c r="KH84" s="168" t="str">
        <f t="shared" si="165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219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",(VLOOKUP(KN84,PROTOKOL!$A$1:$E$26,2,FALSE))*KO84)</f>
        <v xml:space="preserve"> </v>
      </c>
      <c r="KQ84" s="168" t="str">
        <f t="shared" si="166"/>
        <v xml:space="preserve"> </v>
      </c>
      <c r="KR84" s="169" t="str">
        <f>IF(KN84=0," ",VLOOKUP(KN84,PROTOKOL!$A:$E,5,FALSE))</f>
        <v xml:space="preserve"> </v>
      </c>
      <c r="KS84" s="205" t="str">
        <f t="shared" si="252"/>
        <v xml:space="preserve"> </v>
      </c>
      <c r="KT84" s="169">
        <f t="shared" si="220"/>
        <v>0</v>
      </c>
      <c r="KU84" s="170" t="str">
        <f t="shared" si="221"/>
        <v xml:space="preserve"> </v>
      </c>
      <c r="KW84" s="166">
        <v>21</v>
      </c>
      <c r="KX84" s="228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",(VLOOKUP(LA84,PROTOKOL!$A$1:$E$26,2,FALSE))*LB84)</f>
        <v xml:space="preserve"> </v>
      </c>
      <c r="LD84" s="168" t="str">
        <f t="shared" si="167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222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",(VLOOKUP(LJ84,PROTOKOL!$A$1:$E$26,2,FALSE))*LK84)</f>
        <v xml:space="preserve"> </v>
      </c>
      <c r="LM84" s="168" t="str">
        <f t="shared" si="168"/>
        <v xml:space="preserve"> </v>
      </c>
      <c r="LN84" s="169" t="str">
        <f>IF(LJ84=0," ",VLOOKUP(LJ84,PROTOKOL!$A:$E,5,FALSE))</f>
        <v xml:space="preserve"> </v>
      </c>
      <c r="LO84" s="205" t="str">
        <f t="shared" si="253"/>
        <v xml:space="preserve"> </v>
      </c>
      <c r="LP84" s="169">
        <f t="shared" si="223"/>
        <v>0</v>
      </c>
      <c r="LQ84" s="170" t="str">
        <f t="shared" si="224"/>
        <v xml:space="preserve"> </v>
      </c>
      <c r="LS84" s="166">
        <v>21</v>
      </c>
      <c r="LT84" s="228"/>
      <c r="LU84" s="167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",(VLOOKUP(LW84,PROTOKOL!$A$1:$E$26,2,FALSE))*LX84)</f>
        <v xml:space="preserve"> </v>
      </c>
      <c r="LZ84" s="168" t="str">
        <f t="shared" si="169"/>
        <v xml:space="preserve"> </v>
      </c>
      <c r="MA84" s="205" t="str">
        <f>IF(LW84=0," ",VLOOKUP(LW84,PROTOKOL!$A:$E,5,FALSE))</f>
        <v xml:space="preserve"> </v>
      </c>
      <c r="MB84" s="169"/>
      <c r="MC84" s="170" t="str">
        <f t="shared" si="225"/>
        <v xml:space="preserve"> </v>
      </c>
      <c r="MD84" s="210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",(VLOOKUP(MF84,PROTOKOL!$A$1:$E$26,2,FALSE))*MG84)</f>
        <v xml:space="preserve"> </v>
      </c>
      <c r="MI84" s="168" t="str">
        <f t="shared" si="170"/>
        <v xml:space="preserve"> </v>
      </c>
      <c r="MJ84" s="169" t="str">
        <f>IF(MF84=0," ",VLOOKUP(MF84,PROTOKOL!$A:$E,5,FALSE))</f>
        <v xml:space="preserve"> </v>
      </c>
      <c r="MK84" s="205" t="str">
        <f t="shared" si="254"/>
        <v xml:space="preserve"> </v>
      </c>
      <c r="ML84" s="169">
        <f t="shared" si="226"/>
        <v>0</v>
      </c>
      <c r="MM84" s="170" t="str">
        <f t="shared" si="227"/>
        <v xml:space="preserve"> </v>
      </c>
      <c r="MO84" s="166">
        <v>21</v>
      </c>
      <c r="MP84" s="228"/>
      <c r="MQ84" s="167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",(VLOOKUP(MS84,PROTOKOL!$A$1:$E$26,2,FALSE))*MT84)</f>
        <v xml:space="preserve"> </v>
      </c>
      <c r="MV84" s="168" t="str">
        <f t="shared" si="171"/>
        <v xml:space="preserve"> </v>
      </c>
      <c r="MW84" s="205" t="str">
        <f>IF(MS84=0," ",VLOOKUP(MS84,PROTOKOL!$A:$E,5,FALSE))</f>
        <v xml:space="preserve"> </v>
      </c>
      <c r="MX84" s="169"/>
      <c r="MY84" s="170" t="str">
        <f t="shared" si="228"/>
        <v xml:space="preserve"> </v>
      </c>
      <c r="MZ84" s="210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",(VLOOKUP(NB84,PROTOKOL!$A$1:$E$26,2,FALSE))*NC84)</f>
        <v xml:space="preserve"> </v>
      </c>
      <c r="NE84" s="168" t="str">
        <f t="shared" si="172"/>
        <v xml:space="preserve"> </v>
      </c>
      <c r="NF84" s="169" t="str">
        <f>IF(NB84=0," ",VLOOKUP(NB84,PROTOKOL!$A:$E,5,FALSE))</f>
        <v xml:space="preserve"> </v>
      </c>
      <c r="NG84" s="205" t="str">
        <f t="shared" si="255"/>
        <v xml:space="preserve"> </v>
      </c>
      <c r="NH84" s="169">
        <f t="shared" si="229"/>
        <v>0</v>
      </c>
      <c r="NI84" s="170" t="str">
        <f t="shared" si="230"/>
        <v xml:space="preserve"> </v>
      </c>
      <c r="NK84" s="166">
        <v>21</v>
      </c>
      <c r="NL84" s="228"/>
      <c r="NM84" s="167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",(VLOOKUP(NO84,PROTOKOL!$A$1:$E$26,2,FALSE))*NP84)</f>
        <v xml:space="preserve"> </v>
      </c>
      <c r="NR84" s="168" t="str">
        <f t="shared" si="173"/>
        <v xml:space="preserve"> </v>
      </c>
      <c r="NS84" s="205" t="str">
        <f>IF(NO84=0," ",VLOOKUP(NO84,PROTOKOL!$A:$E,5,FALSE))</f>
        <v xml:space="preserve"> </v>
      </c>
      <c r="NT84" s="169"/>
      <c r="NU84" s="170" t="str">
        <f t="shared" si="231"/>
        <v xml:space="preserve"> </v>
      </c>
      <c r="NV84" s="210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",(VLOOKUP(NX84,PROTOKOL!$A$1:$E$26,2,FALSE))*NY84)</f>
        <v xml:space="preserve"> </v>
      </c>
      <c r="OA84" s="168" t="str">
        <f t="shared" si="174"/>
        <v xml:space="preserve"> </v>
      </c>
      <c r="OB84" s="169" t="str">
        <f>IF(NX84=0," ",VLOOKUP(NX84,PROTOKOL!$A:$E,5,FALSE))</f>
        <v xml:space="preserve"> </v>
      </c>
      <c r="OC84" s="205" t="str">
        <f t="shared" si="256"/>
        <v xml:space="preserve"> </v>
      </c>
      <c r="OD84" s="169">
        <f t="shared" si="232"/>
        <v>0</v>
      </c>
      <c r="OE84" s="170" t="str">
        <f t="shared" si="233"/>
        <v xml:space="preserve"> </v>
      </c>
      <c r="OG84" s="166">
        <v>21</v>
      </c>
      <c r="OH84" s="228"/>
      <c r="OI84" s="167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",(VLOOKUP(OK84,PROTOKOL!$A$1:$E$26,2,FALSE))*OL84)</f>
        <v xml:space="preserve"> </v>
      </c>
      <c r="ON84" s="168" t="str">
        <f t="shared" si="175"/>
        <v xml:space="preserve"> </v>
      </c>
      <c r="OO84" s="205" t="str">
        <f>IF(OK84=0," ",VLOOKUP(OK84,PROTOKOL!$A:$E,5,FALSE))</f>
        <v xml:space="preserve"> </v>
      </c>
      <c r="OP84" s="169"/>
      <c r="OQ84" s="170" t="str">
        <f t="shared" si="234"/>
        <v xml:space="preserve"> </v>
      </c>
      <c r="OR84" s="210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",(VLOOKUP(OT84,PROTOKOL!$A$1:$E$26,2,FALSE))*OU84)</f>
        <v xml:space="preserve"> </v>
      </c>
      <c r="OW84" s="168" t="str">
        <f t="shared" si="176"/>
        <v xml:space="preserve"> </v>
      </c>
      <c r="OX84" s="169" t="str">
        <f>IF(OT84=0," ",VLOOKUP(OT84,PROTOKOL!$A:$E,5,FALSE))</f>
        <v xml:space="preserve"> </v>
      </c>
      <c r="OY84" s="205" t="str">
        <f t="shared" si="257"/>
        <v xml:space="preserve"> </v>
      </c>
      <c r="OZ84" s="169">
        <f t="shared" si="235"/>
        <v>0</v>
      </c>
      <c r="PA84" s="170" t="str">
        <f t="shared" si="236"/>
        <v xml:space="preserve"> </v>
      </c>
      <c r="PC84" s="166">
        <v>21</v>
      </c>
      <c r="PD84" s="228"/>
      <c r="PE84" s="167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",(VLOOKUP(PG84,PROTOKOL!$A$1:$E$26,2,FALSE))*PH84)</f>
        <v xml:space="preserve"> </v>
      </c>
      <c r="PJ84" s="168" t="str">
        <f t="shared" si="177"/>
        <v xml:space="preserve"> </v>
      </c>
      <c r="PK84" s="205" t="str">
        <f>IF(PG84=0," ",VLOOKUP(PG84,PROTOKOL!$A:$E,5,FALSE))</f>
        <v xml:space="preserve"> </v>
      </c>
      <c r="PL84" s="169"/>
      <c r="PM84" s="170" t="str">
        <f t="shared" si="237"/>
        <v xml:space="preserve"> </v>
      </c>
      <c r="PN84" s="210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",(VLOOKUP(PP84,PROTOKOL!$A$1:$E$26,2,FALSE))*PQ84)</f>
        <v xml:space="preserve"> </v>
      </c>
      <c r="PS84" s="168" t="str">
        <f t="shared" si="178"/>
        <v xml:space="preserve"> </v>
      </c>
      <c r="PT84" s="169" t="str">
        <f>IF(PP84=0," ",VLOOKUP(PP84,PROTOKOL!$A:$E,5,FALSE))</f>
        <v xml:space="preserve"> </v>
      </c>
      <c r="PU84" s="205" t="str">
        <f t="shared" si="258"/>
        <v xml:space="preserve"> </v>
      </c>
      <c r="PV84" s="169">
        <f t="shared" si="238"/>
        <v>0</v>
      </c>
      <c r="PW84" s="170" t="str">
        <f t="shared" si="239"/>
        <v xml:space="preserve"> </v>
      </c>
    </row>
    <row r="85" spans="1:439" ht="13.8">
      <c r="A85" s="166">
        <v>21</v>
      </c>
      <c r="B85" s="229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",(VLOOKUP(E85,PROTOKOL!$A$1:$E$26,2,FALSE))*F85)</f>
        <v xml:space="preserve"> </v>
      </c>
      <c r="H85" s="168" t="str">
        <f t="shared" si="139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79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",(VLOOKUP(N85,PROTOKOL!$A$1:$E$26,2,FALSE))*O85)</f>
        <v xml:space="preserve"> </v>
      </c>
      <c r="Q85" s="168" t="str">
        <f t="shared" si="140"/>
        <v xml:space="preserve"> </v>
      </c>
      <c r="R85" s="169" t="str">
        <f>IF(N85=0," ",VLOOKUP(N85,PROTOKOL!$A:$E,5,FALSE))</f>
        <v xml:space="preserve"> </v>
      </c>
      <c r="S85" s="205" t="str">
        <f t="shared" si="180"/>
        <v xml:space="preserve"> </v>
      </c>
      <c r="T85" s="169">
        <f t="shared" si="181"/>
        <v>0</v>
      </c>
      <c r="U85" s="170" t="str">
        <f t="shared" si="182"/>
        <v xml:space="preserve"> </v>
      </c>
      <c r="W85" s="166">
        <v>21</v>
      </c>
      <c r="X85" s="229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",(VLOOKUP(AA85,PROTOKOL!$A$1:$E$26,2,FALSE))*AB85)</f>
        <v xml:space="preserve"> </v>
      </c>
      <c r="AD85" s="168" t="str">
        <f t="shared" si="141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83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",(VLOOKUP(AJ85,PROTOKOL!$A$1:$E$26,2,FALSE))*AK85)</f>
        <v xml:space="preserve"> </v>
      </c>
      <c r="AM85" s="168" t="str">
        <f t="shared" si="142"/>
        <v xml:space="preserve"> </v>
      </c>
      <c r="AN85" s="169" t="str">
        <f>IF(AJ85=0," ",VLOOKUP(AJ85,PROTOKOL!$A:$E,5,FALSE))</f>
        <v xml:space="preserve"> </v>
      </c>
      <c r="AO85" s="205" t="str">
        <f t="shared" si="240"/>
        <v xml:space="preserve"> </v>
      </c>
      <c r="AP85" s="169">
        <f t="shared" si="184"/>
        <v>0</v>
      </c>
      <c r="AQ85" s="170" t="str">
        <f t="shared" si="185"/>
        <v xml:space="preserve"> </v>
      </c>
      <c r="AS85" s="166">
        <v>21</v>
      </c>
      <c r="AT85" s="229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",(VLOOKUP(AW85,PROTOKOL!$A$1:$E$26,2,FALSE))*AX85)</f>
        <v xml:space="preserve"> </v>
      </c>
      <c r="AZ85" s="168" t="str">
        <f t="shared" si="143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86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",(VLOOKUP(BF85,PROTOKOL!$A$1:$E$26,2,FALSE))*BG85)</f>
        <v xml:space="preserve"> </v>
      </c>
      <c r="BI85" s="168" t="str">
        <f t="shared" si="144"/>
        <v xml:space="preserve"> </v>
      </c>
      <c r="BJ85" s="169" t="str">
        <f>IF(BF85=0," ",VLOOKUP(BF85,PROTOKOL!$A:$E,5,FALSE))</f>
        <v xml:space="preserve"> </v>
      </c>
      <c r="BK85" s="205" t="str">
        <f t="shared" si="241"/>
        <v xml:space="preserve"> </v>
      </c>
      <c r="BL85" s="169">
        <f t="shared" si="187"/>
        <v>0</v>
      </c>
      <c r="BM85" s="170" t="str">
        <f t="shared" si="188"/>
        <v xml:space="preserve"> </v>
      </c>
      <c r="BO85" s="166">
        <v>21</v>
      </c>
      <c r="BP85" s="229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",(VLOOKUP(BS85,PROTOKOL!$A$1:$E$26,2,FALSE))*BT85)</f>
        <v xml:space="preserve"> </v>
      </c>
      <c r="BV85" s="168" t="str">
        <f t="shared" si="145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89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",(VLOOKUP(CB85,PROTOKOL!$A$1:$E$26,2,FALSE))*CC85)</f>
        <v xml:space="preserve"> </v>
      </c>
      <c r="CE85" s="168" t="str">
        <f t="shared" si="146"/>
        <v xml:space="preserve"> </v>
      </c>
      <c r="CF85" s="169" t="str">
        <f>IF(CB85=0," ",VLOOKUP(CB85,PROTOKOL!$A:$E,5,FALSE))</f>
        <v xml:space="preserve"> </v>
      </c>
      <c r="CG85" s="205" t="str">
        <f t="shared" si="242"/>
        <v xml:space="preserve"> </v>
      </c>
      <c r="CH85" s="169">
        <f t="shared" si="190"/>
        <v>0</v>
      </c>
      <c r="CI85" s="170" t="str">
        <f t="shared" si="191"/>
        <v xml:space="preserve"> </v>
      </c>
      <c r="CK85" s="166">
        <v>21</v>
      </c>
      <c r="CL85" s="229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",(VLOOKUP(CO85,PROTOKOL!$A$1:$E$26,2,FALSE))*CP85)</f>
        <v xml:space="preserve"> </v>
      </c>
      <c r="CR85" s="168" t="str">
        <f t="shared" si="147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92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",(VLOOKUP(CX85,PROTOKOL!$A$1:$E$26,2,FALSE))*CY85)</f>
        <v xml:space="preserve"> </v>
      </c>
      <c r="DA85" s="168" t="str">
        <f t="shared" si="148"/>
        <v xml:space="preserve"> </v>
      </c>
      <c r="DB85" s="169" t="str">
        <f>IF(CX85=0," ",VLOOKUP(CX85,PROTOKOL!$A:$E,5,FALSE))</f>
        <v xml:space="preserve"> </v>
      </c>
      <c r="DC85" s="205" t="str">
        <f t="shared" si="243"/>
        <v xml:space="preserve"> </v>
      </c>
      <c r="DD85" s="169">
        <f t="shared" si="193"/>
        <v>0</v>
      </c>
      <c r="DE85" s="170" t="str">
        <f t="shared" si="194"/>
        <v xml:space="preserve"> </v>
      </c>
      <c r="DG85" s="166">
        <v>21</v>
      </c>
      <c r="DH85" s="229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",(VLOOKUP(DK85,PROTOKOL!$A$1:$E$26,2,FALSE))*DL85)</f>
        <v xml:space="preserve"> </v>
      </c>
      <c r="DN85" s="168" t="str">
        <f t="shared" si="149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95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",(VLOOKUP(DT85,PROTOKOL!$A$1:$E$26,2,FALSE))*DU85)</f>
        <v xml:space="preserve"> </v>
      </c>
      <c r="DW85" s="168" t="str">
        <f t="shared" si="150"/>
        <v xml:space="preserve"> </v>
      </c>
      <c r="DX85" s="169" t="str">
        <f>IF(DT85=0," ",VLOOKUP(DT85,PROTOKOL!$A:$E,5,FALSE))</f>
        <v xml:space="preserve"> </v>
      </c>
      <c r="DY85" s="205" t="str">
        <f t="shared" si="244"/>
        <v xml:space="preserve"> </v>
      </c>
      <c r="DZ85" s="169">
        <f t="shared" si="196"/>
        <v>0</v>
      </c>
      <c r="EA85" s="170" t="str">
        <f t="shared" si="197"/>
        <v xml:space="preserve"> </v>
      </c>
      <c r="EC85" s="166">
        <v>21</v>
      </c>
      <c r="ED85" s="229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",(VLOOKUP(EG85,PROTOKOL!$A$1:$E$26,2,FALSE))*EH85)</f>
        <v xml:space="preserve"> </v>
      </c>
      <c r="EJ85" s="168" t="str">
        <f t="shared" si="151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98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",(VLOOKUP(EP85,PROTOKOL!$A$1:$E$26,2,FALSE))*EQ85)</f>
        <v xml:space="preserve"> </v>
      </c>
      <c r="ES85" s="168" t="str">
        <f t="shared" si="152"/>
        <v xml:space="preserve"> </v>
      </c>
      <c r="ET85" s="169" t="str">
        <f>IF(EP85=0," ",VLOOKUP(EP85,PROTOKOL!$A:$E,5,FALSE))</f>
        <v xml:space="preserve"> </v>
      </c>
      <c r="EU85" s="205" t="str">
        <f t="shared" si="245"/>
        <v xml:space="preserve"> </v>
      </c>
      <c r="EV85" s="169">
        <f t="shared" si="199"/>
        <v>0</v>
      </c>
      <c r="EW85" s="170" t="str">
        <f t="shared" si="200"/>
        <v xml:space="preserve"> </v>
      </c>
      <c r="EY85" s="166">
        <v>21</v>
      </c>
      <c r="EZ85" s="229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",(VLOOKUP(FC85,PROTOKOL!$A$1:$E$26,2,FALSE))*FD85)</f>
        <v xml:space="preserve"> </v>
      </c>
      <c r="FF85" s="168" t="str">
        <f t="shared" si="153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201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",(VLOOKUP(FL85,PROTOKOL!$A$1:$E$26,2,FALSE))*FM85)</f>
        <v xml:space="preserve"> </v>
      </c>
      <c r="FO85" s="168" t="str">
        <f t="shared" si="154"/>
        <v xml:space="preserve"> </v>
      </c>
      <c r="FP85" s="169" t="str">
        <f>IF(FL85=0," ",VLOOKUP(FL85,PROTOKOL!$A:$E,5,FALSE))</f>
        <v xml:space="preserve"> </v>
      </c>
      <c r="FQ85" s="205" t="str">
        <f t="shared" si="246"/>
        <v xml:space="preserve"> </v>
      </c>
      <c r="FR85" s="169">
        <f t="shared" si="202"/>
        <v>0</v>
      </c>
      <c r="FS85" s="170" t="str">
        <f t="shared" si="203"/>
        <v xml:space="preserve"> </v>
      </c>
      <c r="FU85" s="166">
        <v>21</v>
      </c>
      <c r="FV85" s="229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",(VLOOKUP(FY85,PROTOKOL!$A$1:$E$26,2,FALSE))*FZ85)</f>
        <v xml:space="preserve"> </v>
      </c>
      <c r="GB85" s="168" t="str">
        <f t="shared" si="155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204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",(VLOOKUP(GH85,PROTOKOL!$A$1:$E$26,2,FALSE))*GI85)</f>
        <v xml:space="preserve"> </v>
      </c>
      <c r="GK85" s="168" t="str">
        <f t="shared" si="156"/>
        <v xml:space="preserve"> </v>
      </c>
      <c r="GL85" s="169" t="str">
        <f>IF(GH85=0," ",VLOOKUP(GH85,PROTOKOL!$A:$E,5,FALSE))</f>
        <v xml:space="preserve"> </v>
      </c>
      <c r="GM85" s="205" t="str">
        <f t="shared" si="247"/>
        <v xml:space="preserve"> </v>
      </c>
      <c r="GN85" s="169">
        <f t="shared" si="205"/>
        <v>0</v>
      </c>
      <c r="GO85" s="170" t="str">
        <f t="shared" si="206"/>
        <v xml:space="preserve"> </v>
      </c>
      <c r="GQ85" s="166">
        <v>21</v>
      </c>
      <c r="GR85" s="229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",(VLOOKUP(GU85,PROTOKOL!$A$1:$E$26,2,FALSE))*GV85)</f>
        <v xml:space="preserve"> </v>
      </c>
      <c r="GX85" s="168" t="str">
        <f t="shared" si="157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207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",(VLOOKUP(HD85,PROTOKOL!$A$1:$E$26,2,FALSE))*HE85)</f>
        <v xml:space="preserve"> </v>
      </c>
      <c r="HG85" s="168" t="str">
        <f t="shared" si="158"/>
        <v xml:space="preserve"> </v>
      </c>
      <c r="HH85" s="169" t="str">
        <f>IF(HD85=0," ",VLOOKUP(HD85,PROTOKOL!$A:$E,5,FALSE))</f>
        <v xml:space="preserve"> </v>
      </c>
      <c r="HI85" s="205" t="str">
        <f t="shared" si="248"/>
        <v xml:space="preserve"> </v>
      </c>
      <c r="HJ85" s="169">
        <f t="shared" si="208"/>
        <v>0</v>
      </c>
      <c r="HK85" s="170" t="str">
        <f t="shared" si="209"/>
        <v xml:space="preserve"> </v>
      </c>
      <c r="HM85" s="166">
        <v>21</v>
      </c>
      <c r="HN85" s="229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",(VLOOKUP(HQ85,PROTOKOL!$A$1:$E$26,2,FALSE))*HR85)</f>
        <v xml:space="preserve"> </v>
      </c>
      <c r="HT85" s="168" t="str">
        <f t="shared" si="159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210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",(VLOOKUP(HZ85,PROTOKOL!$A$1:$E$26,2,FALSE))*IA85)</f>
        <v xml:space="preserve"> </v>
      </c>
      <c r="IC85" s="168" t="str">
        <f t="shared" si="160"/>
        <v xml:space="preserve"> </v>
      </c>
      <c r="ID85" s="169" t="str">
        <f>IF(HZ85=0," ",VLOOKUP(HZ85,PROTOKOL!$A:$E,5,FALSE))</f>
        <v xml:space="preserve"> </v>
      </c>
      <c r="IE85" s="205" t="str">
        <f t="shared" si="249"/>
        <v xml:space="preserve"> </v>
      </c>
      <c r="IF85" s="169">
        <f t="shared" si="211"/>
        <v>0</v>
      </c>
      <c r="IG85" s="170" t="str">
        <f t="shared" si="212"/>
        <v xml:space="preserve"> </v>
      </c>
      <c r="II85" s="166">
        <v>21</v>
      </c>
      <c r="IJ85" s="229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",(VLOOKUP(IM85,PROTOKOL!$A$1:$E$26,2,FALSE))*IN85)</f>
        <v xml:space="preserve"> </v>
      </c>
      <c r="IP85" s="168" t="str">
        <f t="shared" si="161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213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",(VLOOKUP(IV85,PROTOKOL!$A$1:$E$26,2,FALSE))*IW85)</f>
        <v xml:space="preserve"> </v>
      </c>
      <c r="IY85" s="168" t="str">
        <f t="shared" si="162"/>
        <v xml:space="preserve"> </v>
      </c>
      <c r="IZ85" s="169" t="str">
        <f>IF(IV85=0," ",VLOOKUP(IV85,PROTOKOL!$A:$E,5,FALSE))</f>
        <v xml:space="preserve"> </v>
      </c>
      <c r="JA85" s="205" t="str">
        <f t="shared" si="250"/>
        <v xml:space="preserve"> </v>
      </c>
      <c r="JB85" s="169">
        <f t="shared" si="214"/>
        <v>0</v>
      </c>
      <c r="JC85" s="170" t="str">
        <f t="shared" si="215"/>
        <v xml:space="preserve"> </v>
      </c>
      <c r="JE85" s="166">
        <v>21</v>
      </c>
      <c r="JF85" s="229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",(VLOOKUP(JI85,PROTOKOL!$A$1:$E$26,2,FALSE))*JJ85)</f>
        <v xml:space="preserve"> </v>
      </c>
      <c r="JL85" s="168" t="str">
        <f t="shared" si="163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216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",(VLOOKUP(JR85,PROTOKOL!$A$1:$E$26,2,FALSE))*JS85)</f>
        <v xml:space="preserve"> </v>
      </c>
      <c r="JU85" s="168" t="str">
        <f t="shared" si="164"/>
        <v xml:space="preserve"> </v>
      </c>
      <c r="JV85" s="169" t="str">
        <f>IF(JR85=0," ",VLOOKUP(JR85,PROTOKOL!$A:$E,5,FALSE))</f>
        <v xml:space="preserve"> </v>
      </c>
      <c r="JW85" s="205" t="str">
        <f t="shared" si="251"/>
        <v xml:space="preserve"> </v>
      </c>
      <c r="JX85" s="169">
        <f t="shared" si="217"/>
        <v>0</v>
      </c>
      <c r="JY85" s="170" t="str">
        <f t="shared" si="218"/>
        <v xml:space="preserve"> </v>
      </c>
      <c r="KA85" s="166">
        <v>21</v>
      </c>
      <c r="KB85" s="229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",(VLOOKUP(KE85,PROTOKOL!$A$1:$E$26,2,FALSE))*KF85)</f>
        <v xml:space="preserve"> </v>
      </c>
      <c r="KH85" s="168" t="str">
        <f t="shared" si="165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219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",(VLOOKUP(KN85,PROTOKOL!$A$1:$E$26,2,FALSE))*KO85)</f>
        <v xml:space="preserve"> </v>
      </c>
      <c r="KQ85" s="168" t="str">
        <f t="shared" si="166"/>
        <v xml:space="preserve"> </v>
      </c>
      <c r="KR85" s="169" t="str">
        <f>IF(KN85=0," ",VLOOKUP(KN85,PROTOKOL!$A:$E,5,FALSE))</f>
        <v xml:space="preserve"> </v>
      </c>
      <c r="KS85" s="205" t="str">
        <f t="shared" si="252"/>
        <v xml:space="preserve"> </v>
      </c>
      <c r="KT85" s="169">
        <f t="shared" si="220"/>
        <v>0</v>
      </c>
      <c r="KU85" s="170" t="str">
        <f t="shared" si="221"/>
        <v xml:space="preserve"> </v>
      </c>
      <c r="KW85" s="166">
        <v>21</v>
      </c>
      <c r="KX85" s="229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",(VLOOKUP(LA85,PROTOKOL!$A$1:$E$26,2,FALSE))*LB85)</f>
        <v xml:space="preserve"> </v>
      </c>
      <c r="LD85" s="168" t="str">
        <f t="shared" si="167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222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",(VLOOKUP(LJ85,PROTOKOL!$A$1:$E$26,2,FALSE))*LK85)</f>
        <v xml:space="preserve"> </v>
      </c>
      <c r="LM85" s="168" t="str">
        <f t="shared" si="168"/>
        <v xml:space="preserve"> </v>
      </c>
      <c r="LN85" s="169" t="str">
        <f>IF(LJ85=0," ",VLOOKUP(LJ85,PROTOKOL!$A:$E,5,FALSE))</f>
        <v xml:space="preserve"> </v>
      </c>
      <c r="LO85" s="205" t="str">
        <f t="shared" si="253"/>
        <v xml:space="preserve"> </v>
      </c>
      <c r="LP85" s="169">
        <f t="shared" si="223"/>
        <v>0</v>
      </c>
      <c r="LQ85" s="170" t="str">
        <f t="shared" si="224"/>
        <v xml:space="preserve"> </v>
      </c>
      <c r="LS85" s="166">
        <v>21</v>
      </c>
      <c r="LT85" s="229"/>
      <c r="LU85" s="167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",(VLOOKUP(LW85,PROTOKOL!$A$1:$E$26,2,FALSE))*LX85)</f>
        <v xml:space="preserve"> </v>
      </c>
      <c r="LZ85" s="168" t="str">
        <f t="shared" si="169"/>
        <v xml:space="preserve"> </v>
      </c>
      <c r="MA85" s="205" t="str">
        <f>IF(LW85=0," ",VLOOKUP(LW85,PROTOKOL!$A:$E,5,FALSE))</f>
        <v xml:space="preserve"> </v>
      </c>
      <c r="MB85" s="169"/>
      <c r="MC85" s="170" t="str">
        <f t="shared" si="225"/>
        <v xml:space="preserve"> </v>
      </c>
      <c r="MD85" s="210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",(VLOOKUP(MF85,PROTOKOL!$A$1:$E$26,2,FALSE))*MG85)</f>
        <v xml:space="preserve"> </v>
      </c>
      <c r="MI85" s="168" t="str">
        <f t="shared" si="170"/>
        <v xml:space="preserve"> </v>
      </c>
      <c r="MJ85" s="169" t="str">
        <f>IF(MF85=0," ",VLOOKUP(MF85,PROTOKOL!$A:$E,5,FALSE))</f>
        <v xml:space="preserve"> </v>
      </c>
      <c r="MK85" s="205" t="str">
        <f t="shared" si="254"/>
        <v xml:space="preserve"> </v>
      </c>
      <c r="ML85" s="169">
        <f t="shared" si="226"/>
        <v>0</v>
      </c>
      <c r="MM85" s="170" t="str">
        <f t="shared" si="227"/>
        <v xml:space="preserve"> </v>
      </c>
      <c r="MO85" s="166">
        <v>21</v>
      </c>
      <c r="MP85" s="229"/>
      <c r="MQ85" s="167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",(VLOOKUP(MS85,PROTOKOL!$A$1:$E$26,2,FALSE))*MT85)</f>
        <v xml:space="preserve"> </v>
      </c>
      <c r="MV85" s="168" t="str">
        <f t="shared" si="171"/>
        <v xml:space="preserve"> </v>
      </c>
      <c r="MW85" s="205" t="str">
        <f>IF(MS85=0," ",VLOOKUP(MS85,PROTOKOL!$A:$E,5,FALSE))</f>
        <v xml:space="preserve"> </v>
      </c>
      <c r="MX85" s="169"/>
      <c r="MY85" s="170" t="str">
        <f t="shared" si="228"/>
        <v xml:space="preserve"> </v>
      </c>
      <c r="MZ85" s="210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",(VLOOKUP(NB85,PROTOKOL!$A$1:$E$26,2,FALSE))*NC85)</f>
        <v xml:space="preserve"> </v>
      </c>
      <c r="NE85" s="168" t="str">
        <f t="shared" si="172"/>
        <v xml:space="preserve"> </v>
      </c>
      <c r="NF85" s="169" t="str">
        <f>IF(NB85=0," ",VLOOKUP(NB85,PROTOKOL!$A:$E,5,FALSE))</f>
        <v xml:space="preserve"> </v>
      </c>
      <c r="NG85" s="205" t="str">
        <f t="shared" si="255"/>
        <v xml:space="preserve"> </v>
      </c>
      <c r="NH85" s="169">
        <f t="shared" si="229"/>
        <v>0</v>
      </c>
      <c r="NI85" s="170" t="str">
        <f t="shared" si="230"/>
        <v xml:space="preserve"> </v>
      </c>
      <c r="NK85" s="166">
        <v>21</v>
      </c>
      <c r="NL85" s="229"/>
      <c r="NM85" s="167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",(VLOOKUP(NO85,PROTOKOL!$A$1:$E$26,2,FALSE))*NP85)</f>
        <v xml:space="preserve"> </v>
      </c>
      <c r="NR85" s="168" t="str">
        <f t="shared" si="173"/>
        <v xml:space="preserve"> </v>
      </c>
      <c r="NS85" s="205" t="str">
        <f>IF(NO85=0," ",VLOOKUP(NO85,PROTOKOL!$A:$E,5,FALSE))</f>
        <v xml:space="preserve"> </v>
      </c>
      <c r="NT85" s="169"/>
      <c r="NU85" s="170" t="str">
        <f t="shared" si="231"/>
        <v xml:space="preserve"> </v>
      </c>
      <c r="NV85" s="210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",(VLOOKUP(NX85,PROTOKOL!$A$1:$E$26,2,FALSE))*NY85)</f>
        <v xml:space="preserve"> </v>
      </c>
      <c r="OA85" s="168" t="str">
        <f t="shared" si="174"/>
        <v xml:space="preserve"> </v>
      </c>
      <c r="OB85" s="169" t="str">
        <f>IF(NX85=0," ",VLOOKUP(NX85,PROTOKOL!$A:$E,5,FALSE))</f>
        <v xml:space="preserve"> </v>
      </c>
      <c r="OC85" s="205" t="str">
        <f t="shared" si="256"/>
        <v xml:space="preserve"> </v>
      </c>
      <c r="OD85" s="169">
        <f t="shared" si="232"/>
        <v>0</v>
      </c>
      <c r="OE85" s="170" t="str">
        <f t="shared" si="233"/>
        <v xml:space="preserve"> </v>
      </c>
      <c r="OG85" s="166">
        <v>21</v>
      </c>
      <c r="OH85" s="229"/>
      <c r="OI85" s="167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",(VLOOKUP(OK85,PROTOKOL!$A$1:$E$26,2,FALSE))*OL85)</f>
        <v xml:space="preserve"> </v>
      </c>
      <c r="ON85" s="168" t="str">
        <f t="shared" si="175"/>
        <v xml:space="preserve"> </v>
      </c>
      <c r="OO85" s="205" t="str">
        <f>IF(OK85=0," ",VLOOKUP(OK85,PROTOKOL!$A:$E,5,FALSE))</f>
        <v xml:space="preserve"> </v>
      </c>
      <c r="OP85" s="169"/>
      <c r="OQ85" s="170" t="str">
        <f t="shared" si="234"/>
        <v xml:space="preserve"> </v>
      </c>
      <c r="OR85" s="210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",(VLOOKUP(OT85,PROTOKOL!$A$1:$E$26,2,FALSE))*OU85)</f>
        <v xml:space="preserve"> </v>
      </c>
      <c r="OW85" s="168" t="str">
        <f t="shared" si="176"/>
        <v xml:space="preserve"> </v>
      </c>
      <c r="OX85" s="169" t="str">
        <f>IF(OT85=0," ",VLOOKUP(OT85,PROTOKOL!$A:$E,5,FALSE))</f>
        <v xml:space="preserve"> </v>
      </c>
      <c r="OY85" s="205" t="str">
        <f t="shared" si="257"/>
        <v xml:space="preserve"> </v>
      </c>
      <c r="OZ85" s="169">
        <f t="shared" si="235"/>
        <v>0</v>
      </c>
      <c r="PA85" s="170" t="str">
        <f t="shared" si="236"/>
        <v xml:space="preserve"> </v>
      </c>
      <c r="PC85" s="166">
        <v>21</v>
      </c>
      <c r="PD85" s="229"/>
      <c r="PE85" s="167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",(VLOOKUP(PG85,PROTOKOL!$A$1:$E$26,2,FALSE))*PH85)</f>
        <v xml:space="preserve"> </v>
      </c>
      <c r="PJ85" s="168" t="str">
        <f t="shared" si="177"/>
        <v xml:space="preserve"> </v>
      </c>
      <c r="PK85" s="205" t="str">
        <f>IF(PG85=0," ",VLOOKUP(PG85,PROTOKOL!$A:$E,5,FALSE))</f>
        <v xml:space="preserve"> </v>
      </c>
      <c r="PL85" s="169"/>
      <c r="PM85" s="170" t="str">
        <f t="shared" si="237"/>
        <v xml:space="preserve"> </v>
      </c>
      <c r="PN85" s="210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",(VLOOKUP(PP85,PROTOKOL!$A$1:$E$26,2,FALSE))*PQ85)</f>
        <v xml:space="preserve"> </v>
      </c>
      <c r="PS85" s="168" t="str">
        <f t="shared" si="178"/>
        <v xml:space="preserve"> </v>
      </c>
      <c r="PT85" s="169" t="str">
        <f>IF(PP85=0," ",VLOOKUP(PP85,PROTOKOL!$A:$E,5,FALSE))</f>
        <v xml:space="preserve"> </v>
      </c>
      <c r="PU85" s="205" t="str">
        <f t="shared" si="258"/>
        <v xml:space="preserve"> </v>
      </c>
      <c r="PV85" s="169">
        <f t="shared" si="238"/>
        <v>0</v>
      </c>
      <c r="PW85" s="170" t="str">
        <f t="shared" si="239"/>
        <v xml:space="preserve"> </v>
      </c>
    </row>
    <row r="86" spans="1:439" ht="13.8">
      <c r="A86" s="166">
        <v>22</v>
      </c>
      <c r="B86" s="227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",(VLOOKUP(E86,PROTOKOL!$A$1:$E$26,2,FALSE))*F86)</f>
        <v xml:space="preserve"> </v>
      </c>
      <c r="H86" s="168" t="str">
        <f t="shared" si="139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79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",(VLOOKUP(N86,PROTOKOL!$A$1:$E$26,2,FALSE))*O86)</f>
        <v xml:space="preserve"> </v>
      </c>
      <c r="Q86" s="168" t="str">
        <f t="shared" si="140"/>
        <v xml:space="preserve"> </v>
      </c>
      <c r="R86" s="169" t="str">
        <f>IF(N86=0," ",VLOOKUP(N86,PROTOKOL!$A:$E,5,FALSE))</f>
        <v xml:space="preserve"> </v>
      </c>
      <c r="S86" s="205" t="str">
        <f t="shared" si="180"/>
        <v xml:space="preserve"> </v>
      </c>
      <c r="T86" s="169">
        <f t="shared" si="181"/>
        <v>0</v>
      </c>
      <c r="U86" s="170" t="str">
        <f t="shared" si="182"/>
        <v xml:space="preserve"> </v>
      </c>
      <c r="W86" s="166">
        <v>22</v>
      </c>
      <c r="X86" s="227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",(VLOOKUP(AA86,PROTOKOL!$A$1:$E$26,2,FALSE))*AB86)</f>
        <v xml:space="preserve"> </v>
      </c>
      <c r="AD86" s="168" t="str">
        <f t="shared" si="141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83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",(VLOOKUP(AJ86,PROTOKOL!$A$1:$E$26,2,FALSE))*AK86)</f>
        <v xml:space="preserve"> </v>
      </c>
      <c r="AM86" s="168" t="str">
        <f t="shared" si="142"/>
        <v xml:space="preserve"> </v>
      </c>
      <c r="AN86" s="169" t="str">
        <f>IF(AJ86=0," ",VLOOKUP(AJ86,PROTOKOL!$A:$E,5,FALSE))</f>
        <v xml:space="preserve"> </v>
      </c>
      <c r="AO86" s="205" t="str">
        <f t="shared" si="240"/>
        <v xml:space="preserve"> </v>
      </c>
      <c r="AP86" s="169">
        <f t="shared" si="184"/>
        <v>0</v>
      </c>
      <c r="AQ86" s="170" t="str">
        <f t="shared" si="185"/>
        <v xml:space="preserve"> </v>
      </c>
      <c r="AS86" s="166">
        <v>22</v>
      </c>
      <c r="AT86" s="227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",(VLOOKUP(AW86,PROTOKOL!$A$1:$E$26,2,FALSE))*AX86)</f>
        <v xml:space="preserve"> </v>
      </c>
      <c r="AZ86" s="168" t="str">
        <f t="shared" si="143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86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",(VLOOKUP(BF86,PROTOKOL!$A$1:$E$26,2,FALSE))*BG86)</f>
        <v xml:space="preserve"> </v>
      </c>
      <c r="BI86" s="168" t="str">
        <f t="shared" si="144"/>
        <v xml:space="preserve"> </v>
      </c>
      <c r="BJ86" s="169" t="str">
        <f>IF(BF86=0," ",VLOOKUP(BF86,PROTOKOL!$A:$E,5,FALSE))</f>
        <v xml:space="preserve"> </v>
      </c>
      <c r="BK86" s="205" t="str">
        <f t="shared" si="241"/>
        <v xml:space="preserve"> </v>
      </c>
      <c r="BL86" s="169">
        <f t="shared" si="187"/>
        <v>0</v>
      </c>
      <c r="BM86" s="170" t="str">
        <f t="shared" si="188"/>
        <v xml:space="preserve"> </v>
      </c>
      <c r="BO86" s="166">
        <v>22</v>
      </c>
      <c r="BP86" s="227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",(VLOOKUP(BS86,PROTOKOL!$A$1:$E$26,2,FALSE))*BT86)</f>
        <v xml:space="preserve"> </v>
      </c>
      <c r="BV86" s="168" t="str">
        <f t="shared" si="145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89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",(VLOOKUP(CB86,PROTOKOL!$A$1:$E$26,2,FALSE))*CC86)</f>
        <v xml:space="preserve"> </v>
      </c>
      <c r="CE86" s="168" t="str">
        <f t="shared" si="146"/>
        <v xml:space="preserve"> </v>
      </c>
      <c r="CF86" s="169" t="str">
        <f>IF(CB86=0," ",VLOOKUP(CB86,PROTOKOL!$A:$E,5,FALSE))</f>
        <v xml:space="preserve"> </v>
      </c>
      <c r="CG86" s="205" t="str">
        <f t="shared" si="242"/>
        <v xml:space="preserve"> </v>
      </c>
      <c r="CH86" s="169">
        <f t="shared" si="190"/>
        <v>0</v>
      </c>
      <c r="CI86" s="170" t="str">
        <f t="shared" si="191"/>
        <v xml:space="preserve"> </v>
      </c>
      <c r="CK86" s="166">
        <v>22</v>
      </c>
      <c r="CL86" s="227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",(VLOOKUP(CO86,PROTOKOL!$A$1:$E$26,2,FALSE))*CP86)</f>
        <v xml:space="preserve"> </v>
      </c>
      <c r="CR86" s="168" t="str">
        <f t="shared" si="147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92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",(VLOOKUP(CX86,PROTOKOL!$A$1:$E$26,2,FALSE))*CY86)</f>
        <v xml:space="preserve"> </v>
      </c>
      <c r="DA86" s="168" t="str">
        <f t="shared" si="148"/>
        <v xml:space="preserve"> </v>
      </c>
      <c r="DB86" s="169" t="str">
        <f>IF(CX86=0," ",VLOOKUP(CX86,PROTOKOL!$A:$E,5,FALSE))</f>
        <v xml:space="preserve"> </v>
      </c>
      <c r="DC86" s="205" t="str">
        <f t="shared" si="243"/>
        <v xml:space="preserve"> </v>
      </c>
      <c r="DD86" s="169">
        <f t="shared" si="193"/>
        <v>0</v>
      </c>
      <c r="DE86" s="170" t="str">
        <f t="shared" si="194"/>
        <v xml:space="preserve"> </v>
      </c>
      <c r="DG86" s="166">
        <v>22</v>
      </c>
      <c r="DH86" s="227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",(VLOOKUP(DK86,PROTOKOL!$A$1:$E$26,2,FALSE))*DL86)</f>
        <v xml:space="preserve"> </v>
      </c>
      <c r="DN86" s="168" t="str">
        <f t="shared" si="149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95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",(VLOOKUP(DT86,PROTOKOL!$A$1:$E$26,2,FALSE))*DU86)</f>
        <v xml:space="preserve"> </v>
      </c>
      <c r="DW86" s="168" t="str">
        <f t="shared" si="150"/>
        <v xml:space="preserve"> </v>
      </c>
      <c r="DX86" s="169" t="str">
        <f>IF(DT86=0," ",VLOOKUP(DT86,PROTOKOL!$A:$E,5,FALSE))</f>
        <v xml:space="preserve"> </v>
      </c>
      <c r="DY86" s="205" t="str">
        <f t="shared" si="244"/>
        <v xml:space="preserve"> </v>
      </c>
      <c r="DZ86" s="169">
        <f t="shared" si="196"/>
        <v>0</v>
      </c>
      <c r="EA86" s="170" t="str">
        <f t="shared" si="197"/>
        <v xml:space="preserve"> </v>
      </c>
      <c r="EC86" s="166">
        <v>22</v>
      </c>
      <c r="ED86" s="227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",(VLOOKUP(EG86,PROTOKOL!$A$1:$E$26,2,FALSE))*EH86)</f>
        <v xml:space="preserve"> </v>
      </c>
      <c r="EJ86" s="168" t="str">
        <f t="shared" si="151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98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",(VLOOKUP(EP86,PROTOKOL!$A$1:$E$26,2,FALSE))*EQ86)</f>
        <v xml:space="preserve"> </v>
      </c>
      <c r="ES86" s="168" t="str">
        <f t="shared" si="152"/>
        <v xml:space="preserve"> </v>
      </c>
      <c r="ET86" s="169" t="str">
        <f>IF(EP86=0," ",VLOOKUP(EP86,PROTOKOL!$A:$E,5,FALSE))</f>
        <v xml:space="preserve"> </v>
      </c>
      <c r="EU86" s="205" t="str">
        <f t="shared" si="245"/>
        <v xml:space="preserve"> </v>
      </c>
      <c r="EV86" s="169">
        <f t="shared" si="199"/>
        <v>0</v>
      </c>
      <c r="EW86" s="170" t="str">
        <f t="shared" si="200"/>
        <v xml:space="preserve"> </v>
      </c>
      <c r="EY86" s="166">
        <v>22</v>
      </c>
      <c r="EZ86" s="227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",(VLOOKUP(FC86,PROTOKOL!$A$1:$E$26,2,FALSE))*FD86)</f>
        <v xml:space="preserve"> </v>
      </c>
      <c r="FF86" s="168" t="str">
        <f t="shared" si="153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201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",(VLOOKUP(FL86,PROTOKOL!$A$1:$E$26,2,FALSE))*FM86)</f>
        <v xml:space="preserve"> </v>
      </c>
      <c r="FO86" s="168" t="str">
        <f t="shared" si="154"/>
        <v xml:space="preserve"> </v>
      </c>
      <c r="FP86" s="169" t="str">
        <f>IF(FL86=0," ",VLOOKUP(FL86,PROTOKOL!$A:$E,5,FALSE))</f>
        <v xml:space="preserve"> </v>
      </c>
      <c r="FQ86" s="205" t="str">
        <f t="shared" si="246"/>
        <v xml:space="preserve"> </v>
      </c>
      <c r="FR86" s="169">
        <f t="shared" si="202"/>
        <v>0</v>
      </c>
      <c r="FS86" s="170" t="str">
        <f t="shared" si="203"/>
        <v xml:space="preserve"> </v>
      </c>
      <c r="FU86" s="166">
        <v>22</v>
      </c>
      <c r="FV86" s="227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",(VLOOKUP(FY86,PROTOKOL!$A$1:$E$26,2,FALSE))*FZ86)</f>
        <v xml:space="preserve"> </v>
      </c>
      <c r="GB86" s="168" t="str">
        <f t="shared" si="155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204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",(VLOOKUP(GH86,PROTOKOL!$A$1:$E$26,2,FALSE))*GI86)</f>
        <v xml:space="preserve"> </v>
      </c>
      <c r="GK86" s="168" t="str">
        <f t="shared" si="156"/>
        <v xml:space="preserve"> </v>
      </c>
      <c r="GL86" s="169" t="str">
        <f>IF(GH86=0," ",VLOOKUP(GH86,PROTOKOL!$A:$E,5,FALSE))</f>
        <v xml:space="preserve"> </v>
      </c>
      <c r="GM86" s="205" t="str">
        <f t="shared" si="247"/>
        <v xml:space="preserve"> </v>
      </c>
      <c r="GN86" s="169">
        <f t="shared" si="205"/>
        <v>0</v>
      </c>
      <c r="GO86" s="170" t="str">
        <f t="shared" si="206"/>
        <v xml:space="preserve"> </v>
      </c>
      <c r="GQ86" s="166">
        <v>22</v>
      </c>
      <c r="GR86" s="227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",(VLOOKUP(GU86,PROTOKOL!$A$1:$E$26,2,FALSE))*GV86)</f>
        <v xml:space="preserve"> </v>
      </c>
      <c r="GX86" s="168" t="str">
        <f t="shared" si="157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207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",(VLOOKUP(HD86,PROTOKOL!$A$1:$E$26,2,FALSE))*HE86)</f>
        <v xml:space="preserve"> </v>
      </c>
      <c r="HG86" s="168" t="str">
        <f t="shared" si="158"/>
        <v xml:space="preserve"> </v>
      </c>
      <c r="HH86" s="169" t="str">
        <f>IF(HD86=0," ",VLOOKUP(HD86,PROTOKOL!$A:$E,5,FALSE))</f>
        <v xml:space="preserve"> </v>
      </c>
      <c r="HI86" s="205" t="str">
        <f t="shared" si="248"/>
        <v xml:space="preserve"> </v>
      </c>
      <c r="HJ86" s="169">
        <f t="shared" si="208"/>
        <v>0</v>
      </c>
      <c r="HK86" s="170" t="str">
        <f t="shared" si="209"/>
        <v xml:space="preserve"> </v>
      </c>
      <c r="HM86" s="166">
        <v>22</v>
      </c>
      <c r="HN86" s="227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",(VLOOKUP(HQ86,PROTOKOL!$A$1:$E$26,2,FALSE))*HR86)</f>
        <v xml:space="preserve"> </v>
      </c>
      <c r="HT86" s="168" t="str">
        <f t="shared" si="159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210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",(VLOOKUP(HZ86,PROTOKOL!$A$1:$E$26,2,FALSE))*IA86)</f>
        <v xml:space="preserve"> </v>
      </c>
      <c r="IC86" s="168" t="str">
        <f t="shared" si="160"/>
        <v xml:space="preserve"> </v>
      </c>
      <c r="ID86" s="169" t="str">
        <f>IF(HZ86=0," ",VLOOKUP(HZ86,PROTOKOL!$A:$E,5,FALSE))</f>
        <v xml:space="preserve"> </v>
      </c>
      <c r="IE86" s="205" t="str">
        <f t="shared" si="249"/>
        <v xml:space="preserve"> </v>
      </c>
      <c r="IF86" s="169">
        <f t="shared" si="211"/>
        <v>0</v>
      </c>
      <c r="IG86" s="170" t="str">
        <f t="shared" si="212"/>
        <v xml:space="preserve"> </v>
      </c>
      <c r="II86" s="166">
        <v>22</v>
      </c>
      <c r="IJ86" s="227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",(VLOOKUP(IM86,PROTOKOL!$A$1:$E$26,2,FALSE))*IN86)</f>
        <v xml:space="preserve"> </v>
      </c>
      <c r="IP86" s="168" t="str">
        <f t="shared" si="161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213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",(VLOOKUP(IV86,PROTOKOL!$A$1:$E$26,2,FALSE))*IW86)</f>
        <v xml:space="preserve"> </v>
      </c>
      <c r="IY86" s="168" t="str">
        <f t="shared" si="162"/>
        <v xml:space="preserve"> </v>
      </c>
      <c r="IZ86" s="169" t="str">
        <f>IF(IV86=0," ",VLOOKUP(IV86,PROTOKOL!$A:$E,5,FALSE))</f>
        <v xml:space="preserve"> </v>
      </c>
      <c r="JA86" s="205" t="str">
        <f t="shared" si="250"/>
        <v xml:space="preserve"> </v>
      </c>
      <c r="JB86" s="169">
        <f t="shared" si="214"/>
        <v>0</v>
      </c>
      <c r="JC86" s="170" t="str">
        <f t="shared" si="215"/>
        <v xml:space="preserve"> </v>
      </c>
      <c r="JE86" s="166">
        <v>22</v>
      </c>
      <c r="JF86" s="227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",(VLOOKUP(JI86,PROTOKOL!$A$1:$E$26,2,FALSE))*JJ86)</f>
        <v xml:space="preserve"> </v>
      </c>
      <c r="JL86" s="168" t="str">
        <f t="shared" si="163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216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",(VLOOKUP(JR86,PROTOKOL!$A$1:$E$26,2,FALSE))*JS86)</f>
        <v xml:space="preserve"> </v>
      </c>
      <c r="JU86" s="168" t="str">
        <f t="shared" si="164"/>
        <v xml:space="preserve"> </v>
      </c>
      <c r="JV86" s="169" t="str">
        <f>IF(JR86=0," ",VLOOKUP(JR86,PROTOKOL!$A:$E,5,FALSE))</f>
        <v xml:space="preserve"> </v>
      </c>
      <c r="JW86" s="205" t="str">
        <f t="shared" si="251"/>
        <v xml:space="preserve"> </v>
      </c>
      <c r="JX86" s="169">
        <f t="shared" si="217"/>
        <v>0</v>
      </c>
      <c r="JY86" s="170" t="str">
        <f t="shared" si="218"/>
        <v xml:space="preserve"> </v>
      </c>
      <c r="KA86" s="166">
        <v>22</v>
      </c>
      <c r="KB86" s="227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",(VLOOKUP(KE86,PROTOKOL!$A$1:$E$26,2,FALSE))*KF86)</f>
        <v xml:space="preserve"> </v>
      </c>
      <c r="KH86" s="168" t="str">
        <f t="shared" si="165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219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",(VLOOKUP(KN86,PROTOKOL!$A$1:$E$26,2,FALSE))*KO86)</f>
        <v xml:space="preserve"> </v>
      </c>
      <c r="KQ86" s="168" t="str">
        <f t="shared" si="166"/>
        <v xml:space="preserve"> </v>
      </c>
      <c r="KR86" s="169" t="str">
        <f>IF(KN86=0," ",VLOOKUP(KN86,PROTOKOL!$A:$E,5,FALSE))</f>
        <v xml:space="preserve"> </v>
      </c>
      <c r="KS86" s="205" t="str">
        <f t="shared" si="252"/>
        <v xml:space="preserve"> </v>
      </c>
      <c r="KT86" s="169">
        <f t="shared" si="220"/>
        <v>0</v>
      </c>
      <c r="KU86" s="170" t="str">
        <f t="shared" si="221"/>
        <v xml:space="preserve"> </v>
      </c>
      <c r="KW86" s="166">
        <v>22</v>
      </c>
      <c r="KX86" s="227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",(VLOOKUP(LA86,PROTOKOL!$A$1:$E$26,2,FALSE))*LB86)</f>
        <v xml:space="preserve"> </v>
      </c>
      <c r="LD86" s="168" t="str">
        <f t="shared" si="167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222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",(VLOOKUP(LJ86,PROTOKOL!$A$1:$E$26,2,FALSE))*LK86)</f>
        <v xml:space="preserve"> </v>
      </c>
      <c r="LM86" s="168" t="str">
        <f t="shared" si="168"/>
        <v xml:space="preserve"> </v>
      </c>
      <c r="LN86" s="169" t="str">
        <f>IF(LJ86=0," ",VLOOKUP(LJ86,PROTOKOL!$A:$E,5,FALSE))</f>
        <v xml:space="preserve"> </v>
      </c>
      <c r="LO86" s="205" t="str">
        <f t="shared" si="253"/>
        <v xml:space="preserve"> </v>
      </c>
      <c r="LP86" s="169">
        <f t="shared" si="223"/>
        <v>0</v>
      </c>
      <c r="LQ86" s="170" t="str">
        <f t="shared" si="224"/>
        <v xml:space="preserve"> </v>
      </c>
      <c r="LS86" s="166">
        <v>22</v>
      </c>
      <c r="LT86" s="227">
        <v>22</v>
      </c>
      <c r="LU86" s="167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",(VLOOKUP(LW86,PROTOKOL!$A$1:$E$26,2,FALSE))*LX86)</f>
        <v xml:space="preserve"> </v>
      </c>
      <c r="LZ86" s="168" t="str">
        <f t="shared" si="169"/>
        <v xml:space="preserve"> </v>
      </c>
      <c r="MA86" s="205" t="str">
        <f>IF(LW86=0," ",VLOOKUP(LW86,PROTOKOL!$A:$E,5,FALSE))</f>
        <v xml:space="preserve"> </v>
      </c>
      <c r="MB86" s="169"/>
      <c r="MC86" s="170" t="str">
        <f t="shared" si="225"/>
        <v xml:space="preserve"> </v>
      </c>
      <c r="MD86" s="210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",(VLOOKUP(MF86,PROTOKOL!$A$1:$E$26,2,FALSE))*MG86)</f>
        <v xml:space="preserve"> </v>
      </c>
      <c r="MI86" s="168" t="str">
        <f t="shared" si="170"/>
        <v xml:space="preserve"> </v>
      </c>
      <c r="MJ86" s="169" t="str">
        <f>IF(MF86=0," ",VLOOKUP(MF86,PROTOKOL!$A:$E,5,FALSE))</f>
        <v xml:space="preserve"> </v>
      </c>
      <c r="MK86" s="205" t="str">
        <f t="shared" si="254"/>
        <v xml:space="preserve"> </v>
      </c>
      <c r="ML86" s="169">
        <f t="shared" si="226"/>
        <v>0</v>
      </c>
      <c r="MM86" s="170" t="str">
        <f t="shared" si="227"/>
        <v xml:space="preserve"> </v>
      </c>
      <c r="MO86" s="166">
        <v>22</v>
      </c>
      <c r="MP86" s="227">
        <v>22</v>
      </c>
      <c r="MQ86" s="167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",(VLOOKUP(MS86,PROTOKOL!$A$1:$E$26,2,FALSE))*MT86)</f>
        <v xml:space="preserve"> </v>
      </c>
      <c r="MV86" s="168" t="str">
        <f t="shared" si="171"/>
        <v xml:space="preserve"> </v>
      </c>
      <c r="MW86" s="205" t="str">
        <f>IF(MS86=0," ",VLOOKUP(MS86,PROTOKOL!$A:$E,5,FALSE))</f>
        <v xml:space="preserve"> </v>
      </c>
      <c r="MX86" s="169"/>
      <c r="MY86" s="170" t="str">
        <f t="shared" si="228"/>
        <v xml:space="preserve"> </v>
      </c>
      <c r="MZ86" s="210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",(VLOOKUP(NB86,PROTOKOL!$A$1:$E$26,2,FALSE))*NC86)</f>
        <v xml:space="preserve"> </v>
      </c>
      <c r="NE86" s="168" t="str">
        <f t="shared" si="172"/>
        <v xml:space="preserve"> </v>
      </c>
      <c r="NF86" s="169" t="str">
        <f>IF(NB86=0," ",VLOOKUP(NB86,PROTOKOL!$A:$E,5,FALSE))</f>
        <v xml:space="preserve"> </v>
      </c>
      <c r="NG86" s="205" t="str">
        <f t="shared" si="255"/>
        <v xml:space="preserve"> </v>
      </c>
      <c r="NH86" s="169">
        <f t="shared" si="229"/>
        <v>0</v>
      </c>
      <c r="NI86" s="170" t="str">
        <f t="shared" si="230"/>
        <v xml:space="preserve"> </v>
      </c>
      <c r="NK86" s="166">
        <v>22</v>
      </c>
      <c r="NL86" s="227">
        <v>22</v>
      </c>
      <c r="NM86" s="167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",(VLOOKUP(NO86,PROTOKOL!$A$1:$E$26,2,FALSE))*NP86)</f>
        <v xml:space="preserve"> </v>
      </c>
      <c r="NR86" s="168" t="str">
        <f t="shared" si="173"/>
        <v xml:space="preserve"> </v>
      </c>
      <c r="NS86" s="205" t="str">
        <f>IF(NO86=0," ",VLOOKUP(NO86,PROTOKOL!$A:$E,5,FALSE))</f>
        <v xml:space="preserve"> </v>
      </c>
      <c r="NT86" s="169"/>
      <c r="NU86" s="170" t="str">
        <f t="shared" si="231"/>
        <v xml:space="preserve"> </v>
      </c>
      <c r="NV86" s="210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",(VLOOKUP(NX86,PROTOKOL!$A$1:$E$26,2,FALSE))*NY86)</f>
        <v xml:space="preserve"> </v>
      </c>
      <c r="OA86" s="168" t="str">
        <f t="shared" si="174"/>
        <v xml:space="preserve"> </v>
      </c>
      <c r="OB86" s="169" t="str">
        <f>IF(NX86=0," ",VLOOKUP(NX86,PROTOKOL!$A:$E,5,FALSE))</f>
        <v xml:space="preserve"> </v>
      </c>
      <c r="OC86" s="205" t="str">
        <f t="shared" si="256"/>
        <v xml:space="preserve"> </v>
      </c>
      <c r="OD86" s="169">
        <f t="shared" si="232"/>
        <v>0</v>
      </c>
      <c r="OE86" s="170" t="str">
        <f t="shared" si="233"/>
        <v xml:space="preserve"> </v>
      </c>
      <c r="OG86" s="166">
        <v>22</v>
      </c>
      <c r="OH86" s="227">
        <v>22</v>
      </c>
      <c r="OI86" s="167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",(VLOOKUP(OK86,PROTOKOL!$A$1:$E$26,2,FALSE))*OL86)</f>
        <v xml:space="preserve"> </v>
      </c>
      <c r="ON86" s="168" t="str">
        <f t="shared" si="175"/>
        <v xml:space="preserve"> </v>
      </c>
      <c r="OO86" s="205" t="str">
        <f>IF(OK86=0," ",VLOOKUP(OK86,PROTOKOL!$A:$E,5,FALSE))</f>
        <v xml:space="preserve"> </v>
      </c>
      <c r="OP86" s="169"/>
      <c r="OQ86" s="170" t="str">
        <f t="shared" si="234"/>
        <v xml:space="preserve"> </v>
      </c>
      <c r="OR86" s="210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",(VLOOKUP(OT86,PROTOKOL!$A$1:$E$26,2,FALSE))*OU86)</f>
        <v xml:space="preserve"> </v>
      </c>
      <c r="OW86" s="168" t="str">
        <f t="shared" si="176"/>
        <v xml:space="preserve"> </v>
      </c>
      <c r="OX86" s="169" t="str">
        <f>IF(OT86=0," ",VLOOKUP(OT86,PROTOKOL!$A:$E,5,FALSE))</f>
        <v xml:space="preserve"> </v>
      </c>
      <c r="OY86" s="205" t="str">
        <f t="shared" si="257"/>
        <v xml:space="preserve"> </v>
      </c>
      <c r="OZ86" s="169">
        <f t="shared" si="235"/>
        <v>0</v>
      </c>
      <c r="PA86" s="170" t="str">
        <f t="shared" si="236"/>
        <v xml:space="preserve"> </v>
      </c>
      <c r="PC86" s="166">
        <v>22</v>
      </c>
      <c r="PD86" s="227">
        <v>22</v>
      </c>
      <c r="PE86" s="167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",(VLOOKUP(PG86,PROTOKOL!$A$1:$E$26,2,FALSE))*PH86)</f>
        <v xml:space="preserve"> </v>
      </c>
      <c r="PJ86" s="168" t="str">
        <f t="shared" si="177"/>
        <v xml:space="preserve"> </v>
      </c>
      <c r="PK86" s="205" t="str">
        <f>IF(PG86=0," ",VLOOKUP(PG86,PROTOKOL!$A:$E,5,FALSE))</f>
        <v xml:space="preserve"> </v>
      </c>
      <c r="PL86" s="169"/>
      <c r="PM86" s="170" t="str">
        <f t="shared" si="237"/>
        <v xml:space="preserve"> </v>
      </c>
      <c r="PN86" s="210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",(VLOOKUP(PP86,PROTOKOL!$A$1:$E$26,2,FALSE))*PQ86)</f>
        <v xml:space="preserve"> </v>
      </c>
      <c r="PS86" s="168" t="str">
        <f t="shared" si="178"/>
        <v xml:space="preserve"> </v>
      </c>
      <c r="PT86" s="169" t="str">
        <f>IF(PP86=0," ",VLOOKUP(PP86,PROTOKOL!$A:$E,5,FALSE))</f>
        <v xml:space="preserve"> </v>
      </c>
      <c r="PU86" s="205" t="str">
        <f t="shared" si="258"/>
        <v xml:space="preserve"> </v>
      </c>
      <c r="PV86" s="169">
        <f t="shared" si="238"/>
        <v>0</v>
      </c>
      <c r="PW86" s="170" t="str">
        <f t="shared" si="239"/>
        <v xml:space="preserve"> </v>
      </c>
    </row>
    <row r="87" spans="1:439" ht="13.8">
      <c r="A87" s="166">
        <v>22</v>
      </c>
      <c r="B87" s="228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",(VLOOKUP(E87,PROTOKOL!$A$1:$E$26,2,FALSE))*F87)</f>
        <v xml:space="preserve"> </v>
      </c>
      <c r="H87" s="168" t="str">
        <f t="shared" si="139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79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",(VLOOKUP(N87,PROTOKOL!$A$1:$E$26,2,FALSE))*O87)</f>
        <v xml:space="preserve"> </v>
      </c>
      <c r="Q87" s="168" t="str">
        <f t="shared" si="140"/>
        <v xml:space="preserve"> </v>
      </c>
      <c r="R87" s="169" t="str">
        <f>IF(N87=0," ",VLOOKUP(N87,PROTOKOL!$A:$E,5,FALSE))</f>
        <v xml:space="preserve"> </v>
      </c>
      <c r="S87" s="205" t="str">
        <f t="shared" si="180"/>
        <v xml:space="preserve"> </v>
      </c>
      <c r="T87" s="169">
        <f t="shared" si="181"/>
        <v>0</v>
      </c>
      <c r="U87" s="170" t="str">
        <f t="shared" si="182"/>
        <v xml:space="preserve"> </v>
      </c>
      <c r="W87" s="166">
        <v>22</v>
      </c>
      <c r="X87" s="228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",(VLOOKUP(AA87,PROTOKOL!$A$1:$E$26,2,FALSE))*AB87)</f>
        <v xml:space="preserve"> </v>
      </c>
      <c r="AD87" s="168" t="str">
        <f t="shared" si="141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83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",(VLOOKUP(AJ87,PROTOKOL!$A$1:$E$26,2,FALSE))*AK87)</f>
        <v xml:space="preserve"> </v>
      </c>
      <c r="AM87" s="168" t="str">
        <f t="shared" si="142"/>
        <v xml:space="preserve"> </v>
      </c>
      <c r="AN87" s="169" t="str">
        <f>IF(AJ87=0," ",VLOOKUP(AJ87,PROTOKOL!$A:$E,5,FALSE))</f>
        <v xml:space="preserve"> </v>
      </c>
      <c r="AO87" s="205" t="str">
        <f t="shared" si="240"/>
        <v xml:space="preserve"> </v>
      </c>
      <c r="AP87" s="169">
        <f t="shared" si="184"/>
        <v>0</v>
      </c>
      <c r="AQ87" s="170" t="str">
        <f t="shared" si="185"/>
        <v xml:space="preserve"> </v>
      </c>
      <c r="AS87" s="166">
        <v>22</v>
      </c>
      <c r="AT87" s="228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",(VLOOKUP(AW87,PROTOKOL!$A$1:$E$26,2,FALSE))*AX87)</f>
        <v xml:space="preserve"> </v>
      </c>
      <c r="AZ87" s="168" t="str">
        <f t="shared" si="143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86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",(VLOOKUP(BF87,PROTOKOL!$A$1:$E$26,2,FALSE))*BG87)</f>
        <v xml:space="preserve"> </v>
      </c>
      <c r="BI87" s="168" t="str">
        <f t="shared" si="144"/>
        <v xml:space="preserve"> </v>
      </c>
      <c r="BJ87" s="169" t="str">
        <f>IF(BF87=0," ",VLOOKUP(BF87,PROTOKOL!$A:$E,5,FALSE))</f>
        <v xml:space="preserve"> </v>
      </c>
      <c r="BK87" s="205" t="str">
        <f t="shared" si="241"/>
        <v xml:space="preserve"> </v>
      </c>
      <c r="BL87" s="169">
        <f t="shared" si="187"/>
        <v>0</v>
      </c>
      <c r="BM87" s="170" t="str">
        <f t="shared" si="188"/>
        <v xml:space="preserve"> </v>
      </c>
      <c r="BO87" s="166">
        <v>22</v>
      </c>
      <c r="BP87" s="228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",(VLOOKUP(BS87,PROTOKOL!$A$1:$E$26,2,FALSE))*BT87)</f>
        <v xml:space="preserve"> </v>
      </c>
      <c r="BV87" s="168" t="str">
        <f t="shared" si="145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89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",(VLOOKUP(CB87,PROTOKOL!$A$1:$E$26,2,FALSE))*CC87)</f>
        <v xml:space="preserve"> </v>
      </c>
      <c r="CE87" s="168" t="str">
        <f t="shared" si="146"/>
        <v xml:space="preserve"> </v>
      </c>
      <c r="CF87" s="169" t="str">
        <f>IF(CB87=0," ",VLOOKUP(CB87,PROTOKOL!$A:$E,5,FALSE))</f>
        <v xml:space="preserve"> </v>
      </c>
      <c r="CG87" s="205" t="str">
        <f t="shared" si="242"/>
        <v xml:space="preserve"> </v>
      </c>
      <c r="CH87" s="169">
        <f t="shared" si="190"/>
        <v>0</v>
      </c>
      <c r="CI87" s="170" t="str">
        <f t="shared" si="191"/>
        <v xml:space="preserve"> </v>
      </c>
      <c r="CK87" s="166">
        <v>22</v>
      </c>
      <c r="CL87" s="228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",(VLOOKUP(CO87,PROTOKOL!$A$1:$E$26,2,FALSE))*CP87)</f>
        <v xml:space="preserve"> </v>
      </c>
      <c r="CR87" s="168" t="str">
        <f t="shared" si="147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92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",(VLOOKUP(CX87,PROTOKOL!$A$1:$E$26,2,FALSE))*CY87)</f>
        <v xml:space="preserve"> </v>
      </c>
      <c r="DA87" s="168" t="str">
        <f t="shared" si="148"/>
        <v xml:space="preserve"> </v>
      </c>
      <c r="DB87" s="169" t="str">
        <f>IF(CX87=0," ",VLOOKUP(CX87,PROTOKOL!$A:$E,5,FALSE))</f>
        <v xml:space="preserve"> </v>
      </c>
      <c r="DC87" s="205" t="str">
        <f t="shared" si="243"/>
        <v xml:space="preserve"> </v>
      </c>
      <c r="DD87" s="169">
        <f t="shared" si="193"/>
        <v>0</v>
      </c>
      <c r="DE87" s="170" t="str">
        <f t="shared" si="194"/>
        <v xml:space="preserve"> </v>
      </c>
      <c r="DG87" s="166">
        <v>22</v>
      </c>
      <c r="DH87" s="228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",(VLOOKUP(DK87,PROTOKOL!$A$1:$E$26,2,FALSE))*DL87)</f>
        <v xml:space="preserve"> </v>
      </c>
      <c r="DN87" s="168" t="str">
        <f t="shared" si="149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95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",(VLOOKUP(DT87,PROTOKOL!$A$1:$E$26,2,FALSE))*DU87)</f>
        <v xml:space="preserve"> </v>
      </c>
      <c r="DW87" s="168" t="str">
        <f t="shared" si="150"/>
        <v xml:space="preserve"> </v>
      </c>
      <c r="DX87" s="169" t="str">
        <f>IF(DT87=0," ",VLOOKUP(DT87,PROTOKOL!$A:$E,5,FALSE))</f>
        <v xml:space="preserve"> </v>
      </c>
      <c r="DY87" s="205" t="str">
        <f t="shared" si="244"/>
        <v xml:space="preserve"> </v>
      </c>
      <c r="DZ87" s="169">
        <f t="shared" si="196"/>
        <v>0</v>
      </c>
      <c r="EA87" s="170" t="str">
        <f t="shared" si="197"/>
        <v xml:space="preserve"> </v>
      </c>
      <c r="EC87" s="166">
        <v>22</v>
      </c>
      <c r="ED87" s="228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",(VLOOKUP(EG87,PROTOKOL!$A$1:$E$26,2,FALSE))*EH87)</f>
        <v xml:space="preserve"> </v>
      </c>
      <c r="EJ87" s="168" t="str">
        <f t="shared" si="151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98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",(VLOOKUP(EP87,PROTOKOL!$A$1:$E$26,2,FALSE))*EQ87)</f>
        <v xml:space="preserve"> </v>
      </c>
      <c r="ES87" s="168" t="str">
        <f t="shared" si="152"/>
        <v xml:space="preserve"> </v>
      </c>
      <c r="ET87" s="169" t="str">
        <f>IF(EP87=0," ",VLOOKUP(EP87,PROTOKOL!$A:$E,5,FALSE))</f>
        <v xml:space="preserve"> </v>
      </c>
      <c r="EU87" s="205" t="str">
        <f t="shared" si="245"/>
        <v xml:space="preserve"> </v>
      </c>
      <c r="EV87" s="169">
        <f t="shared" si="199"/>
        <v>0</v>
      </c>
      <c r="EW87" s="170" t="str">
        <f t="shared" si="200"/>
        <v xml:space="preserve"> </v>
      </c>
      <c r="EY87" s="166">
        <v>22</v>
      </c>
      <c r="EZ87" s="228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",(VLOOKUP(FC87,PROTOKOL!$A$1:$E$26,2,FALSE))*FD87)</f>
        <v xml:space="preserve"> </v>
      </c>
      <c r="FF87" s="168" t="str">
        <f t="shared" si="153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201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",(VLOOKUP(FL87,PROTOKOL!$A$1:$E$26,2,FALSE))*FM87)</f>
        <v xml:space="preserve"> </v>
      </c>
      <c r="FO87" s="168" t="str">
        <f t="shared" si="154"/>
        <v xml:space="preserve"> </v>
      </c>
      <c r="FP87" s="169" t="str">
        <f>IF(FL87=0," ",VLOOKUP(FL87,PROTOKOL!$A:$E,5,FALSE))</f>
        <v xml:space="preserve"> </v>
      </c>
      <c r="FQ87" s="205" t="str">
        <f t="shared" si="246"/>
        <v xml:space="preserve"> </v>
      </c>
      <c r="FR87" s="169">
        <f t="shared" si="202"/>
        <v>0</v>
      </c>
      <c r="FS87" s="170" t="str">
        <f t="shared" si="203"/>
        <v xml:space="preserve"> </v>
      </c>
      <c r="FU87" s="166">
        <v>22</v>
      </c>
      <c r="FV87" s="228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",(VLOOKUP(FY87,PROTOKOL!$A$1:$E$26,2,FALSE))*FZ87)</f>
        <v xml:space="preserve"> </v>
      </c>
      <c r="GB87" s="168" t="str">
        <f t="shared" si="155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204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",(VLOOKUP(GH87,PROTOKOL!$A$1:$E$26,2,FALSE))*GI87)</f>
        <v xml:space="preserve"> </v>
      </c>
      <c r="GK87" s="168" t="str">
        <f t="shared" si="156"/>
        <v xml:space="preserve"> </v>
      </c>
      <c r="GL87" s="169" t="str">
        <f>IF(GH87=0," ",VLOOKUP(GH87,PROTOKOL!$A:$E,5,FALSE))</f>
        <v xml:space="preserve"> </v>
      </c>
      <c r="GM87" s="205" t="str">
        <f t="shared" si="247"/>
        <v xml:space="preserve"> </v>
      </c>
      <c r="GN87" s="169">
        <f t="shared" si="205"/>
        <v>0</v>
      </c>
      <c r="GO87" s="170" t="str">
        <f t="shared" si="206"/>
        <v xml:space="preserve"> </v>
      </c>
      <c r="GQ87" s="166">
        <v>22</v>
      </c>
      <c r="GR87" s="228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",(VLOOKUP(GU87,PROTOKOL!$A$1:$E$26,2,FALSE))*GV87)</f>
        <v xml:space="preserve"> </v>
      </c>
      <c r="GX87" s="168" t="str">
        <f t="shared" si="157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207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",(VLOOKUP(HD87,PROTOKOL!$A$1:$E$26,2,FALSE))*HE87)</f>
        <v xml:space="preserve"> </v>
      </c>
      <c r="HG87" s="168" t="str">
        <f t="shared" si="158"/>
        <v xml:space="preserve"> </v>
      </c>
      <c r="HH87" s="169" t="str">
        <f>IF(HD87=0," ",VLOOKUP(HD87,PROTOKOL!$A:$E,5,FALSE))</f>
        <v xml:space="preserve"> </v>
      </c>
      <c r="HI87" s="205" t="str">
        <f t="shared" si="248"/>
        <v xml:space="preserve"> </v>
      </c>
      <c r="HJ87" s="169">
        <f t="shared" si="208"/>
        <v>0</v>
      </c>
      <c r="HK87" s="170" t="str">
        <f t="shared" si="209"/>
        <v xml:space="preserve"> </v>
      </c>
      <c r="HM87" s="166">
        <v>22</v>
      </c>
      <c r="HN87" s="228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",(VLOOKUP(HQ87,PROTOKOL!$A$1:$E$26,2,FALSE))*HR87)</f>
        <v xml:space="preserve"> </v>
      </c>
      <c r="HT87" s="168" t="str">
        <f t="shared" si="159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210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",(VLOOKUP(HZ87,PROTOKOL!$A$1:$E$26,2,FALSE))*IA87)</f>
        <v xml:space="preserve"> </v>
      </c>
      <c r="IC87" s="168" t="str">
        <f t="shared" si="160"/>
        <v xml:space="preserve"> </v>
      </c>
      <c r="ID87" s="169" t="str">
        <f>IF(HZ87=0," ",VLOOKUP(HZ87,PROTOKOL!$A:$E,5,FALSE))</f>
        <v xml:space="preserve"> </v>
      </c>
      <c r="IE87" s="205" t="str">
        <f t="shared" si="249"/>
        <v xml:space="preserve"> </v>
      </c>
      <c r="IF87" s="169">
        <f t="shared" si="211"/>
        <v>0</v>
      </c>
      <c r="IG87" s="170" t="str">
        <f t="shared" si="212"/>
        <v xml:space="preserve"> </v>
      </c>
      <c r="II87" s="166">
        <v>22</v>
      </c>
      <c r="IJ87" s="228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",(VLOOKUP(IM87,PROTOKOL!$A$1:$E$26,2,FALSE))*IN87)</f>
        <v xml:space="preserve"> </v>
      </c>
      <c r="IP87" s="168" t="str">
        <f t="shared" si="161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213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",(VLOOKUP(IV87,PROTOKOL!$A$1:$E$26,2,FALSE))*IW87)</f>
        <v xml:space="preserve"> </v>
      </c>
      <c r="IY87" s="168" t="str">
        <f t="shared" si="162"/>
        <v xml:space="preserve"> </v>
      </c>
      <c r="IZ87" s="169" t="str">
        <f>IF(IV87=0," ",VLOOKUP(IV87,PROTOKOL!$A:$E,5,FALSE))</f>
        <v xml:space="preserve"> </v>
      </c>
      <c r="JA87" s="205" t="str">
        <f t="shared" si="250"/>
        <v xml:space="preserve"> </v>
      </c>
      <c r="JB87" s="169">
        <f t="shared" si="214"/>
        <v>0</v>
      </c>
      <c r="JC87" s="170" t="str">
        <f t="shared" si="215"/>
        <v xml:space="preserve"> </v>
      </c>
      <c r="JE87" s="166">
        <v>22</v>
      </c>
      <c r="JF87" s="228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",(VLOOKUP(JI87,PROTOKOL!$A$1:$E$26,2,FALSE))*JJ87)</f>
        <v xml:space="preserve"> </v>
      </c>
      <c r="JL87" s="168" t="str">
        <f t="shared" si="163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216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",(VLOOKUP(JR87,PROTOKOL!$A$1:$E$26,2,FALSE))*JS87)</f>
        <v xml:space="preserve"> </v>
      </c>
      <c r="JU87" s="168" t="str">
        <f t="shared" si="164"/>
        <v xml:space="preserve"> </v>
      </c>
      <c r="JV87" s="169" t="str">
        <f>IF(JR87=0," ",VLOOKUP(JR87,PROTOKOL!$A:$E,5,FALSE))</f>
        <v xml:space="preserve"> </v>
      </c>
      <c r="JW87" s="205" t="str">
        <f t="shared" si="251"/>
        <v xml:space="preserve"> </v>
      </c>
      <c r="JX87" s="169">
        <f t="shared" si="217"/>
        <v>0</v>
      </c>
      <c r="JY87" s="170" t="str">
        <f t="shared" si="218"/>
        <v xml:space="preserve"> </v>
      </c>
      <c r="KA87" s="166">
        <v>22</v>
      </c>
      <c r="KB87" s="228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",(VLOOKUP(KE87,PROTOKOL!$A$1:$E$26,2,FALSE))*KF87)</f>
        <v xml:space="preserve"> </v>
      </c>
      <c r="KH87" s="168" t="str">
        <f t="shared" si="165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219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",(VLOOKUP(KN87,PROTOKOL!$A$1:$E$26,2,FALSE))*KO87)</f>
        <v xml:space="preserve"> </v>
      </c>
      <c r="KQ87" s="168" t="str">
        <f t="shared" si="166"/>
        <v xml:space="preserve"> </v>
      </c>
      <c r="KR87" s="169" t="str">
        <f>IF(KN87=0," ",VLOOKUP(KN87,PROTOKOL!$A:$E,5,FALSE))</f>
        <v xml:space="preserve"> </v>
      </c>
      <c r="KS87" s="205" t="str">
        <f t="shared" si="252"/>
        <v xml:space="preserve"> </v>
      </c>
      <c r="KT87" s="169">
        <f t="shared" si="220"/>
        <v>0</v>
      </c>
      <c r="KU87" s="170" t="str">
        <f t="shared" si="221"/>
        <v xml:space="preserve"> </v>
      </c>
      <c r="KW87" s="166">
        <v>22</v>
      </c>
      <c r="KX87" s="228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",(VLOOKUP(LA87,PROTOKOL!$A$1:$E$26,2,FALSE))*LB87)</f>
        <v xml:space="preserve"> </v>
      </c>
      <c r="LD87" s="168" t="str">
        <f t="shared" si="167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222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",(VLOOKUP(LJ87,PROTOKOL!$A$1:$E$26,2,FALSE))*LK87)</f>
        <v xml:space="preserve"> </v>
      </c>
      <c r="LM87" s="168" t="str">
        <f t="shared" si="168"/>
        <v xml:space="preserve"> </v>
      </c>
      <c r="LN87" s="169" t="str">
        <f>IF(LJ87=0," ",VLOOKUP(LJ87,PROTOKOL!$A:$E,5,FALSE))</f>
        <v xml:space="preserve"> </v>
      </c>
      <c r="LO87" s="205" t="str">
        <f t="shared" si="253"/>
        <v xml:space="preserve"> </v>
      </c>
      <c r="LP87" s="169">
        <f t="shared" si="223"/>
        <v>0</v>
      </c>
      <c r="LQ87" s="170" t="str">
        <f t="shared" si="224"/>
        <v xml:space="preserve"> </v>
      </c>
      <c r="LS87" s="166">
        <v>22</v>
      </c>
      <c r="LT87" s="228"/>
      <c r="LU87" s="167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",(VLOOKUP(LW87,PROTOKOL!$A$1:$E$26,2,FALSE))*LX87)</f>
        <v xml:space="preserve"> </v>
      </c>
      <c r="LZ87" s="168" t="str">
        <f t="shared" si="169"/>
        <v xml:space="preserve"> </v>
      </c>
      <c r="MA87" s="205" t="str">
        <f>IF(LW87=0," ",VLOOKUP(LW87,PROTOKOL!$A:$E,5,FALSE))</f>
        <v xml:space="preserve"> </v>
      </c>
      <c r="MB87" s="169"/>
      <c r="MC87" s="170" t="str">
        <f t="shared" si="225"/>
        <v xml:space="preserve"> </v>
      </c>
      <c r="MD87" s="210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",(VLOOKUP(MF87,PROTOKOL!$A$1:$E$26,2,FALSE))*MG87)</f>
        <v xml:space="preserve"> </v>
      </c>
      <c r="MI87" s="168" t="str">
        <f t="shared" si="170"/>
        <v xml:space="preserve"> </v>
      </c>
      <c r="MJ87" s="169" t="str">
        <f>IF(MF87=0," ",VLOOKUP(MF87,PROTOKOL!$A:$E,5,FALSE))</f>
        <v xml:space="preserve"> </v>
      </c>
      <c r="MK87" s="205" t="str">
        <f t="shared" si="254"/>
        <v xml:space="preserve"> </v>
      </c>
      <c r="ML87" s="169">
        <f t="shared" si="226"/>
        <v>0</v>
      </c>
      <c r="MM87" s="170" t="str">
        <f t="shared" si="227"/>
        <v xml:space="preserve"> </v>
      </c>
      <c r="MO87" s="166">
        <v>22</v>
      </c>
      <c r="MP87" s="228"/>
      <c r="MQ87" s="167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",(VLOOKUP(MS87,PROTOKOL!$A$1:$E$26,2,FALSE))*MT87)</f>
        <v xml:space="preserve"> </v>
      </c>
      <c r="MV87" s="168" t="str">
        <f t="shared" si="171"/>
        <v xml:space="preserve"> </v>
      </c>
      <c r="MW87" s="205" t="str">
        <f>IF(MS87=0," ",VLOOKUP(MS87,PROTOKOL!$A:$E,5,FALSE))</f>
        <v xml:space="preserve"> </v>
      </c>
      <c r="MX87" s="169"/>
      <c r="MY87" s="170" t="str">
        <f t="shared" si="228"/>
        <v xml:space="preserve"> </v>
      </c>
      <c r="MZ87" s="210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",(VLOOKUP(NB87,PROTOKOL!$A$1:$E$26,2,FALSE))*NC87)</f>
        <v xml:space="preserve"> </v>
      </c>
      <c r="NE87" s="168" t="str">
        <f t="shared" si="172"/>
        <v xml:space="preserve"> </v>
      </c>
      <c r="NF87" s="169" t="str">
        <f>IF(NB87=0," ",VLOOKUP(NB87,PROTOKOL!$A:$E,5,FALSE))</f>
        <v xml:space="preserve"> </v>
      </c>
      <c r="NG87" s="205" t="str">
        <f t="shared" si="255"/>
        <v xml:space="preserve"> </v>
      </c>
      <c r="NH87" s="169">
        <f t="shared" si="229"/>
        <v>0</v>
      </c>
      <c r="NI87" s="170" t="str">
        <f t="shared" si="230"/>
        <v xml:space="preserve"> </v>
      </c>
      <c r="NK87" s="166">
        <v>22</v>
      </c>
      <c r="NL87" s="228"/>
      <c r="NM87" s="167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",(VLOOKUP(NO87,PROTOKOL!$A$1:$E$26,2,FALSE))*NP87)</f>
        <v xml:space="preserve"> </v>
      </c>
      <c r="NR87" s="168" t="str">
        <f t="shared" si="173"/>
        <v xml:space="preserve"> </v>
      </c>
      <c r="NS87" s="205" t="str">
        <f>IF(NO87=0," ",VLOOKUP(NO87,PROTOKOL!$A:$E,5,FALSE))</f>
        <v xml:space="preserve"> </v>
      </c>
      <c r="NT87" s="169"/>
      <c r="NU87" s="170" t="str">
        <f t="shared" si="231"/>
        <v xml:space="preserve"> </v>
      </c>
      <c r="NV87" s="210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",(VLOOKUP(NX87,PROTOKOL!$A$1:$E$26,2,FALSE))*NY87)</f>
        <v xml:space="preserve"> </v>
      </c>
      <c r="OA87" s="168" t="str">
        <f t="shared" si="174"/>
        <v xml:space="preserve"> </v>
      </c>
      <c r="OB87" s="169" t="str">
        <f>IF(NX87=0," ",VLOOKUP(NX87,PROTOKOL!$A:$E,5,FALSE))</f>
        <v xml:space="preserve"> </v>
      </c>
      <c r="OC87" s="205" t="str">
        <f t="shared" si="256"/>
        <v xml:space="preserve"> </v>
      </c>
      <c r="OD87" s="169">
        <f t="shared" si="232"/>
        <v>0</v>
      </c>
      <c r="OE87" s="170" t="str">
        <f t="shared" si="233"/>
        <v xml:space="preserve"> </v>
      </c>
      <c r="OG87" s="166">
        <v>22</v>
      </c>
      <c r="OH87" s="228"/>
      <c r="OI87" s="167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",(VLOOKUP(OK87,PROTOKOL!$A$1:$E$26,2,FALSE))*OL87)</f>
        <v xml:space="preserve"> </v>
      </c>
      <c r="ON87" s="168" t="str">
        <f t="shared" si="175"/>
        <v xml:space="preserve"> </v>
      </c>
      <c r="OO87" s="205" t="str">
        <f>IF(OK87=0," ",VLOOKUP(OK87,PROTOKOL!$A:$E,5,FALSE))</f>
        <v xml:space="preserve"> </v>
      </c>
      <c r="OP87" s="169"/>
      <c r="OQ87" s="170" t="str">
        <f t="shared" si="234"/>
        <v xml:space="preserve"> </v>
      </c>
      <c r="OR87" s="210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",(VLOOKUP(OT87,PROTOKOL!$A$1:$E$26,2,FALSE))*OU87)</f>
        <v xml:space="preserve"> </v>
      </c>
      <c r="OW87" s="168" t="str">
        <f t="shared" si="176"/>
        <v xml:space="preserve"> </v>
      </c>
      <c r="OX87" s="169" t="str">
        <f>IF(OT87=0," ",VLOOKUP(OT87,PROTOKOL!$A:$E,5,FALSE))</f>
        <v xml:space="preserve"> </v>
      </c>
      <c r="OY87" s="205" t="str">
        <f t="shared" si="257"/>
        <v xml:space="preserve"> </v>
      </c>
      <c r="OZ87" s="169">
        <f t="shared" si="235"/>
        <v>0</v>
      </c>
      <c r="PA87" s="170" t="str">
        <f t="shared" si="236"/>
        <v xml:space="preserve"> </v>
      </c>
      <c r="PC87" s="166">
        <v>22</v>
      </c>
      <c r="PD87" s="228"/>
      <c r="PE87" s="167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",(VLOOKUP(PG87,PROTOKOL!$A$1:$E$26,2,FALSE))*PH87)</f>
        <v xml:space="preserve"> </v>
      </c>
      <c r="PJ87" s="168" t="str">
        <f t="shared" si="177"/>
        <v xml:space="preserve"> </v>
      </c>
      <c r="PK87" s="205" t="str">
        <f>IF(PG87=0," ",VLOOKUP(PG87,PROTOKOL!$A:$E,5,FALSE))</f>
        <v xml:space="preserve"> </v>
      </c>
      <c r="PL87" s="169"/>
      <c r="PM87" s="170" t="str">
        <f t="shared" si="237"/>
        <v xml:space="preserve"> </v>
      </c>
      <c r="PN87" s="210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",(VLOOKUP(PP87,PROTOKOL!$A$1:$E$26,2,FALSE))*PQ87)</f>
        <v xml:space="preserve"> </v>
      </c>
      <c r="PS87" s="168" t="str">
        <f t="shared" si="178"/>
        <v xml:space="preserve"> </v>
      </c>
      <c r="PT87" s="169" t="str">
        <f>IF(PP87=0," ",VLOOKUP(PP87,PROTOKOL!$A:$E,5,FALSE))</f>
        <v xml:space="preserve"> </v>
      </c>
      <c r="PU87" s="205" t="str">
        <f t="shared" si="258"/>
        <v xml:space="preserve"> </v>
      </c>
      <c r="PV87" s="169">
        <f t="shared" si="238"/>
        <v>0</v>
      </c>
      <c r="PW87" s="170" t="str">
        <f t="shared" si="239"/>
        <v xml:space="preserve"> </v>
      </c>
    </row>
    <row r="88" spans="1:439" ht="13.8">
      <c r="A88" s="166">
        <v>22</v>
      </c>
      <c r="B88" s="229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",(VLOOKUP(E88,PROTOKOL!$A$1:$E$26,2,FALSE))*F88)</f>
        <v xml:space="preserve"> </v>
      </c>
      <c r="H88" s="168" t="str">
        <f t="shared" si="139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79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",(VLOOKUP(N88,PROTOKOL!$A$1:$E$26,2,FALSE))*O88)</f>
        <v xml:space="preserve"> </v>
      </c>
      <c r="Q88" s="168" t="str">
        <f t="shared" si="140"/>
        <v xml:space="preserve"> </v>
      </c>
      <c r="R88" s="169" t="str">
        <f>IF(N88=0," ",VLOOKUP(N88,PROTOKOL!$A:$E,5,FALSE))</f>
        <v xml:space="preserve"> </v>
      </c>
      <c r="S88" s="205" t="str">
        <f t="shared" si="180"/>
        <v xml:space="preserve"> </v>
      </c>
      <c r="T88" s="169">
        <f t="shared" si="181"/>
        <v>0</v>
      </c>
      <c r="U88" s="170" t="str">
        <f t="shared" si="182"/>
        <v xml:space="preserve"> </v>
      </c>
      <c r="W88" s="166">
        <v>22</v>
      </c>
      <c r="X88" s="229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",(VLOOKUP(AA88,PROTOKOL!$A$1:$E$26,2,FALSE))*AB88)</f>
        <v xml:space="preserve"> </v>
      </c>
      <c r="AD88" s="168" t="str">
        <f t="shared" si="141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83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",(VLOOKUP(AJ88,PROTOKOL!$A$1:$E$26,2,FALSE))*AK88)</f>
        <v xml:space="preserve"> </v>
      </c>
      <c r="AM88" s="168" t="str">
        <f t="shared" si="142"/>
        <v xml:space="preserve"> </v>
      </c>
      <c r="AN88" s="169" t="str">
        <f>IF(AJ88=0," ",VLOOKUP(AJ88,PROTOKOL!$A:$E,5,FALSE))</f>
        <v xml:space="preserve"> </v>
      </c>
      <c r="AO88" s="205" t="str">
        <f t="shared" si="240"/>
        <v xml:space="preserve"> </v>
      </c>
      <c r="AP88" s="169">
        <f t="shared" si="184"/>
        <v>0</v>
      </c>
      <c r="AQ88" s="170" t="str">
        <f t="shared" si="185"/>
        <v xml:space="preserve"> </v>
      </c>
      <c r="AS88" s="166">
        <v>22</v>
      </c>
      <c r="AT88" s="229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",(VLOOKUP(AW88,PROTOKOL!$A$1:$E$26,2,FALSE))*AX88)</f>
        <v xml:space="preserve"> </v>
      </c>
      <c r="AZ88" s="168" t="str">
        <f t="shared" si="143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86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",(VLOOKUP(BF88,PROTOKOL!$A$1:$E$26,2,FALSE))*BG88)</f>
        <v xml:space="preserve"> </v>
      </c>
      <c r="BI88" s="168" t="str">
        <f t="shared" si="144"/>
        <v xml:space="preserve"> </v>
      </c>
      <c r="BJ88" s="169" t="str">
        <f>IF(BF88=0," ",VLOOKUP(BF88,PROTOKOL!$A:$E,5,FALSE))</f>
        <v xml:space="preserve"> </v>
      </c>
      <c r="BK88" s="205" t="str">
        <f t="shared" si="241"/>
        <v xml:space="preserve"> </v>
      </c>
      <c r="BL88" s="169">
        <f t="shared" si="187"/>
        <v>0</v>
      </c>
      <c r="BM88" s="170" t="str">
        <f t="shared" si="188"/>
        <v xml:space="preserve"> </v>
      </c>
      <c r="BO88" s="166">
        <v>22</v>
      </c>
      <c r="BP88" s="229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",(VLOOKUP(BS88,PROTOKOL!$A$1:$E$26,2,FALSE))*BT88)</f>
        <v xml:space="preserve"> </v>
      </c>
      <c r="BV88" s="168" t="str">
        <f t="shared" si="145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89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",(VLOOKUP(CB88,PROTOKOL!$A$1:$E$26,2,FALSE))*CC88)</f>
        <v xml:space="preserve"> </v>
      </c>
      <c r="CE88" s="168" t="str">
        <f t="shared" si="146"/>
        <v xml:space="preserve"> </v>
      </c>
      <c r="CF88" s="169" t="str">
        <f>IF(CB88=0," ",VLOOKUP(CB88,PROTOKOL!$A:$E,5,FALSE))</f>
        <v xml:space="preserve"> </v>
      </c>
      <c r="CG88" s="205" t="str">
        <f t="shared" si="242"/>
        <v xml:space="preserve"> </v>
      </c>
      <c r="CH88" s="169">
        <f t="shared" si="190"/>
        <v>0</v>
      </c>
      <c r="CI88" s="170" t="str">
        <f t="shared" si="191"/>
        <v xml:space="preserve"> </v>
      </c>
      <c r="CK88" s="166">
        <v>22</v>
      </c>
      <c r="CL88" s="229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",(VLOOKUP(CO88,PROTOKOL!$A$1:$E$26,2,FALSE))*CP88)</f>
        <v xml:space="preserve"> </v>
      </c>
      <c r="CR88" s="168" t="str">
        <f t="shared" si="147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92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",(VLOOKUP(CX88,PROTOKOL!$A$1:$E$26,2,FALSE))*CY88)</f>
        <v xml:space="preserve"> </v>
      </c>
      <c r="DA88" s="168" t="str">
        <f t="shared" si="148"/>
        <v xml:space="preserve"> </v>
      </c>
      <c r="DB88" s="169" t="str">
        <f>IF(CX88=0," ",VLOOKUP(CX88,PROTOKOL!$A:$E,5,FALSE))</f>
        <v xml:space="preserve"> </v>
      </c>
      <c r="DC88" s="205" t="str">
        <f t="shared" si="243"/>
        <v xml:space="preserve"> </v>
      </c>
      <c r="DD88" s="169">
        <f t="shared" si="193"/>
        <v>0</v>
      </c>
      <c r="DE88" s="170" t="str">
        <f t="shared" si="194"/>
        <v xml:space="preserve"> </v>
      </c>
      <c r="DG88" s="166">
        <v>22</v>
      </c>
      <c r="DH88" s="229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",(VLOOKUP(DK88,PROTOKOL!$A$1:$E$26,2,FALSE))*DL88)</f>
        <v xml:space="preserve"> </v>
      </c>
      <c r="DN88" s="168" t="str">
        <f t="shared" si="149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95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",(VLOOKUP(DT88,PROTOKOL!$A$1:$E$26,2,FALSE))*DU88)</f>
        <v xml:space="preserve"> </v>
      </c>
      <c r="DW88" s="168" t="str">
        <f t="shared" si="150"/>
        <v xml:space="preserve"> </v>
      </c>
      <c r="DX88" s="169" t="str">
        <f>IF(DT88=0," ",VLOOKUP(DT88,PROTOKOL!$A:$E,5,FALSE))</f>
        <v xml:space="preserve"> </v>
      </c>
      <c r="DY88" s="205" t="str">
        <f t="shared" si="244"/>
        <v xml:space="preserve"> </v>
      </c>
      <c r="DZ88" s="169">
        <f t="shared" si="196"/>
        <v>0</v>
      </c>
      <c r="EA88" s="170" t="str">
        <f t="shared" si="197"/>
        <v xml:space="preserve"> </v>
      </c>
      <c r="EC88" s="166">
        <v>22</v>
      </c>
      <c r="ED88" s="229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",(VLOOKUP(EG88,PROTOKOL!$A$1:$E$26,2,FALSE))*EH88)</f>
        <v xml:space="preserve"> </v>
      </c>
      <c r="EJ88" s="168" t="str">
        <f t="shared" si="151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98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",(VLOOKUP(EP88,PROTOKOL!$A$1:$E$26,2,FALSE))*EQ88)</f>
        <v xml:space="preserve"> </v>
      </c>
      <c r="ES88" s="168" t="str">
        <f t="shared" si="152"/>
        <v xml:space="preserve"> </v>
      </c>
      <c r="ET88" s="169" t="str">
        <f>IF(EP88=0," ",VLOOKUP(EP88,PROTOKOL!$A:$E,5,FALSE))</f>
        <v xml:space="preserve"> </v>
      </c>
      <c r="EU88" s="205" t="str">
        <f t="shared" si="245"/>
        <v xml:space="preserve"> </v>
      </c>
      <c r="EV88" s="169">
        <f t="shared" si="199"/>
        <v>0</v>
      </c>
      <c r="EW88" s="170" t="str">
        <f t="shared" si="200"/>
        <v xml:space="preserve"> </v>
      </c>
      <c r="EY88" s="166">
        <v>22</v>
      </c>
      <c r="EZ88" s="229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",(VLOOKUP(FC88,PROTOKOL!$A$1:$E$26,2,FALSE))*FD88)</f>
        <v xml:space="preserve"> </v>
      </c>
      <c r="FF88" s="168" t="str">
        <f t="shared" si="153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201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",(VLOOKUP(FL88,PROTOKOL!$A$1:$E$26,2,FALSE))*FM88)</f>
        <v xml:space="preserve"> </v>
      </c>
      <c r="FO88" s="168" t="str">
        <f t="shared" si="154"/>
        <v xml:space="preserve"> </v>
      </c>
      <c r="FP88" s="169" t="str">
        <f>IF(FL88=0," ",VLOOKUP(FL88,PROTOKOL!$A:$E,5,FALSE))</f>
        <v xml:space="preserve"> </v>
      </c>
      <c r="FQ88" s="205" t="str">
        <f t="shared" si="246"/>
        <v xml:space="preserve"> </v>
      </c>
      <c r="FR88" s="169">
        <f t="shared" si="202"/>
        <v>0</v>
      </c>
      <c r="FS88" s="170" t="str">
        <f t="shared" si="203"/>
        <v xml:space="preserve"> </v>
      </c>
      <c r="FU88" s="166">
        <v>22</v>
      </c>
      <c r="FV88" s="229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",(VLOOKUP(FY88,PROTOKOL!$A$1:$E$26,2,FALSE))*FZ88)</f>
        <v xml:space="preserve"> </v>
      </c>
      <c r="GB88" s="168" t="str">
        <f t="shared" si="155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204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",(VLOOKUP(GH88,PROTOKOL!$A$1:$E$26,2,FALSE))*GI88)</f>
        <v xml:space="preserve"> </v>
      </c>
      <c r="GK88" s="168" t="str">
        <f t="shared" si="156"/>
        <v xml:space="preserve"> </v>
      </c>
      <c r="GL88" s="169" t="str">
        <f>IF(GH88=0," ",VLOOKUP(GH88,PROTOKOL!$A:$E,5,FALSE))</f>
        <v xml:space="preserve"> </v>
      </c>
      <c r="GM88" s="205" t="str">
        <f t="shared" si="247"/>
        <v xml:space="preserve"> </v>
      </c>
      <c r="GN88" s="169">
        <f t="shared" si="205"/>
        <v>0</v>
      </c>
      <c r="GO88" s="170" t="str">
        <f t="shared" si="206"/>
        <v xml:space="preserve"> </v>
      </c>
      <c r="GQ88" s="166">
        <v>22</v>
      </c>
      <c r="GR88" s="229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",(VLOOKUP(GU88,PROTOKOL!$A$1:$E$26,2,FALSE))*GV88)</f>
        <v xml:space="preserve"> </v>
      </c>
      <c r="GX88" s="168" t="str">
        <f t="shared" si="157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207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",(VLOOKUP(HD88,PROTOKOL!$A$1:$E$26,2,FALSE))*HE88)</f>
        <v xml:space="preserve"> </v>
      </c>
      <c r="HG88" s="168" t="str">
        <f t="shared" si="158"/>
        <v xml:space="preserve"> </v>
      </c>
      <c r="HH88" s="169" t="str">
        <f>IF(HD88=0," ",VLOOKUP(HD88,PROTOKOL!$A:$E,5,FALSE))</f>
        <v xml:space="preserve"> </v>
      </c>
      <c r="HI88" s="205" t="str">
        <f t="shared" si="248"/>
        <v xml:space="preserve"> </v>
      </c>
      <c r="HJ88" s="169">
        <f t="shared" si="208"/>
        <v>0</v>
      </c>
      <c r="HK88" s="170" t="str">
        <f t="shared" si="209"/>
        <v xml:space="preserve"> </v>
      </c>
      <c r="HM88" s="166">
        <v>22</v>
      </c>
      <c r="HN88" s="229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",(VLOOKUP(HQ88,PROTOKOL!$A$1:$E$26,2,FALSE))*HR88)</f>
        <v xml:space="preserve"> </v>
      </c>
      <c r="HT88" s="168" t="str">
        <f t="shared" si="159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210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",(VLOOKUP(HZ88,PROTOKOL!$A$1:$E$26,2,FALSE))*IA88)</f>
        <v xml:space="preserve"> </v>
      </c>
      <c r="IC88" s="168" t="str">
        <f t="shared" si="160"/>
        <v xml:space="preserve"> </v>
      </c>
      <c r="ID88" s="169" t="str">
        <f>IF(HZ88=0," ",VLOOKUP(HZ88,PROTOKOL!$A:$E,5,FALSE))</f>
        <v xml:space="preserve"> </v>
      </c>
      <c r="IE88" s="205" t="str">
        <f t="shared" si="249"/>
        <v xml:space="preserve"> </v>
      </c>
      <c r="IF88" s="169">
        <f t="shared" si="211"/>
        <v>0</v>
      </c>
      <c r="IG88" s="170" t="str">
        <f t="shared" si="212"/>
        <v xml:space="preserve"> </v>
      </c>
      <c r="II88" s="166">
        <v>22</v>
      </c>
      <c r="IJ88" s="229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",(VLOOKUP(IM88,PROTOKOL!$A$1:$E$26,2,FALSE))*IN88)</f>
        <v xml:space="preserve"> </v>
      </c>
      <c r="IP88" s="168" t="str">
        <f t="shared" si="161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213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",(VLOOKUP(IV88,PROTOKOL!$A$1:$E$26,2,FALSE))*IW88)</f>
        <v xml:space="preserve"> </v>
      </c>
      <c r="IY88" s="168" t="str">
        <f t="shared" si="162"/>
        <v xml:space="preserve"> </v>
      </c>
      <c r="IZ88" s="169" t="str">
        <f>IF(IV88=0," ",VLOOKUP(IV88,PROTOKOL!$A:$E,5,FALSE))</f>
        <v xml:space="preserve"> </v>
      </c>
      <c r="JA88" s="205" t="str">
        <f t="shared" si="250"/>
        <v xml:space="preserve"> </v>
      </c>
      <c r="JB88" s="169">
        <f t="shared" si="214"/>
        <v>0</v>
      </c>
      <c r="JC88" s="170" t="str">
        <f t="shared" si="215"/>
        <v xml:space="preserve"> </v>
      </c>
      <c r="JE88" s="166">
        <v>22</v>
      </c>
      <c r="JF88" s="229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",(VLOOKUP(JI88,PROTOKOL!$A$1:$E$26,2,FALSE))*JJ88)</f>
        <v xml:space="preserve"> </v>
      </c>
      <c r="JL88" s="168" t="str">
        <f t="shared" si="163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216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",(VLOOKUP(JR88,PROTOKOL!$A$1:$E$26,2,FALSE))*JS88)</f>
        <v xml:space="preserve"> </v>
      </c>
      <c r="JU88" s="168" t="str">
        <f t="shared" si="164"/>
        <v xml:space="preserve"> </v>
      </c>
      <c r="JV88" s="169" t="str">
        <f>IF(JR88=0," ",VLOOKUP(JR88,PROTOKOL!$A:$E,5,FALSE))</f>
        <v xml:space="preserve"> </v>
      </c>
      <c r="JW88" s="205" t="str">
        <f t="shared" si="251"/>
        <v xml:space="preserve"> </v>
      </c>
      <c r="JX88" s="169">
        <f t="shared" si="217"/>
        <v>0</v>
      </c>
      <c r="JY88" s="170" t="str">
        <f t="shared" si="218"/>
        <v xml:space="preserve"> </v>
      </c>
      <c r="KA88" s="166">
        <v>22</v>
      </c>
      <c r="KB88" s="229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",(VLOOKUP(KE88,PROTOKOL!$A$1:$E$26,2,FALSE))*KF88)</f>
        <v xml:space="preserve"> </v>
      </c>
      <c r="KH88" s="168" t="str">
        <f t="shared" si="165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219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",(VLOOKUP(KN88,PROTOKOL!$A$1:$E$26,2,FALSE))*KO88)</f>
        <v xml:space="preserve"> </v>
      </c>
      <c r="KQ88" s="168" t="str">
        <f t="shared" si="166"/>
        <v xml:space="preserve"> </v>
      </c>
      <c r="KR88" s="169" t="str">
        <f>IF(KN88=0," ",VLOOKUP(KN88,PROTOKOL!$A:$E,5,FALSE))</f>
        <v xml:space="preserve"> </v>
      </c>
      <c r="KS88" s="205" t="str">
        <f t="shared" si="252"/>
        <v xml:space="preserve"> </v>
      </c>
      <c r="KT88" s="169">
        <f t="shared" si="220"/>
        <v>0</v>
      </c>
      <c r="KU88" s="170" t="str">
        <f t="shared" si="221"/>
        <v xml:space="preserve"> </v>
      </c>
      <c r="KW88" s="166">
        <v>22</v>
      </c>
      <c r="KX88" s="229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",(VLOOKUP(LA88,PROTOKOL!$A$1:$E$26,2,FALSE))*LB88)</f>
        <v xml:space="preserve"> </v>
      </c>
      <c r="LD88" s="168" t="str">
        <f t="shared" si="167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222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",(VLOOKUP(LJ88,PROTOKOL!$A$1:$E$26,2,FALSE))*LK88)</f>
        <v xml:space="preserve"> </v>
      </c>
      <c r="LM88" s="168" t="str">
        <f t="shared" si="168"/>
        <v xml:space="preserve"> </v>
      </c>
      <c r="LN88" s="169" t="str">
        <f>IF(LJ88=0," ",VLOOKUP(LJ88,PROTOKOL!$A:$E,5,FALSE))</f>
        <v xml:space="preserve"> </v>
      </c>
      <c r="LO88" s="205" t="str">
        <f t="shared" si="253"/>
        <v xml:space="preserve"> </v>
      </c>
      <c r="LP88" s="169">
        <f t="shared" si="223"/>
        <v>0</v>
      </c>
      <c r="LQ88" s="170" t="str">
        <f t="shared" si="224"/>
        <v xml:space="preserve"> </v>
      </c>
      <c r="LS88" s="166">
        <v>22</v>
      </c>
      <c r="LT88" s="229"/>
      <c r="LU88" s="167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",(VLOOKUP(LW88,PROTOKOL!$A$1:$E$26,2,FALSE))*LX88)</f>
        <v xml:space="preserve"> </v>
      </c>
      <c r="LZ88" s="168" t="str">
        <f t="shared" si="169"/>
        <v xml:space="preserve"> </v>
      </c>
      <c r="MA88" s="205" t="str">
        <f>IF(LW88=0," ",VLOOKUP(LW88,PROTOKOL!$A:$E,5,FALSE))</f>
        <v xml:space="preserve"> </v>
      </c>
      <c r="MB88" s="169"/>
      <c r="MC88" s="170" t="str">
        <f t="shared" si="225"/>
        <v xml:space="preserve"> </v>
      </c>
      <c r="MD88" s="210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",(VLOOKUP(MF88,PROTOKOL!$A$1:$E$26,2,FALSE))*MG88)</f>
        <v xml:space="preserve"> </v>
      </c>
      <c r="MI88" s="168" t="str">
        <f t="shared" si="170"/>
        <v xml:space="preserve"> </v>
      </c>
      <c r="MJ88" s="169" t="str">
        <f>IF(MF88=0," ",VLOOKUP(MF88,PROTOKOL!$A:$E,5,FALSE))</f>
        <v xml:space="preserve"> </v>
      </c>
      <c r="MK88" s="205" t="str">
        <f t="shared" si="254"/>
        <v xml:space="preserve"> </v>
      </c>
      <c r="ML88" s="169">
        <f t="shared" si="226"/>
        <v>0</v>
      </c>
      <c r="MM88" s="170" t="str">
        <f t="shared" si="227"/>
        <v xml:space="preserve"> </v>
      </c>
      <c r="MO88" s="166">
        <v>22</v>
      </c>
      <c r="MP88" s="229"/>
      <c r="MQ88" s="167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",(VLOOKUP(MS88,PROTOKOL!$A$1:$E$26,2,FALSE))*MT88)</f>
        <v xml:space="preserve"> </v>
      </c>
      <c r="MV88" s="168" t="str">
        <f t="shared" si="171"/>
        <v xml:space="preserve"> </v>
      </c>
      <c r="MW88" s="205" t="str">
        <f>IF(MS88=0," ",VLOOKUP(MS88,PROTOKOL!$A:$E,5,FALSE))</f>
        <v xml:space="preserve"> </v>
      </c>
      <c r="MX88" s="169"/>
      <c r="MY88" s="170" t="str">
        <f t="shared" si="228"/>
        <v xml:space="preserve"> </v>
      </c>
      <c r="MZ88" s="210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",(VLOOKUP(NB88,PROTOKOL!$A$1:$E$26,2,FALSE))*NC88)</f>
        <v xml:space="preserve"> </v>
      </c>
      <c r="NE88" s="168" t="str">
        <f t="shared" si="172"/>
        <v xml:space="preserve"> </v>
      </c>
      <c r="NF88" s="169" t="str">
        <f>IF(NB88=0," ",VLOOKUP(NB88,PROTOKOL!$A:$E,5,FALSE))</f>
        <v xml:space="preserve"> </v>
      </c>
      <c r="NG88" s="205" t="str">
        <f t="shared" si="255"/>
        <v xml:space="preserve"> </v>
      </c>
      <c r="NH88" s="169">
        <f t="shared" si="229"/>
        <v>0</v>
      </c>
      <c r="NI88" s="170" t="str">
        <f t="shared" si="230"/>
        <v xml:space="preserve"> </v>
      </c>
      <c r="NK88" s="166">
        <v>22</v>
      </c>
      <c r="NL88" s="229"/>
      <c r="NM88" s="167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",(VLOOKUP(NO88,PROTOKOL!$A$1:$E$26,2,FALSE))*NP88)</f>
        <v xml:space="preserve"> </v>
      </c>
      <c r="NR88" s="168" t="str">
        <f t="shared" si="173"/>
        <v xml:space="preserve"> </v>
      </c>
      <c r="NS88" s="205" t="str">
        <f>IF(NO88=0," ",VLOOKUP(NO88,PROTOKOL!$A:$E,5,FALSE))</f>
        <v xml:space="preserve"> </v>
      </c>
      <c r="NT88" s="169"/>
      <c r="NU88" s="170" t="str">
        <f t="shared" si="231"/>
        <v xml:space="preserve"> </v>
      </c>
      <c r="NV88" s="210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",(VLOOKUP(NX88,PROTOKOL!$A$1:$E$26,2,FALSE))*NY88)</f>
        <v xml:space="preserve"> </v>
      </c>
      <c r="OA88" s="168" t="str">
        <f t="shared" si="174"/>
        <v xml:space="preserve"> </v>
      </c>
      <c r="OB88" s="169" t="str">
        <f>IF(NX88=0," ",VLOOKUP(NX88,PROTOKOL!$A:$E,5,FALSE))</f>
        <v xml:space="preserve"> </v>
      </c>
      <c r="OC88" s="205" t="str">
        <f t="shared" si="256"/>
        <v xml:space="preserve"> </v>
      </c>
      <c r="OD88" s="169">
        <f t="shared" si="232"/>
        <v>0</v>
      </c>
      <c r="OE88" s="170" t="str">
        <f t="shared" si="233"/>
        <v xml:space="preserve"> </v>
      </c>
      <c r="OG88" s="166">
        <v>22</v>
      </c>
      <c r="OH88" s="229"/>
      <c r="OI88" s="167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",(VLOOKUP(OK88,PROTOKOL!$A$1:$E$26,2,FALSE))*OL88)</f>
        <v xml:space="preserve"> </v>
      </c>
      <c r="ON88" s="168" t="str">
        <f t="shared" si="175"/>
        <v xml:space="preserve"> </v>
      </c>
      <c r="OO88" s="205" t="str">
        <f>IF(OK88=0," ",VLOOKUP(OK88,PROTOKOL!$A:$E,5,FALSE))</f>
        <v xml:space="preserve"> </v>
      </c>
      <c r="OP88" s="169"/>
      <c r="OQ88" s="170" t="str">
        <f t="shared" si="234"/>
        <v xml:space="preserve"> </v>
      </c>
      <c r="OR88" s="210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",(VLOOKUP(OT88,PROTOKOL!$A$1:$E$26,2,FALSE))*OU88)</f>
        <v xml:space="preserve"> </v>
      </c>
      <c r="OW88" s="168" t="str">
        <f t="shared" si="176"/>
        <v xml:space="preserve"> </v>
      </c>
      <c r="OX88" s="169" t="str">
        <f>IF(OT88=0," ",VLOOKUP(OT88,PROTOKOL!$A:$E,5,FALSE))</f>
        <v xml:space="preserve"> </v>
      </c>
      <c r="OY88" s="205" t="str">
        <f t="shared" si="257"/>
        <v xml:space="preserve"> </v>
      </c>
      <c r="OZ88" s="169">
        <f t="shared" si="235"/>
        <v>0</v>
      </c>
      <c r="PA88" s="170" t="str">
        <f t="shared" si="236"/>
        <v xml:space="preserve"> </v>
      </c>
      <c r="PC88" s="166">
        <v>22</v>
      </c>
      <c r="PD88" s="229"/>
      <c r="PE88" s="167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",(VLOOKUP(PG88,PROTOKOL!$A$1:$E$26,2,FALSE))*PH88)</f>
        <v xml:space="preserve"> </v>
      </c>
      <c r="PJ88" s="168" t="str">
        <f t="shared" si="177"/>
        <v xml:space="preserve"> </v>
      </c>
      <c r="PK88" s="205" t="str">
        <f>IF(PG88=0," ",VLOOKUP(PG88,PROTOKOL!$A:$E,5,FALSE))</f>
        <v xml:space="preserve"> </v>
      </c>
      <c r="PL88" s="169"/>
      <c r="PM88" s="170" t="str">
        <f t="shared" si="237"/>
        <v xml:space="preserve"> </v>
      </c>
      <c r="PN88" s="210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",(VLOOKUP(PP88,PROTOKOL!$A$1:$E$26,2,FALSE))*PQ88)</f>
        <v xml:space="preserve"> </v>
      </c>
      <c r="PS88" s="168" t="str">
        <f t="shared" si="178"/>
        <v xml:space="preserve"> </v>
      </c>
      <c r="PT88" s="169" t="str">
        <f>IF(PP88=0," ",VLOOKUP(PP88,PROTOKOL!$A:$E,5,FALSE))</f>
        <v xml:space="preserve"> </v>
      </c>
      <c r="PU88" s="205" t="str">
        <f t="shared" si="258"/>
        <v xml:space="preserve"> </v>
      </c>
      <c r="PV88" s="169">
        <f t="shared" si="238"/>
        <v>0</v>
      </c>
      <c r="PW88" s="170" t="str">
        <f t="shared" si="239"/>
        <v xml:space="preserve"> </v>
      </c>
    </row>
    <row r="89" spans="1:439" ht="13.8">
      <c r="A89" s="166">
        <v>23</v>
      </c>
      <c r="B89" s="227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",(VLOOKUP(E89,PROTOKOL!$A$1:$E$26,2,FALSE))*F89)</f>
        <v xml:space="preserve"> </v>
      </c>
      <c r="H89" s="168" t="str">
        <f t="shared" si="139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79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",(VLOOKUP(N89,PROTOKOL!$A$1:$E$26,2,FALSE))*O89)</f>
        <v xml:space="preserve"> </v>
      </c>
      <c r="Q89" s="168" t="str">
        <f t="shared" si="140"/>
        <v xml:space="preserve"> </v>
      </c>
      <c r="R89" s="169" t="str">
        <f>IF(N89=0," ",VLOOKUP(N89,PROTOKOL!$A:$E,5,FALSE))</f>
        <v xml:space="preserve"> </v>
      </c>
      <c r="S89" s="205" t="str">
        <f t="shared" si="180"/>
        <v xml:space="preserve"> </v>
      </c>
      <c r="T89" s="169">
        <f t="shared" si="181"/>
        <v>0</v>
      </c>
      <c r="U89" s="170" t="str">
        <f t="shared" si="182"/>
        <v xml:space="preserve"> </v>
      </c>
      <c r="W89" s="166">
        <v>23</v>
      </c>
      <c r="X89" s="227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",(VLOOKUP(AA89,PROTOKOL!$A$1:$E$26,2,FALSE))*AB89)</f>
        <v xml:space="preserve"> </v>
      </c>
      <c r="AD89" s="168" t="str">
        <f t="shared" si="141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83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",(VLOOKUP(AJ89,PROTOKOL!$A$1:$E$26,2,FALSE))*AK89)</f>
        <v xml:space="preserve"> </v>
      </c>
      <c r="AM89" s="168" t="str">
        <f t="shared" si="142"/>
        <v xml:space="preserve"> </v>
      </c>
      <c r="AN89" s="169" t="str">
        <f>IF(AJ89=0," ",VLOOKUP(AJ89,PROTOKOL!$A:$E,5,FALSE))</f>
        <v xml:space="preserve"> </v>
      </c>
      <c r="AO89" s="205" t="str">
        <f t="shared" si="240"/>
        <v xml:space="preserve"> </v>
      </c>
      <c r="AP89" s="169">
        <f t="shared" si="184"/>
        <v>0</v>
      </c>
      <c r="AQ89" s="170" t="str">
        <f t="shared" si="185"/>
        <v xml:space="preserve"> </v>
      </c>
      <c r="AS89" s="166">
        <v>23</v>
      </c>
      <c r="AT89" s="227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",(VLOOKUP(AW89,PROTOKOL!$A$1:$E$26,2,FALSE))*AX89)</f>
        <v xml:space="preserve"> </v>
      </c>
      <c r="AZ89" s="168" t="str">
        <f t="shared" si="143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86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",(VLOOKUP(BF89,PROTOKOL!$A$1:$E$26,2,FALSE))*BG89)</f>
        <v xml:space="preserve"> </v>
      </c>
      <c r="BI89" s="168" t="str">
        <f t="shared" si="144"/>
        <v xml:space="preserve"> </v>
      </c>
      <c r="BJ89" s="169" t="str">
        <f>IF(BF89=0," ",VLOOKUP(BF89,PROTOKOL!$A:$E,5,FALSE))</f>
        <v xml:space="preserve"> </v>
      </c>
      <c r="BK89" s="205" t="str">
        <f t="shared" si="241"/>
        <v xml:space="preserve"> </v>
      </c>
      <c r="BL89" s="169">
        <f t="shared" si="187"/>
        <v>0</v>
      </c>
      <c r="BM89" s="170" t="str">
        <f t="shared" si="188"/>
        <v xml:space="preserve"> </v>
      </c>
      <c r="BO89" s="166">
        <v>23</v>
      </c>
      <c r="BP89" s="227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",(VLOOKUP(BS89,PROTOKOL!$A$1:$E$26,2,FALSE))*BT89)</f>
        <v xml:space="preserve"> </v>
      </c>
      <c r="BV89" s="168" t="str">
        <f t="shared" si="145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89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",(VLOOKUP(CB89,PROTOKOL!$A$1:$E$26,2,FALSE))*CC89)</f>
        <v xml:space="preserve"> </v>
      </c>
      <c r="CE89" s="168" t="str">
        <f t="shared" si="146"/>
        <v xml:space="preserve"> </v>
      </c>
      <c r="CF89" s="169" t="str">
        <f>IF(CB89=0," ",VLOOKUP(CB89,PROTOKOL!$A:$E,5,FALSE))</f>
        <v xml:space="preserve"> </v>
      </c>
      <c r="CG89" s="205" t="str">
        <f t="shared" si="242"/>
        <v xml:space="preserve"> </v>
      </c>
      <c r="CH89" s="169">
        <f t="shared" si="190"/>
        <v>0</v>
      </c>
      <c r="CI89" s="170" t="str">
        <f t="shared" si="191"/>
        <v xml:space="preserve"> </v>
      </c>
      <c r="CK89" s="166">
        <v>23</v>
      </c>
      <c r="CL89" s="227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",(VLOOKUP(CO89,PROTOKOL!$A$1:$E$26,2,FALSE))*CP89)</f>
        <v xml:space="preserve"> </v>
      </c>
      <c r="CR89" s="168" t="str">
        <f t="shared" si="147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92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",(VLOOKUP(CX89,PROTOKOL!$A$1:$E$26,2,FALSE))*CY89)</f>
        <v xml:space="preserve"> </v>
      </c>
      <c r="DA89" s="168" t="str">
        <f t="shared" si="148"/>
        <v xml:space="preserve"> </v>
      </c>
      <c r="DB89" s="169" t="str">
        <f>IF(CX89=0," ",VLOOKUP(CX89,PROTOKOL!$A:$E,5,FALSE))</f>
        <v xml:space="preserve"> </v>
      </c>
      <c r="DC89" s="205" t="str">
        <f t="shared" si="243"/>
        <v xml:space="preserve"> </v>
      </c>
      <c r="DD89" s="169">
        <f t="shared" si="193"/>
        <v>0</v>
      </c>
      <c r="DE89" s="170" t="str">
        <f t="shared" si="194"/>
        <v xml:space="preserve"> </v>
      </c>
      <c r="DG89" s="166">
        <v>23</v>
      </c>
      <c r="DH89" s="227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",(VLOOKUP(DK89,PROTOKOL!$A$1:$E$26,2,FALSE))*DL89)</f>
        <v xml:space="preserve"> </v>
      </c>
      <c r="DN89" s="168" t="str">
        <f t="shared" si="149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95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",(VLOOKUP(DT89,PROTOKOL!$A$1:$E$26,2,FALSE))*DU89)</f>
        <v xml:space="preserve"> </v>
      </c>
      <c r="DW89" s="168" t="str">
        <f t="shared" si="150"/>
        <v xml:space="preserve"> </v>
      </c>
      <c r="DX89" s="169" t="str">
        <f>IF(DT89=0," ",VLOOKUP(DT89,PROTOKOL!$A:$E,5,FALSE))</f>
        <v xml:space="preserve"> </v>
      </c>
      <c r="DY89" s="205" t="str">
        <f t="shared" si="244"/>
        <v xml:space="preserve"> </v>
      </c>
      <c r="DZ89" s="169">
        <f t="shared" si="196"/>
        <v>0</v>
      </c>
      <c r="EA89" s="170" t="str">
        <f t="shared" si="197"/>
        <v xml:space="preserve"> </v>
      </c>
      <c r="EC89" s="166">
        <v>23</v>
      </c>
      <c r="ED89" s="227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",(VLOOKUP(EG89,PROTOKOL!$A$1:$E$26,2,FALSE))*EH89)</f>
        <v xml:space="preserve"> </v>
      </c>
      <c r="EJ89" s="168" t="str">
        <f t="shared" si="151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98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",(VLOOKUP(EP89,PROTOKOL!$A$1:$E$26,2,FALSE))*EQ89)</f>
        <v xml:space="preserve"> </v>
      </c>
      <c r="ES89" s="168" t="str">
        <f t="shared" si="152"/>
        <v xml:space="preserve"> </v>
      </c>
      <c r="ET89" s="169" t="str">
        <f>IF(EP89=0," ",VLOOKUP(EP89,PROTOKOL!$A:$E,5,FALSE))</f>
        <v xml:space="preserve"> </v>
      </c>
      <c r="EU89" s="205" t="str">
        <f t="shared" si="245"/>
        <v xml:space="preserve"> </v>
      </c>
      <c r="EV89" s="169">
        <f t="shared" si="199"/>
        <v>0</v>
      </c>
      <c r="EW89" s="170" t="str">
        <f t="shared" si="200"/>
        <v xml:space="preserve"> </v>
      </c>
      <c r="EY89" s="166">
        <v>23</v>
      </c>
      <c r="EZ89" s="227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",(VLOOKUP(FC89,PROTOKOL!$A$1:$E$26,2,FALSE))*FD89)</f>
        <v xml:space="preserve"> </v>
      </c>
      <c r="FF89" s="168" t="str">
        <f t="shared" si="153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201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",(VLOOKUP(FL89,PROTOKOL!$A$1:$E$26,2,FALSE))*FM89)</f>
        <v xml:space="preserve"> </v>
      </c>
      <c r="FO89" s="168" t="str">
        <f t="shared" si="154"/>
        <v xml:space="preserve"> </v>
      </c>
      <c r="FP89" s="169" t="str">
        <f>IF(FL89=0," ",VLOOKUP(FL89,PROTOKOL!$A:$E,5,FALSE))</f>
        <v xml:space="preserve"> </v>
      </c>
      <c r="FQ89" s="205" t="str">
        <f t="shared" si="246"/>
        <v xml:space="preserve"> </v>
      </c>
      <c r="FR89" s="169">
        <f t="shared" si="202"/>
        <v>0</v>
      </c>
      <c r="FS89" s="170" t="str">
        <f t="shared" si="203"/>
        <v xml:space="preserve"> </v>
      </c>
      <c r="FU89" s="166">
        <v>23</v>
      </c>
      <c r="FV89" s="227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",(VLOOKUP(FY89,PROTOKOL!$A$1:$E$26,2,FALSE))*FZ89)</f>
        <v xml:space="preserve"> </v>
      </c>
      <c r="GB89" s="168" t="str">
        <f t="shared" si="155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204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",(VLOOKUP(GH89,PROTOKOL!$A$1:$E$26,2,FALSE))*GI89)</f>
        <v xml:space="preserve"> </v>
      </c>
      <c r="GK89" s="168" t="str">
        <f t="shared" si="156"/>
        <v xml:space="preserve"> </v>
      </c>
      <c r="GL89" s="169" t="str">
        <f>IF(GH89=0," ",VLOOKUP(GH89,PROTOKOL!$A:$E,5,FALSE))</f>
        <v xml:space="preserve"> </v>
      </c>
      <c r="GM89" s="205" t="str">
        <f t="shared" si="247"/>
        <v xml:space="preserve"> </v>
      </c>
      <c r="GN89" s="169">
        <f t="shared" si="205"/>
        <v>0</v>
      </c>
      <c r="GO89" s="170" t="str">
        <f t="shared" si="206"/>
        <v xml:space="preserve"> </v>
      </c>
      <c r="GQ89" s="166">
        <v>23</v>
      </c>
      <c r="GR89" s="227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",(VLOOKUP(GU89,PROTOKOL!$A$1:$E$26,2,FALSE))*GV89)</f>
        <v xml:space="preserve"> </v>
      </c>
      <c r="GX89" s="168" t="str">
        <f t="shared" si="157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207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",(VLOOKUP(HD89,PROTOKOL!$A$1:$E$26,2,FALSE))*HE89)</f>
        <v xml:space="preserve"> </v>
      </c>
      <c r="HG89" s="168" t="str">
        <f t="shared" si="158"/>
        <v xml:space="preserve"> </v>
      </c>
      <c r="HH89" s="169" t="str">
        <f>IF(HD89=0," ",VLOOKUP(HD89,PROTOKOL!$A:$E,5,FALSE))</f>
        <v xml:space="preserve"> </v>
      </c>
      <c r="HI89" s="205" t="str">
        <f t="shared" si="248"/>
        <v xml:space="preserve"> </v>
      </c>
      <c r="HJ89" s="169">
        <f t="shared" si="208"/>
        <v>0</v>
      </c>
      <c r="HK89" s="170" t="str">
        <f t="shared" si="209"/>
        <v xml:space="preserve"> </v>
      </c>
      <c r="HM89" s="166">
        <v>23</v>
      </c>
      <c r="HN89" s="227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",(VLOOKUP(HQ89,PROTOKOL!$A$1:$E$26,2,FALSE))*HR89)</f>
        <v xml:space="preserve"> </v>
      </c>
      <c r="HT89" s="168" t="str">
        <f t="shared" si="159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210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",(VLOOKUP(HZ89,PROTOKOL!$A$1:$E$26,2,FALSE))*IA89)</f>
        <v xml:space="preserve"> </v>
      </c>
      <c r="IC89" s="168" t="str">
        <f t="shared" si="160"/>
        <v xml:space="preserve"> </v>
      </c>
      <c r="ID89" s="169" t="str">
        <f>IF(HZ89=0," ",VLOOKUP(HZ89,PROTOKOL!$A:$E,5,FALSE))</f>
        <v xml:space="preserve"> </v>
      </c>
      <c r="IE89" s="205" t="str">
        <f t="shared" si="249"/>
        <v xml:space="preserve"> </v>
      </c>
      <c r="IF89" s="169">
        <f t="shared" si="211"/>
        <v>0</v>
      </c>
      <c r="IG89" s="170" t="str">
        <f t="shared" si="212"/>
        <v xml:space="preserve"> </v>
      </c>
      <c r="II89" s="166">
        <v>23</v>
      </c>
      <c r="IJ89" s="227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",(VLOOKUP(IM89,PROTOKOL!$A$1:$E$26,2,FALSE))*IN89)</f>
        <v xml:space="preserve"> </v>
      </c>
      <c r="IP89" s="168" t="str">
        <f t="shared" si="161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213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",(VLOOKUP(IV89,PROTOKOL!$A$1:$E$26,2,FALSE))*IW89)</f>
        <v xml:space="preserve"> </v>
      </c>
      <c r="IY89" s="168" t="str">
        <f t="shared" si="162"/>
        <v xml:space="preserve"> </v>
      </c>
      <c r="IZ89" s="169" t="str">
        <f>IF(IV89=0," ",VLOOKUP(IV89,PROTOKOL!$A:$E,5,FALSE))</f>
        <v xml:space="preserve"> </v>
      </c>
      <c r="JA89" s="205" t="str">
        <f t="shared" si="250"/>
        <v xml:space="preserve"> </v>
      </c>
      <c r="JB89" s="169">
        <f t="shared" si="214"/>
        <v>0</v>
      </c>
      <c r="JC89" s="170" t="str">
        <f t="shared" si="215"/>
        <v xml:space="preserve"> </v>
      </c>
      <c r="JE89" s="166">
        <v>23</v>
      </c>
      <c r="JF89" s="227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",(VLOOKUP(JI89,PROTOKOL!$A$1:$E$26,2,FALSE))*JJ89)</f>
        <v xml:space="preserve"> </v>
      </c>
      <c r="JL89" s="168" t="str">
        <f t="shared" si="163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216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",(VLOOKUP(JR89,PROTOKOL!$A$1:$E$26,2,FALSE))*JS89)</f>
        <v xml:space="preserve"> </v>
      </c>
      <c r="JU89" s="168" t="str">
        <f t="shared" si="164"/>
        <v xml:space="preserve"> </v>
      </c>
      <c r="JV89" s="169" t="str">
        <f>IF(JR89=0," ",VLOOKUP(JR89,PROTOKOL!$A:$E,5,FALSE))</f>
        <v xml:space="preserve"> </v>
      </c>
      <c r="JW89" s="205" t="str">
        <f t="shared" si="251"/>
        <v xml:space="preserve"> </v>
      </c>
      <c r="JX89" s="169">
        <f t="shared" si="217"/>
        <v>0</v>
      </c>
      <c r="JY89" s="170" t="str">
        <f t="shared" si="218"/>
        <v xml:space="preserve"> </v>
      </c>
      <c r="KA89" s="166">
        <v>23</v>
      </c>
      <c r="KB89" s="227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",(VLOOKUP(KE89,PROTOKOL!$A$1:$E$26,2,FALSE))*KF89)</f>
        <v xml:space="preserve"> </v>
      </c>
      <c r="KH89" s="168" t="str">
        <f t="shared" si="165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219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",(VLOOKUP(KN89,PROTOKOL!$A$1:$E$26,2,FALSE))*KO89)</f>
        <v xml:space="preserve"> </v>
      </c>
      <c r="KQ89" s="168" t="str">
        <f t="shared" si="166"/>
        <v xml:space="preserve"> </v>
      </c>
      <c r="KR89" s="169" t="str">
        <f>IF(KN89=0," ",VLOOKUP(KN89,PROTOKOL!$A:$E,5,FALSE))</f>
        <v xml:space="preserve"> </v>
      </c>
      <c r="KS89" s="205" t="str">
        <f t="shared" si="252"/>
        <v xml:space="preserve"> </v>
      </c>
      <c r="KT89" s="169">
        <f t="shared" si="220"/>
        <v>0</v>
      </c>
      <c r="KU89" s="170" t="str">
        <f t="shared" si="221"/>
        <v xml:space="preserve"> </v>
      </c>
      <c r="KW89" s="166">
        <v>23</v>
      </c>
      <c r="KX89" s="227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",(VLOOKUP(LA89,PROTOKOL!$A$1:$E$26,2,FALSE))*LB89)</f>
        <v xml:space="preserve"> </v>
      </c>
      <c r="LD89" s="168" t="str">
        <f t="shared" si="167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222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",(VLOOKUP(LJ89,PROTOKOL!$A$1:$E$26,2,FALSE))*LK89)</f>
        <v xml:space="preserve"> </v>
      </c>
      <c r="LM89" s="168" t="str">
        <f t="shared" si="168"/>
        <v xml:space="preserve"> </v>
      </c>
      <c r="LN89" s="169" t="str">
        <f>IF(LJ89=0," ",VLOOKUP(LJ89,PROTOKOL!$A:$E,5,FALSE))</f>
        <v xml:space="preserve"> </v>
      </c>
      <c r="LO89" s="205" t="str">
        <f t="shared" si="253"/>
        <v xml:space="preserve"> </v>
      </c>
      <c r="LP89" s="169">
        <f t="shared" si="223"/>
        <v>0</v>
      </c>
      <c r="LQ89" s="170" t="str">
        <f t="shared" si="224"/>
        <v xml:space="preserve"> </v>
      </c>
      <c r="LS89" s="166">
        <v>23</v>
      </c>
      <c r="LT89" s="227">
        <v>23</v>
      </c>
      <c r="LU89" s="167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",(VLOOKUP(LW89,PROTOKOL!$A$1:$E$26,2,FALSE))*LX89)</f>
        <v xml:space="preserve"> </v>
      </c>
      <c r="LZ89" s="168" t="str">
        <f t="shared" si="169"/>
        <v xml:space="preserve"> </v>
      </c>
      <c r="MA89" s="205" t="str">
        <f>IF(LW89=0," ",VLOOKUP(LW89,PROTOKOL!$A:$E,5,FALSE))</f>
        <v xml:space="preserve"> </v>
      </c>
      <c r="MB89" s="169"/>
      <c r="MC89" s="170" t="str">
        <f t="shared" si="225"/>
        <v xml:space="preserve"> </v>
      </c>
      <c r="MD89" s="210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",(VLOOKUP(MF89,PROTOKOL!$A$1:$E$26,2,FALSE))*MG89)</f>
        <v xml:space="preserve"> </v>
      </c>
      <c r="MI89" s="168" t="str">
        <f t="shared" si="170"/>
        <v xml:space="preserve"> </v>
      </c>
      <c r="MJ89" s="169" t="str">
        <f>IF(MF89=0," ",VLOOKUP(MF89,PROTOKOL!$A:$E,5,FALSE))</f>
        <v xml:space="preserve"> </v>
      </c>
      <c r="MK89" s="205" t="str">
        <f t="shared" si="254"/>
        <v xml:space="preserve"> </v>
      </c>
      <c r="ML89" s="169">
        <f t="shared" si="226"/>
        <v>0</v>
      </c>
      <c r="MM89" s="170" t="str">
        <f t="shared" si="227"/>
        <v xml:space="preserve"> </v>
      </c>
      <c r="MO89" s="166">
        <v>23</v>
      </c>
      <c r="MP89" s="227">
        <v>23</v>
      </c>
      <c r="MQ89" s="167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",(VLOOKUP(MS89,PROTOKOL!$A$1:$E$26,2,FALSE))*MT89)</f>
        <v xml:space="preserve"> </v>
      </c>
      <c r="MV89" s="168" t="str">
        <f t="shared" si="171"/>
        <v xml:space="preserve"> </v>
      </c>
      <c r="MW89" s="205" t="str">
        <f>IF(MS89=0," ",VLOOKUP(MS89,PROTOKOL!$A:$E,5,FALSE))</f>
        <v xml:space="preserve"> </v>
      </c>
      <c r="MX89" s="169"/>
      <c r="MY89" s="170" t="str">
        <f t="shared" si="228"/>
        <v xml:space="preserve"> </v>
      </c>
      <c r="MZ89" s="210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",(VLOOKUP(NB89,PROTOKOL!$A$1:$E$26,2,FALSE))*NC89)</f>
        <v xml:space="preserve"> </v>
      </c>
      <c r="NE89" s="168" t="str">
        <f t="shared" si="172"/>
        <v xml:space="preserve"> </v>
      </c>
      <c r="NF89" s="169" t="str">
        <f>IF(NB89=0," ",VLOOKUP(NB89,PROTOKOL!$A:$E,5,FALSE))</f>
        <v xml:space="preserve"> </v>
      </c>
      <c r="NG89" s="205" t="str">
        <f t="shared" si="255"/>
        <v xml:space="preserve"> </v>
      </c>
      <c r="NH89" s="169">
        <f t="shared" si="229"/>
        <v>0</v>
      </c>
      <c r="NI89" s="170" t="str">
        <f t="shared" si="230"/>
        <v xml:space="preserve"> </v>
      </c>
      <c r="NK89" s="166">
        <v>23</v>
      </c>
      <c r="NL89" s="227">
        <v>23</v>
      </c>
      <c r="NM89" s="167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",(VLOOKUP(NO89,PROTOKOL!$A$1:$E$26,2,FALSE))*NP89)</f>
        <v xml:space="preserve"> </v>
      </c>
      <c r="NR89" s="168" t="str">
        <f t="shared" si="173"/>
        <v xml:space="preserve"> </v>
      </c>
      <c r="NS89" s="205" t="str">
        <f>IF(NO89=0," ",VLOOKUP(NO89,PROTOKOL!$A:$E,5,FALSE))</f>
        <v xml:space="preserve"> </v>
      </c>
      <c r="NT89" s="169"/>
      <c r="NU89" s="170" t="str">
        <f t="shared" si="231"/>
        <v xml:space="preserve"> </v>
      </c>
      <c r="NV89" s="210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",(VLOOKUP(NX89,PROTOKOL!$A$1:$E$26,2,FALSE))*NY89)</f>
        <v xml:space="preserve"> </v>
      </c>
      <c r="OA89" s="168" t="str">
        <f t="shared" si="174"/>
        <v xml:space="preserve"> </v>
      </c>
      <c r="OB89" s="169" t="str">
        <f>IF(NX89=0," ",VLOOKUP(NX89,PROTOKOL!$A:$E,5,FALSE))</f>
        <v xml:space="preserve"> </v>
      </c>
      <c r="OC89" s="205" t="str">
        <f t="shared" si="256"/>
        <v xml:space="preserve"> </v>
      </c>
      <c r="OD89" s="169">
        <f t="shared" si="232"/>
        <v>0</v>
      </c>
      <c r="OE89" s="170" t="str">
        <f t="shared" si="233"/>
        <v xml:space="preserve"> </v>
      </c>
      <c r="OG89" s="166">
        <v>23</v>
      </c>
      <c r="OH89" s="227">
        <v>23</v>
      </c>
      <c r="OI89" s="167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",(VLOOKUP(OK89,PROTOKOL!$A$1:$E$26,2,FALSE))*OL89)</f>
        <v xml:space="preserve"> </v>
      </c>
      <c r="ON89" s="168" t="str">
        <f t="shared" si="175"/>
        <v xml:space="preserve"> </v>
      </c>
      <c r="OO89" s="205" t="str">
        <f>IF(OK89=0," ",VLOOKUP(OK89,PROTOKOL!$A:$E,5,FALSE))</f>
        <v xml:space="preserve"> </v>
      </c>
      <c r="OP89" s="169"/>
      <c r="OQ89" s="170" t="str">
        <f t="shared" si="234"/>
        <v xml:space="preserve"> </v>
      </c>
      <c r="OR89" s="210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",(VLOOKUP(OT89,PROTOKOL!$A$1:$E$26,2,FALSE))*OU89)</f>
        <v xml:space="preserve"> </v>
      </c>
      <c r="OW89" s="168" t="str">
        <f t="shared" si="176"/>
        <v xml:space="preserve"> </v>
      </c>
      <c r="OX89" s="169" t="str">
        <f>IF(OT89=0," ",VLOOKUP(OT89,PROTOKOL!$A:$E,5,FALSE))</f>
        <v xml:space="preserve"> </v>
      </c>
      <c r="OY89" s="205" t="str">
        <f t="shared" si="257"/>
        <v xml:space="preserve"> </v>
      </c>
      <c r="OZ89" s="169">
        <f t="shared" si="235"/>
        <v>0</v>
      </c>
      <c r="PA89" s="170" t="str">
        <f t="shared" si="236"/>
        <v xml:space="preserve"> </v>
      </c>
      <c r="PC89" s="166">
        <v>23</v>
      </c>
      <c r="PD89" s="227">
        <v>23</v>
      </c>
      <c r="PE89" s="167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",(VLOOKUP(PG89,PROTOKOL!$A$1:$E$26,2,FALSE))*PH89)</f>
        <v xml:space="preserve"> </v>
      </c>
      <c r="PJ89" s="168" t="str">
        <f t="shared" si="177"/>
        <v xml:space="preserve"> </v>
      </c>
      <c r="PK89" s="205" t="str">
        <f>IF(PG89=0," ",VLOOKUP(PG89,PROTOKOL!$A:$E,5,FALSE))</f>
        <v xml:space="preserve"> </v>
      </c>
      <c r="PL89" s="169"/>
      <c r="PM89" s="170" t="str">
        <f t="shared" si="237"/>
        <v xml:space="preserve"> </v>
      </c>
      <c r="PN89" s="210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",(VLOOKUP(PP89,PROTOKOL!$A$1:$E$26,2,FALSE))*PQ89)</f>
        <v xml:space="preserve"> </v>
      </c>
      <c r="PS89" s="168" t="str">
        <f t="shared" si="178"/>
        <v xml:space="preserve"> </v>
      </c>
      <c r="PT89" s="169" t="str">
        <f>IF(PP89=0," ",VLOOKUP(PP89,PROTOKOL!$A:$E,5,FALSE))</f>
        <v xml:space="preserve"> </v>
      </c>
      <c r="PU89" s="205" t="str">
        <f t="shared" si="258"/>
        <v xml:space="preserve"> </v>
      </c>
      <c r="PV89" s="169">
        <f t="shared" si="238"/>
        <v>0</v>
      </c>
      <c r="PW89" s="170" t="str">
        <f t="shared" si="239"/>
        <v xml:space="preserve"> </v>
      </c>
    </row>
    <row r="90" spans="1:439" ht="13.8">
      <c r="A90" s="166">
        <v>23</v>
      </c>
      <c r="B90" s="228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",(VLOOKUP(E90,PROTOKOL!$A$1:$E$26,2,FALSE))*F90)</f>
        <v xml:space="preserve"> </v>
      </c>
      <c r="H90" s="168" t="str">
        <f t="shared" si="139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79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",(VLOOKUP(N90,PROTOKOL!$A$1:$E$26,2,FALSE))*O90)</f>
        <v xml:space="preserve"> </v>
      </c>
      <c r="Q90" s="168" t="str">
        <f t="shared" si="140"/>
        <v xml:space="preserve"> </v>
      </c>
      <c r="R90" s="169" t="str">
        <f>IF(N90=0," ",VLOOKUP(N90,PROTOKOL!$A:$E,5,FALSE))</f>
        <v xml:space="preserve"> </v>
      </c>
      <c r="S90" s="205" t="str">
        <f t="shared" si="180"/>
        <v xml:space="preserve"> </v>
      </c>
      <c r="T90" s="169">
        <f t="shared" si="181"/>
        <v>0</v>
      </c>
      <c r="U90" s="170" t="str">
        <f t="shared" si="182"/>
        <v xml:space="preserve"> </v>
      </c>
      <c r="W90" s="166">
        <v>23</v>
      </c>
      <c r="X90" s="228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",(VLOOKUP(AA90,PROTOKOL!$A$1:$E$26,2,FALSE))*AB90)</f>
        <v xml:space="preserve"> </v>
      </c>
      <c r="AD90" s="168" t="str">
        <f t="shared" si="141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83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",(VLOOKUP(AJ90,PROTOKOL!$A$1:$E$26,2,FALSE))*AK90)</f>
        <v xml:space="preserve"> </v>
      </c>
      <c r="AM90" s="168" t="str">
        <f t="shared" si="142"/>
        <v xml:space="preserve"> </v>
      </c>
      <c r="AN90" s="169" t="str">
        <f>IF(AJ90=0," ",VLOOKUP(AJ90,PROTOKOL!$A:$E,5,FALSE))</f>
        <v xml:space="preserve"> </v>
      </c>
      <c r="AO90" s="205" t="str">
        <f t="shared" si="240"/>
        <v xml:space="preserve"> </v>
      </c>
      <c r="AP90" s="169">
        <f t="shared" si="184"/>
        <v>0</v>
      </c>
      <c r="AQ90" s="170" t="str">
        <f t="shared" si="185"/>
        <v xml:space="preserve"> </v>
      </c>
      <c r="AS90" s="166">
        <v>23</v>
      </c>
      <c r="AT90" s="228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",(VLOOKUP(AW90,PROTOKOL!$A$1:$E$26,2,FALSE))*AX90)</f>
        <v xml:space="preserve"> </v>
      </c>
      <c r="AZ90" s="168" t="str">
        <f t="shared" si="143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86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",(VLOOKUP(BF90,PROTOKOL!$A$1:$E$26,2,FALSE))*BG90)</f>
        <v xml:space="preserve"> </v>
      </c>
      <c r="BI90" s="168" t="str">
        <f t="shared" si="144"/>
        <v xml:space="preserve"> </v>
      </c>
      <c r="BJ90" s="169" t="str">
        <f>IF(BF90=0," ",VLOOKUP(BF90,PROTOKOL!$A:$E,5,FALSE))</f>
        <v xml:space="preserve"> </v>
      </c>
      <c r="BK90" s="205" t="str">
        <f t="shared" si="241"/>
        <v xml:space="preserve"> </v>
      </c>
      <c r="BL90" s="169">
        <f t="shared" si="187"/>
        <v>0</v>
      </c>
      <c r="BM90" s="170" t="str">
        <f t="shared" si="188"/>
        <v xml:space="preserve"> </v>
      </c>
      <c r="BO90" s="166">
        <v>23</v>
      </c>
      <c r="BP90" s="228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",(VLOOKUP(BS90,PROTOKOL!$A$1:$E$26,2,FALSE))*BT90)</f>
        <v xml:space="preserve"> </v>
      </c>
      <c r="BV90" s="168" t="str">
        <f t="shared" si="145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89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",(VLOOKUP(CB90,PROTOKOL!$A$1:$E$26,2,FALSE))*CC90)</f>
        <v xml:space="preserve"> </v>
      </c>
      <c r="CE90" s="168" t="str">
        <f t="shared" si="146"/>
        <v xml:space="preserve"> </v>
      </c>
      <c r="CF90" s="169" t="str">
        <f>IF(CB90=0," ",VLOOKUP(CB90,PROTOKOL!$A:$E,5,FALSE))</f>
        <v xml:space="preserve"> </v>
      </c>
      <c r="CG90" s="205" t="str">
        <f t="shared" si="242"/>
        <v xml:space="preserve"> </v>
      </c>
      <c r="CH90" s="169">
        <f t="shared" si="190"/>
        <v>0</v>
      </c>
      <c r="CI90" s="170" t="str">
        <f t="shared" si="191"/>
        <v xml:space="preserve"> </v>
      </c>
      <c r="CK90" s="166">
        <v>23</v>
      </c>
      <c r="CL90" s="228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",(VLOOKUP(CO90,PROTOKOL!$A$1:$E$26,2,FALSE))*CP90)</f>
        <v xml:space="preserve"> </v>
      </c>
      <c r="CR90" s="168" t="str">
        <f t="shared" si="147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92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",(VLOOKUP(CX90,PROTOKOL!$A$1:$E$26,2,FALSE))*CY90)</f>
        <v xml:space="preserve"> </v>
      </c>
      <c r="DA90" s="168" t="str">
        <f t="shared" si="148"/>
        <v xml:space="preserve"> </v>
      </c>
      <c r="DB90" s="169" t="str">
        <f>IF(CX90=0," ",VLOOKUP(CX90,PROTOKOL!$A:$E,5,FALSE))</f>
        <v xml:space="preserve"> </v>
      </c>
      <c r="DC90" s="205" t="str">
        <f t="shared" si="243"/>
        <v xml:space="preserve"> </v>
      </c>
      <c r="DD90" s="169">
        <f t="shared" si="193"/>
        <v>0</v>
      </c>
      <c r="DE90" s="170" t="str">
        <f t="shared" si="194"/>
        <v xml:space="preserve"> </v>
      </c>
      <c r="DG90" s="166">
        <v>23</v>
      </c>
      <c r="DH90" s="228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",(VLOOKUP(DK90,PROTOKOL!$A$1:$E$26,2,FALSE))*DL90)</f>
        <v xml:space="preserve"> </v>
      </c>
      <c r="DN90" s="168" t="str">
        <f t="shared" si="149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95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",(VLOOKUP(DT90,PROTOKOL!$A$1:$E$26,2,FALSE))*DU90)</f>
        <v xml:space="preserve"> </v>
      </c>
      <c r="DW90" s="168" t="str">
        <f t="shared" si="150"/>
        <v xml:space="preserve"> </v>
      </c>
      <c r="DX90" s="169" t="str">
        <f>IF(DT90=0," ",VLOOKUP(DT90,PROTOKOL!$A:$E,5,FALSE))</f>
        <v xml:space="preserve"> </v>
      </c>
      <c r="DY90" s="205" t="str">
        <f t="shared" si="244"/>
        <v xml:space="preserve"> </v>
      </c>
      <c r="DZ90" s="169">
        <f t="shared" si="196"/>
        <v>0</v>
      </c>
      <c r="EA90" s="170" t="str">
        <f t="shared" si="197"/>
        <v xml:space="preserve"> </v>
      </c>
      <c r="EC90" s="166">
        <v>23</v>
      </c>
      <c r="ED90" s="228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",(VLOOKUP(EG90,PROTOKOL!$A$1:$E$26,2,FALSE))*EH90)</f>
        <v xml:space="preserve"> </v>
      </c>
      <c r="EJ90" s="168" t="str">
        <f t="shared" si="151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98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",(VLOOKUP(EP90,PROTOKOL!$A$1:$E$26,2,FALSE))*EQ90)</f>
        <v xml:space="preserve"> </v>
      </c>
      <c r="ES90" s="168" t="str">
        <f t="shared" si="152"/>
        <v xml:space="preserve"> </v>
      </c>
      <c r="ET90" s="169" t="str">
        <f>IF(EP90=0," ",VLOOKUP(EP90,PROTOKOL!$A:$E,5,FALSE))</f>
        <v xml:space="preserve"> </v>
      </c>
      <c r="EU90" s="205" t="str">
        <f t="shared" si="245"/>
        <v xml:space="preserve"> </v>
      </c>
      <c r="EV90" s="169">
        <f t="shared" si="199"/>
        <v>0</v>
      </c>
      <c r="EW90" s="170" t="str">
        <f t="shared" si="200"/>
        <v xml:space="preserve"> </v>
      </c>
      <c r="EY90" s="166">
        <v>23</v>
      </c>
      <c r="EZ90" s="228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",(VLOOKUP(FC90,PROTOKOL!$A$1:$E$26,2,FALSE))*FD90)</f>
        <v xml:space="preserve"> </v>
      </c>
      <c r="FF90" s="168" t="str">
        <f t="shared" si="153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201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",(VLOOKUP(FL90,PROTOKOL!$A$1:$E$26,2,FALSE))*FM90)</f>
        <v xml:space="preserve"> </v>
      </c>
      <c r="FO90" s="168" t="str">
        <f t="shared" si="154"/>
        <v xml:space="preserve"> </v>
      </c>
      <c r="FP90" s="169" t="str">
        <f>IF(FL90=0," ",VLOOKUP(FL90,PROTOKOL!$A:$E,5,FALSE))</f>
        <v xml:space="preserve"> </v>
      </c>
      <c r="FQ90" s="205" t="str">
        <f t="shared" si="246"/>
        <v xml:space="preserve"> </v>
      </c>
      <c r="FR90" s="169">
        <f t="shared" si="202"/>
        <v>0</v>
      </c>
      <c r="FS90" s="170" t="str">
        <f t="shared" si="203"/>
        <v xml:space="preserve"> </v>
      </c>
      <c r="FU90" s="166">
        <v>23</v>
      </c>
      <c r="FV90" s="228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",(VLOOKUP(FY90,PROTOKOL!$A$1:$E$26,2,FALSE))*FZ90)</f>
        <v xml:space="preserve"> </v>
      </c>
      <c r="GB90" s="168" t="str">
        <f t="shared" si="155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204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",(VLOOKUP(GH90,PROTOKOL!$A$1:$E$26,2,FALSE))*GI90)</f>
        <v xml:space="preserve"> </v>
      </c>
      <c r="GK90" s="168" t="str">
        <f t="shared" si="156"/>
        <v xml:space="preserve"> </v>
      </c>
      <c r="GL90" s="169" t="str">
        <f>IF(GH90=0," ",VLOOKUP(GH90,PROTOKOL!$A:$E,5,FALSE))</f>
        <v xml:space="preserve"> </v>
      </c>
      <c r="GM90" s="205" t="str">
        <f t="shared" si="247"/>
        <v xml:space="preserve"> </v>
      </c>
      <c r="GN90" s="169">
        <f t="shared" si="205"/>
        <v>0</v>
      </c>
      <c r="GO90" s="170" t="str">
        <f t="shared" si="206"/>
        <v xml:space="preserve"> </v>
      </c>
      <c r="GQ90" s="166">
        <v>23</v>
      </c>
      <c r="GR90" s="228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",(VLOOKUP(GU90,PROTOKOL!$A$1:$E$26,2,FALSE))*GV90)</f>
        <v xml:space="preserve"> </v>
      </c>
      <c r="GX90" s="168" t="str">
        <f t="shared" si="157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207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",(VLOOKUP(HD90,PROTOKOL!$A$1:$E$26,2,FALSE))*HE90)</f>
        <v xml:space="preserve"> </v>
      </c>
      <c r="HG90" s="168" t="str">
        <f t="shared" si="158"/>
        <v xml:space="preserve"> </v>
      </c>
      <c r="HH90" s="169" t="str">
        <f>IF(HD90=0," ",VLOOKUP(HD90,PROTOKOL!$A:$E,5,FALSE))</f>
        <v xml:space="preserve"> </v>
      </c>
      <c r="HI90" s="205" t="str">
        <f t="shared" si="248"/>
        <v xml:space="preserve"> </v>
      </c>
      <c r="HJ90" s="169">
        <f t="shared" si="208"/>
        <v>0</v>
      </c>
      <c r="HK90" s="170" t="str">
        <f t="shared" si="209"/>
        <v xml:space="preserve"> </v>
      </c>
      <c r="HM90" s="166">
        <v>23</v>
      </c>
      <c r="HN90" s="228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",(VLOOKUP(HQ90,PROTOKOL!$A$1:$E$26,2,FALSE))*HR90)</f>
        <v xml:space="preserve"> </v>
      </c>
      <c r="HT90" s="168" t="str">
        <f t="shared" si="159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210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",(VLOOKUP(HZ90,PROTOKOL!$A$1:$E$26,2,FALSE))*IA90)</f>
        <v xml:space="preserve"> </v>
      </c>
      <c r="IC90" s="168" t="str">
        <f t="shared" si="160"/>
        <v xml:space="preserve"> </v>
      </c>
      <c r="ID90" s="169" t="str">
        <f>IF(HZ90=0," ",VLOOKUP(HZ90,PROTOKOL!$A:$E,5,FALSE))</f>
        <v xml:space="preserve"> </v>
      </c>
      <c r="IE90" s="205" t="str">
        <f t="shared" si="249"/>
        <v xml:space="preserve"> </v>
      </c>
      <c r="IF90" s="169">
        <f t="shared" si="211"/>
        <v>0</v>
      </c>
      <c r="IG90" s="170" t="str">
        <f t="shared" si="212"/>
        <v xml:space="preserve"> </v>
      </c>
      <c r="II90" s="166">
        <v>23</v>
      </c>
      <c r="IJ90" s="228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",(VLOOKUP(IM90,PROTOKOL!$A$1:$E$26,2,FALSE))*IN90)</f>
        <v xml:space="preserve"> </v>
      </c>
      <c r="IP90" s="168" t="str">
        <f t="shared" si="161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213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",(VLOOKUP(IV90,PROTOKOL!$A$1:$E$26,2,FALSE))*IW90)</f>
        <v xml:space="preserve"> </v>
      </c>
      <c r="IY90" s="168" t="str">
        <f t="shared" si="162"/>
        <v xml:space="preserve"> </v>
      </c>
      <c r="IZ90" s="169" t="str">
        <f>IF(IV90=0," ",VLOOKUP(IV90,PROTOKOL!$A:$E,5,FALSE))</f>
        <v xml:space="preserve"> </v>
      </c>
      <c r="JA90" s="205" t="str">
        <f t="shared" si="250"/>
        <v xml:space="preserve"> </v>
      </c>
      <c r="JB90" s="169">
        <f t="shared" si="214"/>
        <v>0</v>
      </c>
      <c r="JC90" s="170" t="str">
        <f t="shared" si="215"/>
        <v xml:space="preserve"> </v>
      </c>
      <c r="JE90" s="166">
        <v>23</v>
      </c>
      <c r="JF90" s="228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",(VLOOKUP(JI90,PROTOKOL!$A$1:$E$26,2,FALSE))*JJ90)</f>
        <v xml:space="preserve"> </v>
      </c>
      <c r="JL90" s="168" t="str">
        <f t="shared" si="163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216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",(VLOOKUP(JR90,PROTOKOL!$A$1:$E$26,2,FALSE))*JS90)</f>
        <v xml:space="preserve"> </v>
      </c>
      <c r="JU90" s="168" t="str">
        <f t="shared" si="164"/>
        <v xml:space="preserve"> </v>
      </c>
      <c r="JV90" s="169" t="str">
        <f>IF(JR90=0," ",VLOOKUP(JR90,PROTOKOL!$A:$E,5,FALSE))</f>
        <v xml:space="preserve"> </v>
      </c>
      <c r="JW90" s="205" t="str">
        <f t="shared" si="251"/>
        <v xml:space="preserve"> </v>
      </c>
      <c r="JX90" s="169">
        <f t="shared" si="217"/>
        <v>0</v>
      </c>
      <c r="JY90" s="170" t="str">
        <f t="shared" si="218"/>
        <v xml:space="preserve"> </v>
      </c>
      <c r="KA90" s="166">
        <v>23</v>
      </c>
      <c r="KB90" s="228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",(VLOOKUP(KE90,PROTOKOL!$A$1:$E$26,2,FALSE))*KF90)</f>
        <v xml:space="preserve"> </v>
      </c>
      <c r="KH90" s="168" t="str">
        <f t="shared" si="165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219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",(VLOOKUP(KN90,PROTOKOL!$A$1:$E$26,2,FALSE))*KO90)</f>
        <v xml:space="preserve"> </v>
      </c>
      <c r="KQ90" s="168" t="str">
        <f t="shared" si="166"/>
        <v xml:space="preserve"> </v>
      </c>
      <c r="KR90" s="169" t="str">
        <f>IF(KN90=0," ",VLOOKUP(KN90,PROTOKOL!$A:$E,5,FALSE))</f>
        <v xml:space="preserve"> </v>
      </c>
      <c r="KS90" s="205" t="str">
        <f t="shared" si="252"/>
        <v xml:space="preserve"> </v>
      </c>
      <c r="KT90" s="169">
        <f t="shared" si="220"/>
        <v>0</v>
      </c>
      <c r="KU90" s="170" t="str">
        <f t="shared" si="221"/>
        <v xml:space="preserve"> </v>
      </c>
      <c r="KW90" s="166">
        <v>23</v>
      </c>
      <c r="KX90" s="228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",(VLOOKUP(LA90,PROTOKOL!$A$1:$E$26,2,FALSE))*LB90)</f>
        <v xml:space="preserve"> </v>
      </c>
      <c r="LD90" s="168" t="str">
        <f t="shared" si="167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222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",(VLOOKUP(LJ90,PROTOKOL!$A$1:$E$26,2,FALSE))*LK90)</f>
        <v xml:space="preserve"> </v>
      </c>
      <c r="LM90" s="168" t="str">
        <f t="shared" si="168"/>
        <v xml:space="preserve"> </v>
      </c>
      <c r="LN90" s="169" t="str">
        <f>IF(LJ90=0," ",VLOOKUP(LJ90,PROTOKOL!$A:$E,5,FALSE))</f>
        <v xml:space="preserve"> </v>
      </c>
      <c r="LO90" s="205" t="str">
        <f t="shared" si="253"/>
        <v xml:space="preserve"> </v>
      </c>
      <c r="LP90" s="169">
        <f t="shared" si="223"/>
        <v>0</v>
      </c>
      <c r="LQ90" s="170" t="str">
        <f t="shared" si="224"/>
        <v xml:space="preserve"> </v>
      </c>
      <c r="LS90" s="166">
        <v>23</v>
      </c>
      <c r="LT90" s="228"/>
      <c r="LU90" s="167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",(VLOOKUP(LW90,PROTOKOL!$A$1:$E$26,2,FALSE))*LX90)</f>
        <v xml:space="preserve"> </v>
      </c>
      <c r="LZ90" s="168" t="str">
        <f t="shared" si="169"/>
        <v xml:space="preserve"> </v>
      </c>
      <c r="MA90" s="205" t="str">
        <f>IF(LW90=0," ",VLOOKUP(LW90,PROTOKOL!$A:$E,5,FALSE))</f>
        <v xml:space="preserve"> </v>
      </c>
      <c r="MB90" s="169"/>
      <c r="MC90" s="170" t="str">
        <f t="shared" si="225"/>
        <v xml:space="preserve"> </v>
      </c>
      <c r="MD90" s="210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",(VLOOKUP(MF90,PROTOKOL!$A$1:$E$26,2,FALSE))*MG90)</f>
        <v xml:space="preserve"> </v>
      </c>
      <c r="MI90" s="168" t="str">
        <f t="shared" si="170"/>
        <v xml:space="preserve"> </v>
      </c>
      <c r="MJ90" s="169" t="str">
        <f>IF(MF90=0," ",VLOOKUP(MF90,PROTOKOL!$A:$E,5,FALSE))</f>
        <v xml:space="preserve"> </v>
      </c>
      <c r="MK90" s="205" t="str">
        <f t="shared" si="254"/>
        <v xml:space="preserve"> </v>
      </c>
      <c r="ML90" s="169">
        <f t="shared" si="226"/>
        <v>0</v>
      </c>
      <c r="MM90" s="170" t="str">
        <f t="shared" si="227"/>
        <v xml:space="preserve"> </v>
      </c>
      <c r="MO90" s="166">
        <v>23</v>
      </c>
      <c r="MP90" s="228"/>
      <c r="MQ90" s="167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",(VLOOKUP(MS90,PROTOKOL!$A$1:$E$26,2,FALSE))*MT90)</f>
        <v xml:space="preserve"> </v>
      </c>
      <c r="MV90" s="168" t="str">
        <f t="shared" si="171"/>
        <v xml:space="preserve"> </v>
      </c>
      <c r="MW90" s="205" t="str">
        <f>IF(MS90=0," ",VLOOKUP(MS90,PROTOKOL!$A:$E,5,FALSE))</f>
        <v xml:space="preserve"> </v>
      </c>
      <c r="MX90" s="169"/>
      <c r="MY90" s="170" t="str">
        <f t="shared" si="228"/>
        <v xml:space="preserve"> </v>
      </c>
      <c r="MZ90" s="210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",(VLOOKUP(NB90,PROTOKOL!$A$1:$E$26,2,FALSE))*NC90)</f>
        <v xml:space="preserve"> </v>
      </c>
      <c r="NE90" s="168" t="str">
        <f t="shared" si="172"/>
        <v xml:space="preserve"> </v>
      </c>
      <c r="NF90" s="169" t="str">
        <f>IF(NB90=0," ",VLOOKUP(NB90,PROTOKOL!$A:$E,5,FALSE))</f>
        <v xml:space="preserve"> </v>
      </c>
      <c r="NG90" s="205" t="str">
        <f t="shared" si="255"/>
        <v xml:space="preserve"> </v>
      </c>
      <c r="NH90" s="169">
        <f t="shared" si="229"/>
        <v>0</v>
      </c>
      <c r="NI90" s="170" t="str">
        <f t="shared" si="230"/>
        <v xml:space="preserve"> </v>
      </c>
      <c r="NK90" s="166">
        <v>23</v>
      </c>
      <c r="NL90" s="228"/>
      <c r="NM90" s="167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",(VLOOKUP(NO90,PROTOKOL!$A$1:$E$26,2,FALSE))*NP90)</f>
        <v xml:space="preserve"> </v>
      </c>
      <c r="NR90" s="168" t="str">
        <f t="shared" si="173"/>
        <v xml:space="preserve"> </v>
      </c>
      <c r="NS90" s="205" t="str">
        <f>IF(NO90=0," ",VLOOKUP(NO90,PROTOKOL!$A:$E,5,FALSE))</f>
        <v xml:space="preserve"> </v>
      </c>
      <c r="NT90" s="169"/>
      <c r="NU90" s="170" t="str">
        <f t="shared" si="231"/>
        <v xml:space="preserve"> </v>
      </c>
      <c r="NV90" s="210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",(VLOOKUP(NX90,PROTOKOL!$A$1:$E$26,2,FALSE))*NY90)</f>
        <v xml:space="preserve"> </v>
      </c>
      <c r="OA90" s="168" t="str">
        <f t="shared" si="174"/>
        <v xml:space="preserve"> </v>
      </c>
      <c r="OB90" s="169" t="str">
        <f>IF(NX90=0," ",VLOOKUP(NX90,PROTOKOL!$A:$E,5,FALSE))</f>
        <v xml:space="preserve"> </v>
      </c>
      <c r="OC90" s="205" t="str">
        <f t="shared" si="256"/>
        <v xml:space="preserve"> </v>
      </c>
      <c r="OD90" s="169">
        <f t="shared" si="232"/>
        <v>0</v>
      </c>
      <c r="OE90" s="170" t="str">
        <f t="shared" si="233"/>
        <v xml:space="preserve"> </v>
      </c>
      <c r="OG90" s="166">
        <v>23</v>
      </c>
      <c r="OH90" s="228"/>
      <c r="OI90" s="167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",(VLOOKUP(OK90,PROTOKOL!$A$1:$E$26,2,FALSE))*OL90)</f>
        <v xml:space="preserve"> </v>
      </c>
      <c r="ON90" s="168" t="str">
        <f t="shared" si="175"/>
        <v xml:space="preserve"> </v>
      </c>
      <c r="OO90" s="205" t="str">
        <f>IF(OK90=0," ",VLOOKUP(OK90,PROTOKOL!$A:$E,5,FALSE))</f>
        <v xml:space="preserve"> </v>
      </c>
      <c r="OP90" s="169"/>
      <c r="OQ90" s="170" t="str">
        <f t="shared" si="234"/>
        <v xml:space="preserve"> </v>
      </c>
      <c r="OR90" s="210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",(VLOOKUP(OT90,PROTOKOL!$A$1:$E$26,2,FALSE))*OU90)</f>
        <v xml:space="preserve"> </v>
      </c>
      <c r="OW90" s="168" t="str">
        <f t="shared" si="176"/>
        <v xml:space="preserve"> </v>
      </c>
      <c r="OX90" s="169" t="str">
        <f>IF(OT90=0," ",VLOOKUP(OT90,PROTOKOL!$A:$E,5,FALSE))</f>
        <v xml:space="preserve"> </v>
      </c>
      <c r="OY90" s="205" t="str">
        <f t="shared" si="257"/>
        <v xml:space="preserve"> </v>
      </c>
      <c r="OZ90" s="169">
        <f t="shared" si="235"/>
        <v>0</v>
      </c>
      <c r="PA90" s="170" t="str">
        <f t="shared" si="236"/>
        <v xml:space="preserve"> </v>
      </c>
      <c r="PC90" s="166">
        <v>23</v>
      </c>
      <c r="PD90" s="228"/>
      <c r="PE90" s="167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",(VLOOKUP(PG90,PROTOKOL!$A$1:$E$26,2,FALSE))*PH90)</f>
        <v xml:space="preserve"> </v>
      </c>
      <c r="PJ90" s="168" t="str">
        <f t="shared" si="177"/>
        <v xml:space="preserve"> </v>
      </c>
      <c r="PK90" s="205" t="str">
        <f>IF(PG90=0," ",VLOOKUP(PG90,PROTOKOL!$A:$E,5,FALSE))</f>
        <v xml:space="preserve"> </v>
      </c>
      <c r="PL90" s="169"/>
      <c r="PM90" s="170" t="str">
        <f t="shared" si="237"/>
        <v xml:space="preserve"> </v>
      </c>
      <c r="PN90" s="210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",(VLOOKUP(PP90,PROTOKOL!$A$1:$E$26,2,FALSE))*PQ90)</f>
        <v xml:space="preserve"> </v>
      </c>
      <c r="PS90" s="168" t="str">
        <f t="shared" si="178"/>
        <v xml:space="preserve"> </v>
      </c>
      <c r="PT90" s="169" t="str">
        <f>IF(PP90=0," ",VLOOKUP(PP90,PROTOKOL!$A:$E,5,FALSE))</f>
        <v xml:space="preserve"> </v>
      </c>
      <c r="PU90" s="205" t="str">
        <f t="shared" si="258"/>
        <v xml:space="preserve"> </v>
      </c>
      <c r="PV90" s="169">
        <f t="shared" si="238"/>
        <v>0</v>
      </c>
      <c r="PW90" s="170" t="str">
        <f t="shared" si="239"/>
        <v xml:space="preserve"> </v>
      </c>
    </row>
    <row r="91" spans="1:439" ht="13.8">
      <c r="A91" s="166">
        <v>23</v>
      </c>
      <c r="B91" s="229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",(VLOOKUP(E91,PROTOKOL!$A$1:$E$26,2,FALSE))*F91)</f>
        <v xml:space="preserve"> </v>
      </c>
      <c r="H91" s="168" t="str">
        <f t="shared" si="139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79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",(VLOOKUP(N91,PROTOKOL!$A$1:$E$26,2,FALSE))*O91)</f>
        <v xml:space="preserve"> </v>
      </c>
      <c r="Q91" s="168" t="str">
        <f t="shared" si="140"/>
        <v xml:space="preserve"> </v>
      </c>
      <c r="R91" s="169" t="str">
        <f>IF(N91=0," ",VLOOKUP(N91,PROTOKOL!$A:$E,5,FALSE))</f>
        <v xml:space="preserve"> </v>
      </c>
      <c r="S91" s="205" t="str">
        <f t="shared" si="180"/>
        <v xml:space="preserve"> </v>
      </c>
      <c r="T91" s="169">
        <f t="shared" si="181"/>
        <v>0</v>
      </c>
      <c r="U91" s="170" t="str">
        <f t="shared" si="182"/>
        <v xml:space="preserve"> </v>
      </c>
      <c r="W91" s="166">
        <v>23</v>
      </c>
      <c r="X91" s="229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",(VLOOKUP(AA91,PROTOKOL!$A$1:$E$26,2,FALSE))*AB91)</f>
        <v xml:space="preserve"> </v>
      </c>
      <c r="AD91" s="168" t="str">
        <f t="shared" si="141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83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",(VLOOKUP(AJ91,PROTOKOL!$A$1:$E$26,2,FALSE))*AK91)</f>
        <v xml:space="preserve"> </v>
      </c>
      <c r="AM91" s="168" t="str">
        <f t="shared" si="142"/>
        <v xml:space="preserve"> </v>
      </c>
      <c r="AN91" s="169" t="str">
        <f>IF(AJ91=0," ",VLOOKUP(AJ91,PROTOKOL!$A:$E,5,FALSE))</f>
        <v xml:space="preserve"> </v>
      </c>
      <c r="AO91" s="205" t="str">
        <f t="shared" si="240"/>
        <v xml:space="preserve"> </v>
      </c>
      <c r="AP91" s="169">
        <f t="shared" si="184"/>
        <v>0</v>
      </c>
      <c r="AQ91" s="170" t="str">
        <f t="shared" si="185"/>
        <v xml:space="preserve"> </v>
      </c>
      <c r="AS91" s="166">
        <v>23</v>
      </c>
      <c r="AT91" s="229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",(VLOOKUP(AW91,PROTOKOL!$A$1:$E$26,2,FALSE))*AX91)</f>
        <v xml:space="preserve"> </v>
      </c>
      <c r="AZ91" s="168" t="str">
        <f t="shared" si="143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86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",(VLOOKUP(BF91,PROTOKOL!$A$1:$E$26,2,FALSE))*BG91)</f>
        <v xml:space="preserve"> </v>
      </c>
      <c r="BI91" s="168" t="str">
        <f t="shared" si="144"/>
        <v xml:space="preserve"> </v>
      </c>
      <c r="BJ91" s="169" t="str">
        <f>IF(BF91=0," ",VLOOKUP(BF91,PROTOKOL!$A:$E,5,FALSE))</f>
        <v xml:space="preserve"> </v>
      </c>
      <c r="BK91" s="205" t="str">
        <f t="shared" si="241"/>
        <v xml:space="preserve"> </v>
      </c>
      <c r="BL91" s="169">
        <f t="shared" si="187"/>
        <v>0</v>
      </c>
      <c r="BM91" s="170" t="str">
        <f t="shared" si="188"/>
        <v xml:space="preserve"> </v>
      </c>
      <c r="BO91" s="166">
        <v>23</v>
      </c>
      <c r="BP91" s="229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",(VLOOKUP(BS91,PROTOKOL!$A$1:$E$26,2,FALSE))*BT91)</f>
        <v xml:space="preserve"> </v>
      </c>
      <c r="BV91" s="168" t="str">
        <f t="shared" si="145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89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",(VLOOKUP(CB91,PROTOKOL!$A$1:$E$26,2,FALSE))*CC91)</f>
        <v xml:space="preserve"> </v>
      </c>
      <c r="CE91" s="168" t="str">
        <f t="shared" si="146"/>
        <v xml:space="preserve"> </v>
      </c>
      <c r="CF91" s="169" t="str">
        <f>IF(CB91=0," ",VLOOKUP(CB91,PROTOKOL!$A:$E,5,FALSE))</f>
        <v xml:space="preserve"> </v>
      </c>
      <c r="CG91" s="205" t="str">
        <f t="shared" si="242"/>
        <v xml:space="preserve"> </v>
      </c>
      <c r="CH91" s="169">
        <f t="shared" si="190"/>
        <v>0</v>
      </c>
      <c r="CI91" s="170" t="str">
        <f t="shared" si="191"/>
        <v xml:space="preserve"> </v>
      </c>
      <c r="CK91" s="166">
        <v>23</v>
      </c>
      <c r="CL91" s="229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",(VLOOKUP(CO91,PROTOKOL!$A$1:$E$26,2,FALSE))*CP91)</f>
        <v xml:space="preserve"> </v>
      </c>
      <c r="CR91" s="168" t="str">
        <f t="shared" si="147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92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",(VLOOKUP(CX91,PROTOKOL!$A$1:$E$26,2,FALSE))*CY91)</f>
        <v xml:space="preserve"> </v>
      </c>
      <c r="DA91" s="168" t="str">
        <f t="shared" si="148"/>
        <v xml:space="preserve"> </v>
      </c>
      <c r="DB91" s="169" t="str">
        <f>IF(CX91=0," ",VLOOKUP(CX91,PROTOKOL!$A:$E,5,FALSE))</f>
        <v xml:space="preserve"> </v>
      </c>
      <c r="DC91" s="205" t="str">
        <f t="shared" si="243"/>
        <v xml:space="preserve"> </v>
      </c>
      <c r="DD91" s="169">
        <f t="shared" si="193"/>
        <v>0</v>
      </c>
      <c r="DE91" s="170" t="str">
        <f t="shared" si="194"/>
        <v xml:space="preserve"> </v>
      </c>
      <c r="DG91" s="166">
        <v>23</v>
      </c>
      <c r="DH91" s="229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",(VLOOKUP(DK91,PROTOKOL!$A$1:$E$26,2,FALSE))*DL91)</f>
        <v xml:space="preserve"> </v>
      </c>
      <c r="DN91" s="168" t="str">
        <f t="shared" si="149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95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",(VLOOKUP(DT91,PROTOKOL!$A$1:$E$26,2,FALSE))*DU91)</f>
        <v xml:space="preserve"> </v>
      </c>
      <c r="DW91" s="168" t="str">
        <f t="shared" si="150"/>
        <v xml:space="preserve"> </v>
      </c>
      <c r="DX91" s="169" t="str">
        <f>IF(DT91=0," ",VLOOKUP(DT91,PROTOKOL!$A:$E,5,FALSE))</f>
        <v xml:space="preserve"> </v>
      </c>
      <c r="DY91" s="205" t="str">
        <f t="shared" si="244"/>
        <v xml:space="preserve"> </v>
      </c>
      <c r="DZ91" s="169">
        <f t="shared" si="196"/>
        <v>0</v>
      </c>
      <c r="EA91" s="170" t="str">
        <f t="shared" si="197"/>
        <v xml:space="preserve"> </v>
      </c>
      <c r="EC91" s="166">
        <v>23</v>
      </c>
      <c r="ED91" s="229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",(VLOOKUP(EG91,PROTOKOL!$A$1:$E$26,2,FALSE))*EH91)</f>
        <v xml:space="preserve"> </v>
      </c>
      <c r="EJ91" s="168" t="str">
        <f t="shared" si="151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98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",(VLOOKUP(EP91,PROTOKOL!$A$1:$E$26,2,FALSE))*EQ91)</f>
        <v xml:space="preserve"> </v>
      </c>
      <c r="ES91" s="168" t="str">
        <f t="shared" si="152"/>
        <v xml:space="preserve"> </v>
      </c>
      <c r="ET91" s="169" t="str">
        <f>IF(EP91=0," ",VLOOKUP(EP91,PROTOKOL!$A:$E,5,FALSE))</f>
        <v xml:space="preserve"> </v>
      </c>
      <c r="EU91" s="205" t="str">
        <f t="shared" si="245"/>
        <v xml:space="preserve"> </v>
      </c>
      <c r="EV91" s="169">
        <f t="shared" si="199"/>
        <v>0</v>
      </c>
      <c r="EW91" s="170" t="str">
        <f t="shared" si="200"/>
        <v xml:space="preserve"> </v>
      </c>
      <c r="EY91" s="166">
        <v>23</v>
      </c>
      <c r="EZ91" s="229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",(VLOOKUP(FC91,PROTOKOL!$A$1:$E$26,2,FALSE))*FD91)</f>
        <v xml:space="preserve"> </v>
      </c>
      <c r="FF91" s="168" t="str">
        <f t="shared" si="153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201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",(VLOOKUP(FL91,PROTOKOL!$A$1:$E$26,2,FALSE))*FM91)</f>
        <v xml:space="preserve"> </v>
      </c>
      <c r="FO91" s="168" t="str">
        <f t="shared" si="154"/>
        <v xml:space="preserve"> </v>
      </c>
      <c r="FP91" s="169" t="str">
        <f>IF(FL91=0," ",VLOOKUP(FL91,PROTOKOL!$A:$E,5,FALSE))</f>
        <v xml:space="preserve"> </v>
      </c>
      <c r="FQ91" s="205" t="str">
        <f t="shared" si="246"/>
        <v xml:space="preserve"> </v>
      </c>
      <c r="FR91" s="169">
        <f t="shared" si="202"/>
        <v>0</v>
      </c>
      <c r="FS91" s="170" t="str">
        <f t="shared" si="203"/>
        <v xml:space="preserve"> </v>
      </c>
      <c r="FU91" s="166">
        <v>23</v>
      </c>
      <c r="FV91" s="229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",(VLOOKUP(FY91,PROTOKOL!$A$1:$E$26,2,FALSE))*FZ91)</f>
        <v xml:space="preserve"> </v>
      </c>
      <c r="GB91" s="168" t="str">
        <f t="shared" si="155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204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",(VLOOKUP(GH91,PROTOKOL!$A$1:$E$26,2,FALSE))*GI91)</f>
        <v xml:space="preserve"> </v>
      </c>
      <c r="GK91" s="168" t="str">
        <f t="shared" si="156"/>
        <v xml:space="preserve"> </v>
      </c>
      <c r="GL91" s="169" t="str">
        <f>IF(GH91=0," ",VLOOKUP(GH91,PROTOKOL!$A:$E,5,FALSE))</f>
        <v xml:space="preserve"> </v>
      </c>
      <c r="GM91" s="205" t="str">
        <f t="shared" si="247"/>
        <v xml:space="preserve"> </v>
      </c>
      <c r="GN91" s="169">
        <f t="shared" si="205"/>
        <v>0</v>
      </c>
      <c r="GO91" s="170" t="str">
        <f t="shared" si="206"/>
        <v xml:space="preserve"> </v>
      </c>
      <c r="GQ91" s="166">
        <v>23</v>
      </c>
      <c r="GR91" s="229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",(VLOOKUP(GU91,PROTOKOL!$A$1:$E$26,2,FALSE))*GV91)</f>
        <v xml:space="preserve"> </v>
      </c>
      <c r="GX91" s="168" t="str">
        <f t="shared" si="157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207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",(VLOOKUP(HD91,PROTOKOL!$A$1:$E$26,2,FALSE))*HE91)</f>
        <v xml:space="preserve"> </v>
      </c>
      <c r="HG91" s="168" t="str">
        <f t="shared" si="158"/>
        <v xml:space="preserve"> </v>
      </c>
      <c r="HH91" s="169" t="str">
        <f>IF(HD91=0," ",VLOOKUP(HD91,PROTOKOL!$A:$E,5,FALSE))</f>
        <v xml:space="preserve"> </v>
      </c>
      <c r="HI91" s="205" t="str">
        <f t="shared" si="248"/>
        <v xml:space="preserve"> </v>
      </c>
      <c r="HJ91" s="169">
        <f t="shared" si="208"/>
        <v>0</v>
      </c>
      <c r="HK91" s="170" t="str">
        <f t="shared" si="209"/>
        <v xml:space="preserve"> </v>
      </c>
      <c r="HM91" s="166">
        <v>23</v>
      </c>
      <c r="HN91" s="229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",(VLOOKUP(HQ91,PROTOKOL!$A$1:$E$26,2,FALSE))*HR91)</f>
        <v xml:space="preserve"> </v>
      </c>
      <c r="HT91" s="168" t="str">
        <f t="shared" si="159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210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",(VLOOKUP(HZ91,PROTOKOL!$A$1:$E$26,2,FALSE))*IA91)</f>
        <v xml:space="preserve"> </v>
      </c>
      <c r="IC91" s="168" t="str">
        <f t="shared" si="160"/>
        <v xml:space="preserve"> </v>
      </c>
      <c r="ID91" s="169" t="str">
        <f>IF(HZ91=0," ",VLOOKUP(HZ91,PROTOKOL!$A:$E,5,FALSE))</f>
        <v xml:space="preserve"> </v>
      </c>
      <c r="IE91" s="205" t="str">
        <f t="shared" si="249"/>
        <v xml:space="preserve"> </v>
      </c>
      <c r="IF91" s="169">
        <f t="shared" si="211"/>
        <v>0</v>
      </c>
      <c r="IG91" s="170" t="str">
        <f t="shared" si="212"/>
        <v xml:space="preserve"> </v>
      </c>
      <c r="II91" s="166">
        <v>23</v>
      </c>
      <c r="IJ91" s="229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",(VLOOKUP(IM91,PROTOKOL!$A$1:$E$26,2,FALSE))*IN91)</f>
        <v xml:space="preserve"> </v>
      </c>
      <c r="IP91" s="168" t="str">
        <f t="shared" si="161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213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",(VLOOKUP(IV91,PROTOKOL!$A$1:$E$26,2,FALSE))*IW91)</f>
        <v xml:space="preserve"> </v>
      </c>
      <c r="IY91" s="168" t="str">
        <f t="shared" si="162"/>
        <v xml:space="preserve"> </v>
      </c>
      <c r="IZ91" s="169" t="str">
        <f>IF(IV91=0," ",VLOOKUP(IV91,PROTOKOL!$A:$E,5,FALSE))</f>
        <v xml:space="preserve"> </v>
      </c>
      <c r="JA91" s="205" t="str">
        <f t="shared" si="250"/>
        <v xml:space="preserve"> </v>
      </c>
      <c r="JB91" s="169">
        <f t="shared" si="214"/>
        <v>0</v>
      </c>
      <c r="JC91" s="170" t="str">
        <f t="shared" si="215"/>
        <v xml:space="preserve"> </v>
      </c>
      <c r="JE91" s="166">
        <v>23</v>
      </c>
      <c r="JF91" s="229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",(VLOOKUP(JI91,PROTOKOL!$A$1:$E$26,2,FALSE))*JJ91)</f>
        <v xml:space="preserve"> </v>
      </c>
      <c r="JL91" s="168" t="str">
        <f t="shared" si="163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216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",(VLOOKUP(JR91,PROTOKOL!$A$1:$E$26,2,FALSE))*JS91)</f>
        <v xml:space="preserve"> </v>
      </c>
      <c r="JU91" s="168" t="str">
        <f t="shared" si="164"/>
        <v xml:space="preserve"> </v>
      </c>
      <c r="JV91" s="169" t="str">
        <f>IF(JR91=0," ",VLOOKUP(JR91,PROTOKOL!$A:$E,5,FALSE))</f>
        <v xml:space="preserve"> </v>
      </c>
      <c r="JW91" s="205" t="str">
        <f t="shared" si="251"/>
        <v xml:space="preserve"> </v>
      </c>
      <c r="JX91" s="169">
        <f t="shared" si="217"/>
        <v>0</v>
      </c>
      <c r="JY91" s="170" t="str">
        <f t="shared" si="218"/>
        <v xml:space="preserve"> </v>
      </c>
      <c r="KA91" s="166">
        <v>23</v>
      </c>
      <c r="KB91" s="229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",(VLOOKUP(KE91,PROTOKOL!$A$1:$E$26,2,FALSE))*KF91)</f>
        <v xml:space="preserve"> </v>
      </c>
      <c r="KH91" s="168" t="str">
        <f t="shared" si="165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219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",(VLOOKUP(KN91,PROTOKOL!$A$1:$E$26,2,FALSE))*KO91)</f>
        <v xml:space="preserve"> </v>
      </c>
      <c r="KQ91" s="168" t="str">
        <f t="shared" si="166"/>
        <v xml:space="preserve"> </v>
      </c>
      <c r="KR91" s="169" t="str">
        <f>IF(KN91=0," ",VLOOKUP(KN91,PROTOKOL!$A:$E,5,FALSE))</f>
        <v xml:space="preserve"> </v>
      </c>
      <c r="KS91" s="205" t="str">
        <f t="shared" si="252"/>
        <v xml:space="preserve"> </v>
      </c>
      <c r="KT91" s="169">
        <f t="shared" si="220"/>
        <v>0</v>
      </c>
      <c r="KU91" s="170" t="str">
        <f t="shared" si="221"/>
        <v xml:space="preserve"> </v>
      </c>
      <c r="KW91" s="166">
        <v>23</v>
      </c>
      <c r="KX91" s="229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",(VLOOKUP(LA91,PROTOKOL!$A$1:$E$26,2,FALSE))*LB91)</f>
        <v xml:space="preserve"> </v>
      </c>
      <c r="LD91" s="168" t="str">
        <f t="shared" si="167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222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",(VLOOKUP(LJ91,PROTOKOL!$A$1:$E$26,2,FALSE))*LK91)</f>
        <v xml:space="preserve"> </v>
      </c>
      <c r="LM91" s="168" t="str">
        <f t="shared" si="168"/>
        <v xml:space="preserve"> </v>
      </c>
      <c r="LN91" s="169" t="str">
        <f>IF(LJ91=0," ",VLOOKUP(LJ91,PROTOKOL!$A:$E,5,FALSE))</f>
        <v xml:space="preserve"> </v>
      </c>
      <c r="LO91" s="205" t="str">
        <f t="shared" si="253"/>
        <v xml:space="preserve"> </v>
      </c>
      <c r="LP91" s="169">
        <f t="shared" si="223"/>
        <v>0</v>
      </c>
      <c r="LQ91" s="170" t="str">
        <f t="shared" si="224"/>
        <v xml:space="preserve"> </v>
      </c>
      <c r="LS91" s="166">
        <v>23</v>
      </c>
      <c r="LT91" s="229"/>
      <c r="LU91" s="167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",(VLOOKUP(LW91,PROTOKOL!$A$1:$E$26,2,FALSE))*LX91)</f>
        <v xml:space="preserve"> </v>
      </c>
      <c r="LZ91" s="168" t="str">
        <f t="shared" si="169"/>
        <v xml:space="preserve"> </v>
      </c>
      <c r="MA91" s="205" t="str">
        <f>IF(LW91=0," ",VLOOKUP(LW91,PROTOKOL!$A:$E,5,FALSE))</f>
        <v xml:space="preserve"> </v>
      </c>
      <c r="MB91" s="169"/>
      <c r="MC91" s="170" t="str">
        <f t="shared" si="225"/>
        <v xml:space="preserve"> </v>
      </c>
      <c r="MD91" s="210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",(VLOOKUP(MF91,PROTOKOL!$A$1:$E$26,2,FALSE))*MG91)</f>
        <v xml:space="preserve"> </v>
      </c>
      <c r="MI91" s="168" t="str">
        <f t="shared" si="170"/>
        <v xml:space="preserve"> </v>
      </c>
      <c r="MJ91" s="169" t="str">
        <f>IF(MF91=0," ",VLOOKUP(MF91,PROTOKOL!$A:$E,5,FALSE))</f>
        <v xml:space="preserve"> </v>
      </c>
      <c r="MK91" s="205" t="str">
        <f t="shared" si="254"/>
        <v xml:space="preserve"> </v>
      </c>
      <c r="ML91" s="169">
        <f t="shared" si="226"/>
        <v>0</v>
      </c>
      <c r="MM91" s="170" t="str">
        <f t="shared" si="227"/>
        <v xml:space="preserve"> </v>
      </c>
      <c r="MO91" s="166">
        <v>23</v>
      </c>
      <c r="MP91" s="229"/>
      <c r="MQ91" s="167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",(VLOOKUP(MS91,PROTOKOL!$A$1:$E$26,2,FALSE))*MT91)</f>
        <v xml:space="preserve"> </v>
      </c>
      <c r="MV91" s="168" t="str">
        <f t="shared" si="171"/>
        <v xml:space="preserve"> </v>
      </c>
      <c r="MW91" s="205" t="str">
        <f>IF(MS91=0," ",VLOOKUP(MS91,PROTOKOL!$A:$E,5,FALSE))</f>
        <v xml:space="preserve"> </v>
      </c>
      <c r="MX91" s="169"/>
      <c r="MY91" s="170" t="str">
        <f t="shared" si="228"/>
        <v xml:space="preserve"> </v>
      </c>
      <c r="MZ91" s="210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",(VLOOKUP(NB91,PROTOKOL!$A$1:$E$26,2,FALSE))*NC91)</f>
        <v xml:space="preserve"> </v>
      </c>
      <c r="NE91" s="168" t="str">
        <f t="shared" si="172"/>
        <v xml:space="preserve"> </v>
      </c>
      <c r="NF91" s="169" t="str">
        <f>IF(NB91=0," ",VLOOKUP(NB91,PROTOKOL!$A:$E,5,FALSE))</f>
        <v xml:space="preserve"> </v>
      </c>
      <c r="NG91" s="205" t="str">
        <f t="shared" si="255"/>
        <v xml:space="preserve"> </v>
      </c>
      <c r="NH91" s="169">
        <f t="shared" si="229"/>
        <v>0</v>
      </c>
      <c r="NI91" s="170" t="str">
        <f t="shared" si="230"/>
        <v xml:space="preserve"> </v>
      </c>
      <c r="NK91" s="166">
        <v>23</v>
      </c>
      <c r="NL91" s="229"/>
      <c r="NM91" s="167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",(VLOOKUP(NO91,PROTOKOL!$A$1:$E$26,2,FALSE))*NP91)</f>
        <v xml:space="preserve"> </v>
      </c>
      <c r="NR91" s="168" t="str">
        <f t="shared" si="173"/>
        <v xml:space="preserve"> </v>
      </c>
      <c r="NS91" s="205" t="str">
        <f>IF(NO91=0," ",VLOOKUP(NO91,PROTOKOL!$A:$E,5,FALSE))</f>
        <v xml:space="preserve"> </v>
      </c>
      <c r="NT91" s="169"/>
      <c r="NU91" s="170" t="str">
        <f t="shared" si="231"/>
        <v xml:space="preserve"> </v>
      </c>
      <c r="NV91" s="210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",(VLOOKUP(NX91,PROTOKOL!$A$1:$E$26,2,FALSE))*NY91)</f>
        <v xml:space="preserve"> </v>
      </c>
      <c r="OA91" s="168" t="str">
        <f t="shared" si="174"/>
        <v xml:space="preserve"> </v>
      </c>
      <c r="OB91" s="169" t="str">
        <f>IF(NX91=0," ",VLOOKUP(NX91,PROTOKOL!$A:$E,5,FALSE))</f>
        <v xml:space="preserve"> </v>
      </c>
      <c r="OC91" s="205" t="str">
        <f t="shared" si="256"/>
        <v xml:space="preserve"> </v>
      </c>
      <c r="OD91" s="169">
        <f t="shared" si="232"/>
        <v>0</v>
      </c>
      <c r="OE91" s="170" t="str">
        <f t="shared" si="233"/>
        <v xml:space="preserve"> </v>
      </c>
      <c r="OG91" s="166">
        <v>23</v>
      </c>
      <c r="OH91" s="229"/>
      <c r="OI91" s="167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",(VLOOKUP(OK91,PROTOKOL!$A$1:$E$26,2,FALSE))*OL91)</f>
        <v xml:space="preserve"> </v>
      </c>
      <c r="ON91" s="168" t="str">
        <f t="shared" si="175"/>
        <v xml:space="preserve"> </v>
      </c>
      <c r="OO91" s="205" t="str">
        <f>IF(OK91=0," ",VLOOKUP(OK91,PROTOKOL!$A:$E,5,FALSE))</f>
        <v xml:space="preserve"> </v>
      </c>
      <c r="OP91" s="169"/>
      <c r="OQ91" s="170" t="str">
        <f t="shared" si="234"/>
        <v xml:space="preserve"> </v>
      </c>
      <c r="OR91" s="210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",(VLOOKUP(OT91,PROTOKOL!$A$1:$E$26,2,FALSE))*OU91)</f>
        <v xml:space="preserve"> </v>
      </c>
      <c r="OW91" s="168" t="str">
        <f t="shared" si="176"/>
        <v xml:space="preserve"> </v>
      </c>
      <c r="OX91" s="169" t="str">
        <f>IF(OT91=0," ",VLOOKUP(OT91,PROTOKOL!$A:$E,5,FALSE))</f>
        <v xml:space="preserve"> </v>
      </c>
      <c r="OY91" s="205" t="str">
        <f t="shared" si="257"/>
        <v xml:space="preserve"> </v>
      </c>
      <c r="OZ91" s="169">
        <f t="shared" si="235"/>
        <v>0</v>
      </c>
      <c r="PA91" s="170" t="str">
        <f t="shared" si="236"/>
        <v xml:space="preserve"> </v>
      </c>
      <c r="PC91" s="166">
        <v>23</v>
      </c>
      <c r="PD91" s="229"/>
      <c r="PE91" s="167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",(VLOOKUP(PG91,PROTOKOL!$A$1:$E$26,2,FALSE))*PH91)</f>
        <v xml:space="preserve"> </v>
      </c>
      <c r="PJ91" s="168" t="str">
        <f t="shared" si="177"/>
        <v xml:space="preserve"> </v>
      </c>
      <c r="PK91" s="205" t="str">
        <f>IF(PG91=0," ",VLOOKUP(PG91,PROTOKOL!$A:$E,5,FALSE))</f>
        <v xml:space="preserve"> </v>
      </c>
      <c r="PL91" s="169"/>
      <c r="PM91" s="170" t="str">
        <f t="shared" si="237"/>
        <v xml:space="preserve"> </v>
      </c>
      <c r="PN91" s="210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",(VLOOKUP(PP91,PROTOKOL!$A$1:$E$26,2,FALSE))*PQ91)</f>
        <v xml:space="preserve"> </v>
      </c>
      <c r="PS91" s="168" t="str">
        <f t="shared" si="178"/>
        <v xml:space="preserve"> </v>
      </c>
      <c r="PT91" s="169" t="str">
        <f>IF(PP91=0," ",VLOOKUP(PP91,PROTOKOL!$A:$E,5,FALSE))</f>
        <v xml:space="preserve"> </v>
      </c>
      <c r="PU91" s="205" t="str">
        <f t="shared" si="258"/>
        <v xml:space="preserve"> </v>
      </c>
      <c r="PV91" s="169">
        <f t="shared" si="238"/>
        <v>0</v>
      </c>
      <c r="PW91" s="170" t="str">
        <f t="shared" si="239"/>
        <v xml:space="preserve"> </v>
      </c>
    </row>
    <row r="92" spans="1:439" ht="13.8">
      <c r="A92" s="166">
        <v>24</v>
      </c>
      <c r="B92" s="227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",(VLOOKUP(E92,PROTOKOL!$A$1:$E$26,2,FALSE))*F92)</f>
        <v xml:space="preserve"> </v>
      </c>
      <c r="H92" s="168" t="str">
        <f t="shared" si="139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79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",(VLOOKUP(N92,PROTOKOL!$A$1:$E$26,2,FALSE))*O92)</f>
        <v xml:space="preserve"> </v>
      </c>
      <c r="Q92" s="168" t="str">
        <f t="shared" si="140"/>
        <v xml:space="preserve"> </v>
      </c>
      <c r="R92" s="169" t="str">
        <f>IF(N92=0," ",VLOOKUP(N92,PROTOKOL!$A:$E,5,FALSE))</f>
        <v xml:space="preserve"> </v>
      </c>
      <c r="S92" s="205" t="str">
        <f t="shared" si="180"/>
        <v xml:space="preserve"> </v>
      </c>
      <c r="T92" s="169">
        <f t="shared" si="181"/>
        <v>0</v>
      </c>
      <c r="U92" s="170" t="str">
        <f t="shared" si="182"/>
        <v xml:space="preserve"> </v>
      </c>
      <c r="W92" s="166">
        <v>24</v>
      </c>
      <c r="X92" s="227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",(VLOOKUP(AA92,PROTOKOL!$A$1:$E$26,2,FALSE))*AB92)</f>
        <v xml:space="preserve"> </v>
      </c>
      <c r="AD92" s="168" t="str">
        <f t="shared" si="141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83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",(VLOOKUP(AJ92,PROTOKOL!$A$1:$E$26,2,FALSE))*AK92)</f>
        <v xml:space="preserve"> </v>
      </c>
      <c r="AM92" s="168" t="str">
        <f t="shared" si="142"/>
        <v xml:space="preserve"> </v>
      </c>
      <c r="AN92" s="169" t="str">
        <f>IF(AJ92=0," ",VLOOKUP(AJ92,PROTOKOL!$A:$E,5,FALSE))</f>
        <v xml:space="preserve"> </v>
      </c>
      <c r="AO92" s="205" t="str">
        <f t="shared" si="240"/>
        <v xml:space="preserve"> </v>
      </c>
      <c r="AP92" s="169">
        <f t="shared" si="184"/>
        <v>0</v>
      </c>
      <c r="AQ92" s="170" t="str">
        <f t="shared" si="185"/>
        <v xml:space="preserve"> </v>
      </c>
      <c r="AS92" s="166">
        <v>24</v>
      </c>
      <c r="AT92" s="227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",(VLOOKUP(AW92,PROTOKOL!$A$1:$E$26,2,FALSE))*AX92)</f>
        <v xml:space="preserve"> </v>
      </c>
      <c r="AZ92" s="168" t="str">
        <f t="shared" si="143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86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",(VLOOKUP(BF92,PROTOKOL!$A$1:$E$26,2,FALSE))*BG92)</f>
        <v xml:space="preserve"> </v>
      </c>
      <c r="BI92" s="168" t="str">
        <f t="shared" si="144"/>
        <v xml:space="preserve"> </v>
      </c>
      <c r="BJ92" s="169" t="str">
        <f>IF(BF92=0," ",VLOOKUP(BF92,PROTOKOL!$A:$E,5,FALSE))</f>
        <v xml:space="preserve"> </v>
      </c>
      <c r="BK92" s="205" t="str">
        <f t="shared" si="241"/>
        <v xml:space="preserve"> </v>
      </c>
      <c r="BL92" s="169">
        <f t="shared" si="187"/>
        <v>0</v>
      </c>
      <c r="BM92" s="170" t="str">
        <f t="shared" si="188"/>
        <v xml:space="preserve"> </v>
      </c>
      <c r="BO92" s="166">
        <v>24</v>
      </c>
      <c r="BP92" s="227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",(VLOOKUP(BS92,PROTOKOL!$A$1:$E$26,2,FALSE))*BT92)</f>
        <v xml:space="preserve"> </v>
      </c>
      <c r="BV92" s="168" t="str">
        <f t="shared" si="145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89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",(VLOOKUP(CB92,PROTOKOL!$A$1:$E$26,2,FALSE))*CC92)</f>
        <v xml:space="preserve"> </v>
      </c>
      <c r="CE92" s="168" t="str">
        <f t="shared" si="146"/>
        <v xml:space="preserve"> </v>
      </c>
      <c r="CF92" s="169" t="str">
        <f>IF(CB92=0," ",VLOOKUP(CB92,PROTOKOL!$A:$E,5,FALSE))</f>
        <v xml:space="preserve"> </v>
      </c>
      <c r="CG92" s="205" t="str">
        <f t="shared" si="242"/>
        <v xml:space="preserve"> </v>
      </c>
      <c r="CH92" s="169">
        <f t="shared" si="190"/>
        <v>0</v>
      </c>
      <c r="CI92" s="170" t="str">
        <f t="shared" si="191"/>
        <v xml:space="preserve"> </v>
      </c>
      <c r="CK92" s="166">
        <v>24</v>
      </c>
      <c r="CL92" s="227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",(VLOOKUP(CO92,PROTOKOL!$A$1:$E$26,2,FALSE))*CP92)</f>
        <v xml:space="preserve"> </v>
      </c>
      <c r="CR92" s="168" t="str">
        <f t="shared" si="147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92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",(VLOOKUP(CX92,PROTOKOL!$A$1:$E$26,2,FALSE))*CY92)</f>
        <v xml:space="preserve"> </v>
      </c>
      <c r="DA92" s="168" t="str">
        <f t="shared" si="148"/>
        <v xml:space="preserve"> </v>
      </c>
      <c r="DB92" s="169" t="str">
        <f>IF(CX92=0," ",VLOOKUP(CX92,PROTOKOL!$A:$E,5,FALSE))</f>
        <v xml:space="preserve"> </v>
      </c>
      <c r="DC92" s="205" t="str">
        <f t="shared" si="243"/>
        <v xml:space="preserve"> </v>
      </c>
      <c r="DD92" s="169">
        <f t="shared" si="193"/>
        <v>0</v>
      </c>
      <c r="DE92" s="170" t="str">
        <f t="shared" si="194"/>
        <v xml:space="preserve"> </v>
      </c>
      <c r="DG92" s="166">
        <v>24</v>
      </c>
      <c r="DH92" s="227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",(VLOOKUP(DK92,PROTOKOL!$A$1:$E$26,2,FALSE))*DL92)</f>
        <v xml:space="preserve"> </v>
      </c>
      <c r="DN92" s="168" t="str">
        <f t="shared" si="149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95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",(VLOOKUP(DT92,PROTOKOL!$A$1:$E$26,2,FALSE))*DU92)</f>
        <v xml:space="preserve"> </v>
      </c>
      <c r="DW92" s="168" t="str">
        <f t="shared" si="150"/>
        <v xml:space="preserve"> </v>
      </c>
      <c r="DX92" s="169" t="str">
        <f>IF(DT92=0," ",VLOOKUP(DT92,PROTOKOL!$A:$E,5,FALSE))</f>
        <v xml:space="preserve"> </v>
      </c>
      <c r="DY92" s="205" t="str">
        <f t="shared" si="244"/>
        <v xml:space="preserve"> </v>
      </c>
      <c r="DZ92" s="169">
        <f t="shared" si="196"/>
        <v>0</v>
      </c>
      <c r="EA92" s="170" t="str">
        <f t="shared" si="197"/>
        <v xml:space="preserve"> </v>
      </c>
      <c r="EC92" s="166">
        <v>24</v>
      </c>
      <c r="ED92" s="227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",(VLOOKUP(EG92,PROTOKOL!$A$1:$E$26,2,FALSE))*EH92)</f>
        <v xml:space="preserve"> </v>
      </c>
      <c r="EJ92" s="168" t="str">
        <f t="shared" si="151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98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",(VLOOKUP(EP92,PROTOKOL!$A$1:$E$26,2,FALSE))*EQ92)</f>
        <v xml:space="preserve"> </v>
      </c>
      <c r="ES92" s="168" t="str">
        <f t="shared" si="152"/>
        <v xml:space="preserve"> </v>
      </c>
      <c r="ET92" s="169" t="str">
        <f>IF(EP92=0," ",VLOOKUP(EP92,PROTOKOL!$A:$E,5,FALSE))</f>
        <v xml:space="preserve"> </v>
      </c>
      <c r="EU92" s="205" t="str">
        <f t="shared" si="245"/>
        <v xml:space="preserve"> </v>
      </c>
      <c r="EV92" s="169">
        <f t="shared" si="199"/>
        <v>0</v>
      </c>
      <c r="EW92" s="170" t="str">
        <f t="shared" si="200"/>
        <v xml:space="preserve"> </v>
      </c>
      <c r="EY92" s="166">
        <v>24</v>
      </c>
      <c r="EZ92" s="227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",(VLOOKUP(FC92,PROTOKOL!$A$1:$E$26,2,FALSE))*FD92)</f>
        <v xml:space="preserve"> </v>
      </c>
      <c r="FF92" s="168" t="str">
        <f t="shared" si="153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201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",(VLOOKUP(FL92,PROTOKOL!$A$1:$E$26,2,FALSE))*FM92)</f>
        <v xml:space="preserve"> </v>
      </c>
      <c r="FO92" s="168" t="str">
        <f t="shared" si="154"/>
        <v xml:space="preserve"> </v>
      </c>
      <c r="FP92" s="169" t="str">
        <f>IF(FL92=0," ",VLOOKUP(FL92,PROTOKOL!$A:$E,5,FALSE))</f>
        <v xml:space="preserve"> </v>
      </c>
      <c r="FQ92" s="205" t="str">
        <f t="shared" si="246"/>
        <v xml:space="preserve"> </v>
      </c>
      <c r="FR92" s="169">
        <f t="shared" si="202"/>
        <v>0</v>
      </c>
      <c r="FS92" s="170" t="str">
        <f t="shared" si="203"/>
        <v xml:space="preserve"> </v>
      </c>
      <c r="FU92" s="166">
        <v>24</v>
      </c>
      <c r="FV92" s="227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",(VLOOKUP(FY92,PROTOKOL!$A$1:$E$26,2,FALSE))*FZ92)</f>
        <v xml:space="preserve"> </v>
      </c>
      <c r="GB92" s="168" t="str">
        <f t="shared" si="155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204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",(VLOOKUP(GH92,PROTOKOL!$A$1:$E$26,2,FALSE))*GI92)</f>
        <v xml:space="preserve"> </v>
      </c>
      <c r="GK92" s="168" t="str">
        <f t="shared" si="156"/>
        <v xml:space="preserve"> </v>
      </c>
      <c r="GL92" s="169" t="str">
        <f>IF(GH92=0," ",VLOOKUP(GH92,PROTOKOL!$A:$E,5,FALSE))</f>
        <v xml:space="preserve"> </v>
      </c>
      <c r="GM92" s="205" t="str">
        <f t="shared" si="247"/>
        <v xml:space="preserve"> </v>
      </c>
      <c r="GN92" s="169">
        <f t="shared" si="205"/>
        <v>0</v>
      </c>
      <c r="GO92" s="170" t="str">
        <f t="shared" si="206"/>
        <v xml:space="preserve"> </v>
      </c>
      <c r="GQ92" s="166">
        <v>24</v>
      </c>
      <c r="GR92" s="227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",(VLOOKUP(GU92,PROTOKOL!$A$1:$E$26,2,FALSE))*GV92)</f>
        <v xml:space="preserve"> </v>
      </c>
      <c r="GX92" s="168" t="str">
        <f t="shared" si="157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207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",(VLOOKUP(HD92,PROTOKOL!$A$1:$E$26,2,FALSE))*HE92)</f>
        <v xml:space="preserve"> </v>
      </c>
      <c r="HG92" s="168" t="str">
        <f t="shared" si="158"/>
        <v xml:space="preserve"> </v>
      </c>
      <c r="HH92" s="169" t="str">
        <f>IF(HD92=0," ",VLOOKUP(HD92,PROTOKOL!$A:$E,5,FALSE))</f>
        <v xml:space="preserve"> </v>
      </c>
      <c r="HI92" s="205" t="str">
        <f t="shared" si="248"/>
        <v xml:space="preserve"> </v>
      </c>
      <c r="HJ92" s="169">
        <f t="shared" si="208"/>
        <v>0</v>
      </c>
      <c r="HK92" s="170" t="str">
        <f t="shared" si="209"/>
        <v xml:space="preserve"> </v>
      </c>
      <c r="HM92" s="166">
        <v>24</v>
      </c>
      <c r="HN92" s="227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",(VLOOKUP(HQ92,PROTOKOL!$A$1:$E$26,2,FALSE))*HR92)</f>
        <v xml:space="preserve"> </v>
      </c>
      <c r="HT92" s="168" t="str">
        <f t="shared" si="159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210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",(VLOOKUP(HZ92,PROTOKOL!$A$1:$E$26,2,FALSE))*IA92)</f>
        <v xml:space="preserve"> </v>
      </c>
      <c r="IC92" s="168" t="str">
        <f t="shared" si="160"/>
        <v xml:space="preserve"> </v>
      </c>
      <c r="ID92" s="169" t="str">
        <f>IF(HZ92=0," ",VLOOKUP(HZ92,PROTOKOL!$A:$E,5,FALSE))</f>
        <v xml:space="preserve"> </v>
      </c>
      <c r="IE92" s="205" t="str">
        <f t="shared" si="249"/>
        <v xml:space="preserve"> </v>
      </c>
      <c r="IF92" s="169">
        <f t="shared" si="211"/>
        <v>0</v>
      </c>
      <c r="IG92" s="170" t="str">
        <f t="shared" si="212"/>
        <v xml:space="preserve"> </v>
      </c>
      <c r="II92" s="166">
        <v>24</v>
      </c>
      <c r="IJ92" s="227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",(VLOOKUP(IM92,PROTOKOL!$A$1:$E$26,2,FALSE))*IN92)</f>
        <v xml:space="preserve"> </v>
      </c>
      <c r="IP92" s="168" t="str">
        <f t="shared" si="161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213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",(VLOOKUP(IV92,PROTOKOL!$A$1:$E$26,2,FALSE))*IW92)</f>
        <v xml:space="preserve"> </v>
      </c>
      <c r="IY92" s="168" t="str">
        <f t="shared" si="162"/>
        <v xml:space="preserve"> </v>
      </c>
      <c r="IZ92" s="169" t="str">
        <f>IF(IV92=0," ",VLOOKUP(IV92,PROTOKOL!$A:$E,5,FALSE))</f>
        <v xml:space="preserve"> </v>
      </c>
      <c r="JA92" s="205" t="str">
        <f t="shared" si="250"/>
        <v xml:space="preserve"> </v>
      </c>
      <c r="JB92" s="169">
        <f t="shared" si="214"/>
        <v>0</v>
      </c>
      <c r="JC92" s="170" t="str">
        <f t="shared" si="215"/>
        <v xml:space="preserve"> </v>
      </c>
      <c r="JE92" s="166">
        <v>24</v>
      </c>
      <c r="JF92" s="227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",(VLOOKUP(JI92,PROTOKOL!$A$1:$E$26,2,FALSE))*JJ92)</f>
        <v xml:space="preserve"> </v>
      </c>
      <c r="JL92" s="168" t="str">
        <f t="shared" si="163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216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",(VLOOKUP(JR92,PROTOKOL!$A$1:$E$26,2,FALSE))*JS92)</f>
        <v xml:space="preserve"> </v>
      </c>
      <c r="JU92" s="168" t="str">
        <f t="shared" si="164"/>
        <v xml:space="preserve"> </v>
      </c>
      <c r="JV92" s="169" t="str">
        <f>IF(JR92=0," ",VLOOKUP(JR92,PROTOKOL!$A:$E,5,FALSE))</f>
        <v xml:space="preserve"> </v>
      </c>
      <c r="JW92" s="205" t="str">
        <f t="shared" si="251"/>
        <v xml:space="preserve"> </v>
      </c>
      <c r="JX92" s="169">
        <f t="shared" si="217"/>
        <v>0</v>
      </c>
      <c r="JY92" s="170" t="str">
        <f t="shared" si="218"/>
        <v xml:space="preserve"> </v>
      </c>
      <c r="KA92" s="166">
        <v>24</v>
      </c>
      <c r="KB92" s="227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",(VLOOKUP(KE92,PROTOKOL!$A$1:$E$26,2,FALSE))*KF92)</f>
        <v xml:space="preserve"> </v>
      </c>
      <c r="KH92" s="168" t="str">
        <f t="shared" si="165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219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",(VLOOKUP(KN92,PROTOKOL!$A$1:$E$26,2,FALSE))*KO92)</f>
        <v xml:space="preserve"> </v>
      </c>
      <c r="KQ92" s="168" t="str">
        <f t="shared" si="166"/>
        <v xml:space="preserve"> </v>
      </c>
      <c r="KR92" s="169" t="str">
        <f>IF(KN92=0," ",VLOOKUP(KN92,PROTOKOL!$A:$E,5,FALSE))</f>
        <v xml:space="preserve"> </v>
      </c>
      <c r="KS92" s="205" t="str">
        <f t="shared" si="252"/>
        <v xml:space="preserve"> </v>
      </c>
      <c r="KT92" s="169">
        <f t="shared" si="220"/>
        <v>0</v>
      </c>
      <c r="KU92" s="170" t="str">
        <f t="shared" si="221"/>
        <v xml:space="preserve"> </v>
      </c>
      <c r="KW92" s="166">
        <v>24</v>
      </c>
      <c r="KX92" s="227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",(VLOOKUP(LA92,PROTOKOL!$A$1:$E$26,2,FALSE))*LB92)</f>
        <v xml:space="preserve"> </v>
      </c>
      <c r="LD92" s="168" t="str">
        <f t="shared" si="167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222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",(VLOOKUP(LJ92,PROTOKOL!$A$1:$E$26,2,FALSE))*LK92)</f>
        <v xml:space="preserve"> </v>
      </c>
      <c r="LM92" s="168" t="str">
        <f t="shared" si="168"/>
        <v xml:space="preserve"> </v>
      </c>
      <c r="LN92" s="169" t="str">
        <f>IF(LJ92=0," ",VLOOKUP(LJ92,PROTOKOL!$A:$E,5,FALSE))</f>
        <v xml:space="preserve"> </v>
      </c>
      <c r="LO92" s="205" t="str">
        <f t="shared" si="253"/>
        <v xml:space="preserve"> </v>
      </c>
      <c r="LP92" s="169">
        <f t="shared" si="223"/>
        <v>0</v>
      </c>
      <c r="LQ92" s="170" t="str">
        <f t="shared" si="224"/>
        <v xml:space="preserve"> </v>
      </c>
      <c r="LS92" s="166">
        <v>24</v>
      </c>
      <c r="LT92" s="227">
        <v>24</v>
      </c>
      <c r="LU92" s="167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",(VLOOKUP(LW92,PROTOKOL!$A$1:$E$26,2,FALSE))*LX92)</f>
        <v xml:space="preserve"> </v>
      </c>
      <c r="LZ92" s="168" t="str">
        <f t="shared" si="169"/>
        <v xml:space="preserve"> </v>
      </c>
      <c r="MA92" s="205" t="str">
        <f>IF(LW92=0," ",VLOOKUP(LW92,PROTOKOL!$A:$E,5,FALSE))</f>
        <v xml:space="preserve"> </v>
      </c>
      <c r="MB92" s="169"/>
      <c r="MC92" s="170" t="str">
        <f t="shared" si="225"/>
        <v xml:space="preserve"> </v>
      </c>
      <c r="MD92" s="210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",(VLOOKUP(MF92,PROTOKOL!$A$1:$E$26,2,FALSE))*MG92)</f>
        <v xml:space="preserve"> </v>
      </c>
      <c r="MI92" s="168" t="str">
        <f t="shared" si="170"/>
        <v xml:space="preserve"> </v>
      </c>
      <c r="MJ92" s="169" t="str">
        <f>IF(MF92=0," ",VLOOKUP(MF92,PROTOKOL!$A:$E,5,FALSE))</f>
        <v xml:space="preserve"> </v>
      </c>
      <c r="MK92" s="205" t="str">
        <f t="shared" si="254"/>
        <v xml:space="preserve"> </v>
      </c>
      <c r="ML92" s="169">
        <f t="shared" si="226"/>
        <v>0</v>
      </c>
      <c r="MM92" s="170" t="str">
        <f t="shared" si="227"/>
        <v xml:space="preserve"> </v>
      </c>
      <c r="MO92" s="166">
        <v>24</v>
      </c>
      <c r="MP92" s="227">
        <v>24</v>
      </c>
      <c r="MQ92" s="167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",(VLOOKUP(MS92,PROTOKOL!$A$1:$E$26,2,FALSE))*MT92)</f>
        <v xml:space="preserve"> </v>
      </c>
      <c r="MV92" s="168" t="str">
        <f t="shared" si="171"/>
        <v xml:space="preserve"> </v>
      </c>
      <c r="MW92" s="205" t="str">
        <f>IF(MS92=0," ",VLOOKUP(MS92,PROTOKOL!$A:$E,5,FALSE))</f>
        <v xml:space="preserve"> </v>
      </c>
      <c r="MX92" s="169"/>
      <c r="MY92" s="170" t="str">
        <f t="shared" si="228"/>
        <v xml:space="preserve"> </v>
      </c>
      <c r="MZ92" s="210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",(VLOOKUP(NB92,PROTOKOL!$A$1:$E$26,2,FALSE))*NC92)</f>
        <v xml:space="preserve"> </v>
      </c>
      <c r="NE92" s="168" t="str">
        <f t="shared" si="172"/>
        <v xml:space="preserve"> </v>
      </c>
      <c r="NF92" s="169" t="str">
        <f>IF(NB92=0," ",VLOOKUP(NB92,PROTOKOL!$A:$E,5,FALSE))</f>
        <v xml:space="preserve"> </v>
      </c>
      <c r="NG92" s="205" t="str">
        <f t="shared" si="255"/>
        <v xml:space="preserve"> </v>
      </c>
      <c r="NH92" s="169">
        <f t="shared" si="229"/>
        <v>0</v>
      </c>
      <c r="NI92" s="170" t="str">
        <f t="shared" si="230"/>
        <v xml:space="preserve"> </v>
      </c>
      <c r="NK92" s="166">
        <v>24</v>
      </c>
      <c r="NL92" s="227">
        <v>24</v>
      </c>
      <c r="NM92" s="167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",(VLOOKUP(NO92,PROTOKOL!$A$1:$E$26,2,FALSE))*NP92)</f>
        <v xml:space="preserve"> </v>
      </c>
      <c r="NR92" s="168" t="str">
        <f t="shared" si="173"/>
        <v xml:space="preserve"> </v>
      </c>
      <c r="NS92" s="205" t="str">
        <f>IF(NO92=0," ",VLOOKUP(NO92,PROTOKOL!$A:$E,5,FALSE))</f>
        <v xml:space="preserve"> </v>
      </c>
      <c r="NT92" s="169"/>
      <c r="NU92" s="170" t="str">
        <f t="shared" si="231"/>
        <v xml:space="preserve"> </v>
      </c>
      <c r="NV92" s="210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",(VLOOKUP(NX92,PROTOKOL!$A$1:$E$26,2,FALSE))*NY92)</f>
        <v xml:space="preserve"> </v>
      </c>
      <c r="OA92" s="168" t="str">
        <f t="shared" si="174"/>
        <v xml:space="preserve"> </v>
      </c>
      <c r="OB92" s="169" t="str">
        <f>IF(NX92=0," ",VLOOKUP(NX92,PROTOKOL!$A:$E,5,FALSE))</f>
        <v xml:space="preserve"> </v>
      </c>
      <c r="OC92" s="205" t="str">
        <f t="shared" si="256"/>
        <v xml:space="preserve"> </v>
      </c>
      <c r="OD92" s="169">
        <f t="shared" si="232"/>
        <v>0</v>
      </c>
      <c r="OE92" s="170" t="str">
        <f t="shared" si="233"/>
        <v xml:space="preserve"> </v>
      </c>
      <c r="OG92" s="166">
        <v>24</v>
      </c>
      <c r="OH92" s="227">
        <v>24</v>
      </c>
      <c r="OI92" s="167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",(VLOOKUP(OK92,PROTOKOL!$A$1:$E$26,2,FALSE))*OL92)</f>
        <v xml:space="preserve"> </v>
      </c>
      <c r="ON92" s="168" t="str">
        <f t="shared" si="175"/>
        <v xml:space="preserve"> </v>
      </c>
      <c r="OO92" s="205" t="str">
        <f>IF(OK92=0," ",VLOOKUP(OK92,PROTOKOL!$A:$E,5,FALSE))</f>
        <v xml:space="preserve"> </v>
      </c>
      <c r="OP92" s="169"/>
      <c r="OQ92" s="170" t="str">
        <f t="shared" si="234"/>
        <v xml:space="preserve"> </v>
      </c>
      <c r="OR92" s="210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",(VLOOKUP(OT92,PROTOKOL!$A$1:$E$26,2,FALSE))*OU92)</f>
        <v xml:space="preserve"> </v>
      </c>
      <c r="OW92" s="168" t="str">
        <f t="shared" si="176"/>
        <v xml:space="preserve"> </v>
      </c>
      <c r="OX92" s="169" t="str">
        <f>IF(OT92=0," ",VLOOKUP(OT92,PROTOKOL!$A:$E,5,FALSE))</f>
        <v xml:space="preserve"> </v>
      </c>
      <c r="OY92" s="205" t="str">
        <f t="shared" si="257"/>
        <v xml:space="preserve"> </v>
      </c>
      <c r="OZ92" s="169">
        <f t="shared" si="235"/>
        <v>0</v>
      </c>
      <c r="PA92" s="170" t="str">
        <f t="shared" si="236"/>
        <v xml:space="preserve"> </v>
      </c>
      <c r="PC92" s="166">
        <v>24</v>
      </c>
      <c r="PD92" s="227">
        <v>24</v>
      </c>
      <c r="PE92" s="167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",(VLOOKUP(PG92,PROTOKOL!$A$1:$E$26,2,FALSE))*PH92)</f>
        <v xml:space="preserve"> </v>
      </c>
      <c r="PJ92" s="168" t="str">
        <f t="shared" si="177"/>
        <v xml:space="preserve"> </v>
      </c>
      <c r="PK92" s="205" t="str">
        <f>IF(PG92=0," ",VLOOKUP(PG92,PROTOKOL!$A:$E,5,FALSE))</f>
        <v xml:space="preserve"> </v>
      </c>
      <c r="PL92" s="169"/>
      <c r="PM92" s="170" t="str">
        <f t="shared" si="237"/>
        <v xml:space="preserve"> </v>
      </c>
      <c r="PN92" s="210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",(VLOOKUP(PP92,PROTOKOL!$A$1:$E$26,2,FALSE))*PQ92)</f>
        <v xml:space="preserve"> </v>
      </c>
      <c r="PS92" s="168" t="str">
        <f t="shared" si="178"/>
        <v xml:space="preserve"> </v>
      </c>
      <c r="PT92" s="169" t="str">
        <f>IF(PP92=0," ",VLOOKUP(PP92,PROTOKOL!$A:$E,5,FALSE))</f>
        <v xml:space="preserve"> </v>
      </c>
      <c r="PU92" s="205" t="str">
        <f t="shared" si="258"/>
        <v xml:space="preserve"> </v>
      </c>
      <c r="PV92" s="169">
        <f t="shared" si="238"/>
        <v>0</v>
      </c>
      <c r="PW92" s="170" t="str">
        <f t="shared" si="239"/>
        <v xml:space="preserve"> </v>
      </c>
    </row>
    <row r="93" spans="1:439" ht="13.8">
      <c r="A93" s="166">
        <v>24</v>
      </c>
      <c r="B93" s="228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",(VLOOKUP(E93,PROTOKOL!$A$1:$E$26,2,FALSE))*F93)</f>
        <v xml:space="preserve"> </v>
      </c>
      <c r="H93" s="168" t="str">
        <f t="shared" si="139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79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",(VLOOKUP(N93,PROTOKOL!$A$1:$E$26,2,FALSE))*O93)</f>
        <v xml:space="preserve"> </v>
      </c>
      <c r="Q93" s="168" t="str">
        <f t="shared" si="140"/>
        <v xml:space="preserve"> </v>
      </c>
      <c r="R93" s="169" t="str">
        <f>IF(N93=0," ",VLOOKUP(N93,PROTOKOL!$A:$E,5,FALSE))</f>
        <v xml:space="preserve"> </v>
      </c>
      <c r="S93" s="205" t="str">
        <f t="shared" si="180"/>
        <v xml:space="preserve"> </v>
      </c>
      <c r="T93" s="169">
        <f t="shared" si="181"/>
        <v>0</v>
      </c>
      <c r="U93" s="170" t="str">
        <f t="shared" si="182"/>
        <v xml:space="preserve"> </v>
      </c>
      <c r="W93" s="166">
        <v>24</v>
      </c>
      <c r="X93" s="228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",(VLOOKUP(AA93,PROTOKOL!$A$1:$E$26,2,FALSE))*AB93)</f>
        <v xml:space="preserve"> </v>
      </c>
      <c r="AD93" s="168" t="str">
        <f t="shared" si="141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83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",(VLOOKUP(AJ93,PROTOKOL!$A$1:$E$26,2,FALSE))*AK93)</f>
        <v xml:space="preserve"> </v>
      </c>
      <c r="AM93" s="168" t="str">
        <f t="shared" si="142"/>
        <v xml:space="preserve"> </v>
      </c>
      <c r="AN93" s="169" t="str">
        <f>IF(AJ93=0," ",VLOOKUP(AJ93,PROTOKOL!$A:$E,5,FALSE))</f>
        <v xml:space="preserve"> </v>
      </c>
      <c r="AO93" s="205" t="str">
        <f t="shared" si="240"/>
        <v xml:space="preserve"> </v>
      </c>
      <c r="AP93" s="169">
        <f t="shared" si="184"/>
        <v>0</v>
      </c>
      <c r="AQ93" s="170" t="str">
        <f t="shared" si="185"/>
        <v xml:space="preserve"> </v>
      </c>
      <c r="AS93" s="166">
        <v>24</v>
      </c>
      <c r="AT93" s="228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",(VLOOKUP(AW93,PROTOKOL!$A$1:$E$26,2,FALSE))*AX93)</f>
        <v xml:space="preserve"> </v>
      </c>
      <c r="AZ93" s="168" t="str">
        <f t="shared" si="143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86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",(VLOOKUP(BF93,PROTOKOL!$A$1:$E$26,2,FALSE))*BG93)</f>
        <v xml:space="preserve"> </v>
      </c>
      <c r="BI93" s="168" t="str">
        <f t="shared" si="144"/>
        <v xml:space="preserve"> </v>
      </c>
      <c r="BJ93" s="169" t="str">
        <f>IF(BF93=0," ",VLOOKUP(BF93,PROTOKOL!$A:$E,5,FALSE))</f>
        <v xml:space="preserve"> </v>
      </c>
      <c r="BK93" s="205" t="str">
        <f t="shared" si="241"/>
        <v xml:space="preserve"> </v>
      </c>
      <c r="BL93" s="169">
        <f t="shared" si="187"/>
        <v>0</v>
      </c>
      <c r="BM93" s="170" t="str">
        <f t="shared" si="188"/>
        <v xml:space="preserve"> </v>
      </c>
      <c r="BO93" s="166">
        <v>24</v>
      </c>
      <c r="BP93" s="228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",(VLOOKUP(BS93,PROTOKOL!$A$1:$E$26,2,FALSE))*BT93)</f>
        <v xml:space="preserve"> </v>
      </c>
      <c r="BV93" s="168" t="str">
        <f t="shared" si="145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89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",(VLOOKUP(CB93,PROTOKOL!$A$1:$E$26,2,FALSE))*CC93)</f>
        <v xml:space="preserve"> </v>
      </c>
      <c r="CE93" s="168" t="str">
        <f t="shared" si="146"/>
        <v xml:space="preserve"> </v>
      </c>
      <c r="CF93" s="169" t="str">
        <f>IF(CB93=0," ",VLOOKUP(CB93,PROTOKOL!$A:$E,5,FALSE))</f>
        <v xml:space="preserve"> </v>
      </c>
      <c r="CG93" s="205" t="str">
        <f t="shared" si="242"/>
        <v xml:space="preserve"> </v>
      </c>
      <c r="CH93" s="169">
        <f t="shared" si="190"/>
        <v>0</v>
      </c>
      <c r="CI93" s="170" t="str">
        <f t="shared" si="191"/>
        <v xml:space="preserve"> </v>
      </c>
      <c r="CK93" s="166">
        <v>24</v>
      </c>
      <c r="CL93" s="228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",(VLOOKUP(CO93,PROTOKOL!$A$1:$E$26,2,FALSE))*CP93)</f>
        <v xml:space="preserve"> </v>
      </c>
      <c r="CR93" s="168" t="str">
        <f t="shared" si="147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92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",(VLOOKUP(CX93,PROTOKOL!$A$1:$E$26,2,FALSE))*CY93)</f>
        <v xml:space="preserve"> </v>
      </c>
      <c r="DA93" s="168" t="str">
        <f t="shared" si="148"/>
        <v xml:space="preserve"> </v>
      </c>
      <c r="DB93" s="169" t="str">
        <f>IF(CX93=0," ",VLOOKUP(CX93,PROTOKOL!$A:$E,5,FALSE))</f>
        <v xml:space="preserve"> </v>
      </c>
      <c r="DC93" s="205" t="str">
        <f t="shared" si="243"/>
        <v xml:space="preserve"> </v>
      </c>
      <c r="DD93" s="169">
        <f t="shared" si="193"/>
        <v>0</v>
      </c>
      <c r="DE93" s="170" t="str">
        <f t="shared" si="194"/>
        <v xml:space="preserve"> </v>
      </c>
      <c r="DG93" s="166">
        <v>24</v>
      </c>
      <c r="DH93" s="228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",(VLOOKUP(DK93,PROTOKOL!$A$1:$E$26,2,FALSE))*DL93)</f>
        <v xml:space="preserve"> </v>
      </c>
      <c r="DN93" s="168" t="str">
        <f t="shared" si="149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95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",(VLOOKUP(DT93,PROTOKOL!$A$1:$E$26,2,FALSE))*DU93)</f>
        <v xml:space="preserve"> </v>
      </c>
      <c r="DW93" s="168" t="str">
        <f t="shared" si="150"/>
        <v xml:space="preserve"> </v>
      </c>
      <c r="DX93" s="169" t="str">
        <f>IF(DT93=0," ",VLOOKUP(DT93,PROTOKOL!$A:$E,5,FALSE))</f>
        <v xml:space="preserve"> </v>
      </c>
      <c r="DY93" s="205" t="str">
        <f t="shared" si="244"/>
        <v xml:space="preserve"> </v>
      </c>
      <c r="DZ93" s="169">
        <f t="shared" si="196"/>
        <v>0</v>
      </c>
      <c r="EA93" s="170" t="str">
        <f t="shared" si="197"/>
        <v xml:space="preserve"> </v>
      </c>
      <c r="EC93" s="166">
        <v>24</v>
      </c>
      <c r="ED93" s="228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",(VLOOKUP(EG93,PROTOKOL!$A$1:$E$26,2,FALSE))*EH93)</f>
        <v xml:space="preserve"> </v>
      </c>
      <c r="EJ93" s="168" t="str">
        <f t="shared" si="151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98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",(VLOOKUP(EP93,PROTOKOL!$A$1:$E$26,2,FALSE))*EQ93)</f>
        <v xml:space="preserve"> </v>
      </c>
      <c r="ES93" s="168" t="str">
        <f t="shared" si="152"/>
        <v xml:space="preserve"> </v>
      </c>
      <c r="ET93" s="169" t="str">
        <f>IF(EP93=0," ",VLOOKUP(EP93,PROTOKOL!$A:$E,5,FALSE))</f>
        <v xml:space="preserve"> </v>
      </c>
      <c r="EU93" s="205" t="str">
        <f t="shared" si="245"/>
        <v xml:space="preserve"> </v>
      </c>
      <c r="EV93" s="169">
        <f t="shared" si="199"/>
        <v>0</v>
      </c>
      <c r="EW93" s="170" t="str">
        <f t="shared" si="200"/>
        <v xml:space="preserve"> </v>
      </c>
      <c r="EY93" s="166">
        <v>24</v>
      </c>
      <c r="EZ93" s="228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",(VLOOKUP(FC93,PROTOKOL!$A$1:$E$26,2,FALSE))*FD93)</f>
        <v xml:space="preserve"> </v>
      </c>
      <c r="FF93" s="168" t="str">
        <f t="shared" si="153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201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",(VLOOKUP(FL93,PROTOKOL!$A$1:$E$26,2,FALSE))*FM93)</f>
        <v xml:space="preserve"> </v>
      </c>
      <c r="FO93" s="168" t="str">
        <f t="shared" si="154"/>
        <v xml:space="preserve"> </v>
      </c>
      <c r="FP93" s="169" t="str">
        <f>IF(FL93=0," ",VLOOKUP(FL93,PROTOKOL!$A:$E,5,FALSE))</f>
        <v xml:space="preserve"> </v>
      </c>
      <c r="FQ93" s="205" t="str">
        <f t="shared" si="246"/>
        <v xml:space="preserve"> </v>
      </c>
      <c r="FR93" s="169">
        <f t="shared" si="202"/>
        <v>0</v>
      </c>
      <c r="FS93" s="170" t="str">
        <f t="shared" si="203"/>
        <v xml:space="preserve"> </v>
      </c>
      <c r="FU93" s="166">
        <v>24</v>
      </c>
      <c r="FV93" s="228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",(VLOOKUP(FY93,PROTOKOL!$A$1:$E$26,2,FALSE))*FZ93)</f>
        <v xml:space="preserve"> </v>
      </c>
      <c r="GB93" s="168" t="str">
        <f t="shared" si="155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204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",(VLOOKUP(GH93,PROTOKOL!$A$1:$E$26,2,FALSE))*GI93)</f>
        <v xml:space="preserve"> </v>
      </c>
      <c r="GK93" s="168" t="str">
        <f t="shared" si="156"/>
        <v xml:space="preserve"> </v>
      </c>
      <c r="GL93" s="169" t="str">
        <f>IF(GH93=0," ",VLOOKUP(GH93,PROTOKOL!$A:$E,5,FALSE))</f>
        <v xml:space="preserve"> </v>
      </c>
      <c r="GM93" s="205" t="str">
        <f t="shared" si="247"/>
        <v xml:space="preserve"> </v>
      </c>
      <c r="GN93" s="169">
        <f t="shared" si="205"/>
        <v>0</v>
      </c>
      <c r="GO93" s="170" t="str">
        <f t="shared" si="206"/>
        <v xml:space="preserve"> </v>
      </c>
      <c r="GQ93" s="166">
        <v>24</v>
      </c>
      <c r="GR93" s="228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",(VLOOKUP(GU93,PROTOKOL!$A$1:$E$26,2,FALSE))*GV93)</f>
        <v xml:space="preserve"> </v>
      </c>
      <c r="GX93" s="168" t="str">
        <f t="shared" si="157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207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",(VLOOKUP(HD93,PROTOKOL!$A$1:$E$26,2,FALSE))*HE93)</f>
        <v xml:space="preserve"> </v>
      </c>
      <c r="HG93" s="168" t="str">
        <f t="shared" si="158"/>
        <v xml:space="preserve"> </v>
      </c>
      <c r="HH93" s="169" t="str">
        <f>IF(HD93=0," ",VLOOKUP(HD93,PROTOKOL!$A:$E,5,FALSE))</f>
        <v xml:space="preserve"> </v>
      </c>
      <c r="HI93" s="205" t="str">
        <f t="shared" si="248"/>
        <v xml:space="preserve"> </v>
      </c>
      <c r="HJ93" s="169">
        <f t="shared" si="208"/>
        <v>0</v>
      </c>
      <c r="HK93" s="170" t="str">
        <f t="shared" si="209"/>
        <v xml:space="preserve"> </v>
      </c>
      <c r="HM93" s="166">
        <v>24</v>
      </c>
      <c r="HN93" s="228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",(VLOOKUP(HQ93,PROTOKOL!$A$1:$E$26,2,FALSE))*HR93)</f>
        <v xml:space="preserve"> </v>
      </c>
      <c r="HT93" s="168" t="str">
        <f t="shared" si="159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210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",(VLOOKUP(HZ93,PROTOKOL!$A$1:$E$26,2,FALSE))*IA93)</f>
        <v xml:space="preserve"> </v>
      </c>
      <c r="IC93" s="168" t="str">
        <f t="shared" si="160"/>
        <v xml:space="preserve"> </v>
      </c>
      <c r="ID93" s="169" t="str">
        <f>IF(HZ93=0," ",VLOOKUP(HZ93,PROTOKOL!$A:$E,5,FALSE))</f>
        <v xml:space="preserve"> </v>
      </c>
      <c r="IE93" s="205" t="str">
        <f t="shared" si="249"/>
        <v xml:space="preserve"> </v>
      </c>
      <c r="IF93" s="169">
        <f t="shared" si="211"/>
        <v>0</v>
      </c>
      <c r="IG93" s="170" t="str">
        <f t="shared" si="212"/>
        <v xml:space="preserve"> </v>
      </c>
      <c r="II93" s="166">
        <v>24</v>
      </c>
      <c r="IJ93" s="228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",(VLOOKUP(IM93,PROTOKOL!$A$1:$E$26,2,FALSE))*IN93)</f>
        <v xml:space="preserve"> </v>
      </c>
      <c r="IP93" s="168" t="str">
        <f t="shared" si="161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213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",(VLOOKUP(IV93,PROTOKOL!$A$1:$E$26,2,FALSE))*IW93)</f>
        <v xml:space="preserve"> </v>
      </c>
      <c r="IY93" s="168" t="str">
        <f t="shared" si="162"/>
        <v xml:space="preserve"> </v>
      </c>
      <c r="IZ93" s="169" t="str">
        <f>IF(IV93=0," ",VLOOKUP(IV93,PROTOKOL!$A:$E,5,FALSE))</f>
        <v xml:space="preserve"> </v>
      </c>
      <c r="JA93" s="205" t="str">
        <f t="shared" si="250"/>
        <v xml:space="preserve"> </v>
      </c>
      <c r="JB93" s="169">
        <f t="shared" si="214"/>
        <v>0</v>
      </c>
      <c r="JC93" s="170" t="str">
        <f t="shared" si="215"/>
        <v xml:space="preserve"> </v>
      </c>
      <c r="JE93" s="166">
        <v>24</v>
      </c>
      <c r="JF93" s="228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",(VLOOKUP(JI93,PROTOKOL!$A$1:$E$26,2,FALSE))*JJ93)</f>
        <v xml:space="preserve"> </v>
      </c>
      <c r="JL93" s="168" t="str">
        <f t="shared" si="163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216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",(VLOOKUP(JR93,PROTOKOL!$A$1:$E$26,2,FALSE))*JS93)</f>
        <v xml:space="preserve"> </v>
      </c>
      <c r="JU93" s="168" t="str">
        <f t="shared" si="164"/>
        <v xml:space="preserve"> </v>
      </c>
      <c r="JV93" s="169" t="str">
        <f>IF(JR93=0," ",VLOOKUP(JR93,PROTOKOL!$A:$E,5,FALSE))</f>
        <v xml:space="preserve"> </v>
      </c>
      <c r="JW93" s="205" t="str">
        <f t="shared" si="251"/>
        <v xml:space="preserve"> </v>
      </c>
      <c r="JX93" s="169">
        <f t="shared" si="217"/>
        <v>0</v>
      </c>
      <c r="JY93" s="170" t="str">
        <f t="shared" si="218"/>
        <v xml:space="preserve"> </v>
      </c>
      <c r="KA93" s="166">
        <v>24</v>
      </c>
      <c r="KB93" s="228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",(VLOOKUP(KE93,PROTOKOL!$A$1:$E$26,2,FALSE))*KF93)</f>
        <v xml:space="preserve"> </v>
      </c>
      <c r="KH93" s="168" t="str">
        <f t="shared" si="165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219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",(VLOOKUP(KN93,PROTOKOL!$A$1:$E$26,2,FALSE))*KO93)</f>
        <v xml:space="preserve"> </v>
      </c>
      <c r="KQ93" s="168" t="str">
        <f t="shared" si="166"/>
        <v xml:space="preserve"> </v>
      </c>
      <c r="KR93" s="169" t="str">
        <f>IF(KN93=0," ",VLOOKUP(KN93,PROTOKOL!$A:$E,5,FALSE))</f>
        <v xml:space="preserve"> </v>
      </c>
      <c r="KS93" s="205" t="str">
        <f t="shared" si="252"/>
        <v xml:space="preserve"> </v>
      </c>
      <c r="KT93" s="169">
        <f t="shared" si="220"/>
        <v>0</v>
      </c>
      <c r="KU93" s="170" t="str">
        <f t="shared" si="221"/>
        <v xml:space="preserve"> </v>
      </c>
      <c r="KW93" s="166">
        <v>24</v>
      </c>
      <c r="KX93" s="228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",(VLOOKUP(LA93,PROTOKOL!$A$1:$E$26,2,FALSE))*LB93)</f>
        <v xml:space="preserve"> </v>
      </c>
      <c r="LD93" s="168" t="str">
        <f t="shared" si="167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222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",(VLOOKUP(LJ93,PROTOKOL!$A$1:$E$26,2,FALSE))*LK93)</f>
        <v xml:space="preserve"> </v>
      </c>
      <c r="LM93" s="168" t="str">
        <f t="shared" si="168"/>
        <v xml:space="preserve"> </v>
      </c>
      <c r="LN93" s="169" t="str">
        <f>IF(LJ93=0," ",VLOOKUP(LJ93,PROTOKOL!$A:$E,5,FALSE))</f>
        <v xml:space="preserve"> </v>
      </c>
      <c r="LO93" s="205" t="str">
        <f t="shared" si="253"/>
        <v xml:space="preserve"> </v>
      </c>
      <c r="LP93" s="169">
        <f t="shared" si="223"/>
        <v>0</v>
      </c>
      <c r="LQ93" s="170" t="str">
        <f t="shared" si="224"/>
        <v xml:space="preserve"> </v>
      </c>
      <c r="LS93" s="166">
        <v>24</v>
      </c>
      <c r="LT93" s="228"/>
      <c r="LU93" s="167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",(VLOOKUP(LW93,PROTOKOL!$A$1:$E$26,2,FALSE))*LX93)</f>
        <v xml:space="preserve"> </v>
      </c>
      <c r="LZ93" s="168" t="str">
        <f t="shared" si="169"/>
        <v xml:space="preserve"> </v>
      </c>
      <c r="MA93" s="205" t="str">
        <f>IF(LW93=0," ",VLOOKUP(LW93,PROTOKOL!$A:$E,5,FALSE))</f>
        <v xml:space="preserve"> </v>
      </c>
      <c r="MB93" s="169"/>
      <c r="MC93" s="170" t="str">
        <f t="shared" si="225"/>
        <v xml:space="preserve"> </v>
      </c>
      <c r="MD93" s="210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",(VLOOKUP(MF93,PROTOKOL!$A$1:$E$26,2,FALSE))*MG93)</f>
        <v xml:space="preserve"> </v>
      </c>
      <c r="MI93" s="168" t="str">
        <f t="shared" si="170"/>
        <v xml:space="preserve"> </v>
      </c>
      <c r="MJ93" s="169" t="str">
        <f>IF(MF93=0," ",VLOOKUP(MF93,PROTOKOL!$A:$E,5,FALSE))</f>
        <v xml:space="preserve"> </v>
      </c>
      <c r="MK93" s="205" t="str">
        <f t="shared" si="254"/>
        <v xml:space="preserve"> </v>
      </c>
      <c r="ML93" s="169">
        <f t="shared" si="226"/>
        <v>0</v>
      </c>
      <c r="MM93" s="170" t="str">
        <f t="shared" si="227"/>
        <v xml:space="preserve"> </v>
      </c>
      <c r="MO93" s="166">
        <v>24</v>
      </c>
      <c r="MP93" s="228"/>
      <c r="MQ93" s="167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",(VLOOKUP(MS93,PROTOKOL!$A$1:$E$26,2,FALSE))*MT93)</f>
        <v xml:space="preserve"> </v>
      </c>
      <c r="MV93" s="168" t="str">
        <f t="shared" si="171"/>
        <v xml:space="preserve"> </v>
      </c>
      <c r="MW93" s="205" t="str">
        <f>IF(MS93=0," ",VLOOKUP(MS93,PROTOKOL!$A:$E,5,FALSE))</f>
        <v xml:space="preserve"> </v>
      </c>
      <c r="MX93" s="169"/>
      <c r="MY93" s="170" t="str">
        <f t="shared" si="228"/>
        <v xml:space="preserve"> </v>
      </c>
      <c r="MZ93" s="210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",(VLOOKUP(NB93,PROTOKOL!$A$1:$E$26,2,FALSE))*NC93)</f>
        <v xml:space="preserve"> </v>
      </c>
      <c r="NE93" s="168" t="str">
        <f t="shared" si="172"/>
        <v xml:space="preserve"> </v>
      </c>
      <c r="NF93" s="169" t="str">
        <f>IF(NB93=0," ",VLOOKUP(NB93,PROTOKOL!$A:$E,5,FALSE))</f>
        <v xml:space="preserve"> </v>
      </c>
      <c r="NG93" s="205" t="str">
        <f t="shared" si="255"/>
        <v xml:space="preserve"> </v>
      </c>
      <c r="NH93" s="169">
        <f t="shared" si="229"/>
        <v>0</v>
      </c>
      <c r="NI93" s="170" t="str">
        <f t="shared" si="230"/>
        <v xml:space="preserve"> </v>
      </c>
      <c r="NK93" s="166">
        <v>24</v>
      </c>
      <c r="NL93" s="228"/>
      <c r="NM93" s="167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",(VLOOKUP(NO93,PROTOKOL!$A$1:$E$26,2,FALSE))*NP93)</f>
        <v xml:space="preserve"> </v>
      </c>
      <c r="NR93" s="168" t="str">
        <f t="shared" si="173"/>
        <v xml:space="preserve"> </v>
      </c>
      <c r="NS93" s="205" t="str">
        <f>IF(NO93=0," ",VLOOKUP(NO93,PROTOKOL!$A:$E,5,FALSE))</f>
        <v xml:space="preserve"> </v>
      </c>
      <c r="NT93" s="169"/>
      <c r="NU93" s="170" t="str">
        <f t="shared" si="231"/>
        <v xml:space="preserve"> </v>
      </c>
      <c r="NV93" s="210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",(VLOOKUP(NX93,PROTOKOL!$A$1:$E$26,2,FALSE))*NY93)</f>
        <v xml:space="preserve"> </v>
      </c>
      <c r="OA93" s="168" t="str">
        <f t="shared" si="174"/>
        <v xml:space="preserve"> </v>
      </c>
      <c r="OB93" s="169" t="str">
        <f>IF(NX93=0," ",VLOOKUP(NX93,PROTOKOL!$A:$E,5,FALSE))</f>
        <v xml:space="preserve"> </v>
      </c>
      <c r="OC93" s="205" t="str">
        <f t="shared" si="256"/>
        <v xml:space="preserve"> </v>
      </c>
      <c r="OD93" s="169">
        <f t="shared" si="232"/>
        <v>0</v>
      </c>
      <c r="OE93" s="170" t="str">
        <f t="shared" si="233"/>
        <v xml:space="preserve"> </v>
      </c>
      <c r="OG93" s="166">
        <v>24</v>
      </c>
      <c r="OH93" s="228"/>
      <c r="OI93" s="167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",(VLOOKUP(OK93,PROTOKOL!$A$1:$E$26,2,FALSE))*OL93)</f>
        <v xml:space="preserve"> </v>
      </c>
      <c r="ON93" s="168" t="str">
        <f t="shared" si="175"/>
        <v xml:space="preserve"> </v>
      </c>
      <c r="OO93" s="205" t="str">
        <f>IF(OK93=0," ",VLOOKUP(OK93,PROTOKOL!$A:$E,5,FALSE))</f>
        <v xml:space="preserve"> </v>
      </c>
      <c r="OP93" s="169"/>
      <c r="OQ93" s="170" t="str">
        <f t="shared" si="234"/>
        <v xml:space="preserve"> </v>
      </c>
      <c r="OR93" s="210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",(VLOOKUP(OT93,PROTOKOL!$A$1:$E$26,2,FALSE))*OU93)</f>
        <v xml:space="preserve"> </v>
      </c>
      <c r="OW93" s="168" t="str">
        <f t="shared" si="176"/>
        <v xml:space="preserve"> </v>
      </c>
      <c r="OX93" s="169" t="str">
        <f>IF(OT93=0," ",VLOOKUP(OT93,PROTOKOL!$A:$E,5,FALSE))</f>
        <v xml:space="preserve"> </v>
      </c>
      <c r="OY93" s="205" t="str">
        <f t="shared" si="257"/>
        <v xml:space="preserve"> </v>
      </c>
      <c r="OZ93" s="169">
        <f t="shared" si="235"/>
        <v>0</v>
      </c>
      <c r="PA93" s="170" t="str">
        <f t="shared" si="236"/>
        <v xml:space="preserve"> </v>
      </c>
      <c r="PC93" s="166">
        <v>24</v>
      </c>
      <c r="PD93" s="228"/>
      <c r="PE93" s="167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",(VLOOKUP(PG93,PROTOKOL!$A$1:$E$26,2,FALSE))*PH93)</f>
        <v xml:space="preserve"> </v>
      </c>
      <c r="PJ93" s="168" t="str">
        <f t="shared" si="177"/>
        <v xml:space="preserve"> </v>
      </c>
      <c r="PK93" s="205" t="str">
        <f>IF(PG93=0," ",VLOOKUP(PG93,PROTOKOL!$A:$E,5,FALSE))</f>
        <v xml:space="preserve"> </v>
      </c>
      <c r="PL93" s="169"/>
      <c r="PM93" s="170" t="str">
        <f t="shared" si="237"/>
        <v xml:space="preserve"> </v>
      </c>
      <c r="PN93" s="210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",(VLOOKUP(PP93,PROTOKOL!$A$1:$E$26,2,FALSE))*PQ93)</f>
        <v xml:space="preserve"> </v>
      </c>
      <c r="PS93" s="168" t="str">
        <f t="shared" si="178"/>
        <v xml:space="preserve"> </v>
      </c>
      <c r="PT93" s="169" t="str">
        <f>IF(PP93=0," ",VLOOKUP(PP93,PROTOKOL!$A:$E,5,FALSE))</f>
        <v xml:space="preserve"> </v>
      </c>
      <c r="PU93" s="205" t="str">
        <f t="shared" si="258"/>
        <v xml:space="preserve"> </v>
      </c>
      <c r="PV93" s="169">
        <f t="shared" si="238"/>
        <v>0</v>
      </c>
      <c r="PW93" s="170" t="str">
        <f t="shared" si="239"/>
        <v xml:space="preserve"> </v>
      </c>
    </row>
    <row r="94" spans="1:439" ht="13.8">
      <c r="A94" s="166">
        <v>24</v>
      </c>
      <c r="B94" s="229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",(VLOOKUP(E94,PROTOKOL!$A$1:$E$26,2,FALSE))*F94)</f>
        <v xml:space="preserve"> </v>
      </c>
      <c r="H94" s="168" t="str">
        <f t="shared" si="139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79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",(VLOOKUP(N94,PROTOKOL!$A$1:$E$26,2,FALSE))*O94)</f>
        <v xml:space="preserve"> </v>
      </c>
      <c r="Q94" s="168" t="str">
        <f t="shared" si="140"/>
        <v xml:space="preserve"> </v>
      </c>
      <c r="R94" s="169" t="str">
        <f>IF(N94=0," ",VLOOKUP(N94,PROTOKOL!$A:$E,5,FALSE))</f>
        <v xml:space="preserve"> </v>
      </c>
      <c r="S94" s="205" t="str">
        <f t="shared" si="180"/>
        <v xml:space="preserve"> </v>
      </c>
      <c r="T94" s="169">
        <f t="shared" si="181"/>
        <v>0</v>
      </c>
      <c r="U94" s="170" t="str">
        <f t="shared" si="182"/>
        <v xml:space="preserve"> </v>
      </c>
      <c r="W94" s="166">
        <v>24</v>
      </c>
      <c r="X94" s="229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",(VLOOKUP(AA94,PROTOKOL!$A$1:$E$26,2,FALSE))*AB94)</f>
        <v xml:space="preserve"> </v>
      </c>
      <c r="AD94" s="168" t="str">
        <f t="shared" si="141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83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",(VLOOKUP(AJ94,PROTOKOL!$A$1:$E$26,2,FALSE))*AK94)</f>
        <v xml:space="preserve"> </v>
      </c>
      <c r="AM94" s="168" t="str">
        <f t="shared" si="142"/>
        <v xml:space="preserve"> </v>
      </c>
      <c r="AN94" s="169" t="str">
        <f>IF(AJ94=0," ",VLOOKUP(AJ94,PROTOKOL!$A:$E,5,FALSE))</f>
        <v xml:space="preserve"> </v>
      </c>
      <c r="AO94" s="205" t="str">
        <f t="shared" si="240"/>
        <v xml:space="preserve"> </v>
      </c>
      <c r="AP94" s="169">
        <f t="shared" si="184"/>
        <v>0</v>
      </c>
      <c r="AQ94" s="170" t="str">
        <f t="shared" si="185"/>
        <v xml:space="preserve"> </v>
      </c>
      <c r="AS94" s="166">
        <v>24</v>
      </c>
      <c r="AT94" s="229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",(VLOOKUP(AW94,PROTOKOL!$A$1:$E$26,2,FALSE))*AX94)</f>
        <v xml:space="preserve"> </v>
      </c>
      <c r="AZ94" s="168" t="str">
        <f t="shared" si="143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86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",(VLOOKUP(BF94,PROTOKOL!$A$1:$E$26,2,FALSE))*BG94)</f>
        <v xml:space="preserve"> </v>
      </c>
      <c r="BI94" s="168" t="str">
        <f t="shared" si="144"/>
        <v xml:space="preserve"> </v>
      </c>
      <c r="BJ94" s="169" t="str">
        <f>IF(BF94=0," ",VLOOKUP(BF94,PROTOKOL!$A:$E,5,FALSE))</f>
        <v xml:space="preserve"> </v>
      </c>
      <c r="BK94" s="205" t="str">
        <f t="shared" si="241"/>
        <v xml:space="preserve"> </v>
      </c>
      <c r="BL94" s="169">
        <f t="shared" si="187"/>
        <v>0</v>
      </c>
      <c r="BM94" s="170" t="str">
        <f t="shared" si="188"/>
        <v xml:space="preserve"> </v>
      </c>
      <c r="BO94" s="166">
        <v>24</v>
      </c>
      <c r="BP94" s="229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",(VLOOKUP(BS94,PROTOKOL!$A$1:$E$26,2,FALSE))*BT94)</f>
        <v xml:space="preserve"> </v>
      </c>
      <c r="BV94" s="168" t="str">
        <f t="shared" si="145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89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",(VLOOKUP(CB94,PROTOKOL!$A$1:$E$26,2,FALSE))*CC94)</f>
        <v xml:space="preserve"> </v>
      </c>
      <c r="CE94" s="168" t="str">
        <f t="shared" si="146"/>
        <v xml:space="preserve"> </v>
      </c>
      <c r="CF94" s="169" t="str">
        <f>IF(CB94=0," ",VLOOKUP(CB94,PROTOKOL!$A:$E,5,FALSE))</f>
        <v xml:space="preserve"> </v>
      </c>
      <c r="CG94" s="205" t="str">
        <f t="shared" si="242"/>
        <v xml:space="preserve"> </v>
      </c>
      <c r="CH94" s="169">
        <f t="shared" si="190"/>
        <v>0</v>
      </c>
      <c r="CI94" s="170" t="str">
        <f t="shared" si="191"/>
        <v xml:space="preserve"> </v>
      </c>
      <c r="CK94" s="166">
        <v>24</v>
      </c>
      <c r="CL94" s="229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",(VLOOKUP(CO94,PROTOKOL!$A$1:$E$26,2,FALSE))*CP94)</f>
        <v xml:space="preserve"> </v>
      </c>
      <c r="CR94" s="168" t="str">
        <f t="shared" si="147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92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",(VLOOKUP(CX94,PROTOKOL!$A$1:$E$26,2,FALSE))*CY94)</f>
        <v xml:space="preserve"> </v>
      </c>
      <c r="DA94" s="168" t="str">
        <f t="shared" si="148"/>
        <v xml:space="preserve"> </v>
      </c>
      <c r="DB94" s="169" t="str">
        <f>IF(CX94=0," ",VLOOKUP(CX94,PROTOKOL!$A:$E,5,FALSE))</f>
        <v xml:space="preserve"> </v>
      </c>
      <c r="DC94" s="205" t="str">
        <f t="shared" si="243"/>
        <v xml:space="preserve"> </v>
      </c>
      <c r="DD94" s="169">
        <f t="shared" si="193"/>
        <v>0</v>
      </c>
      <c r="DE94" s="170" t="str">
        <f t="shared" si="194"/>
        <v xml:space="preserve"> </v>
      </c>
      <c r="DG94" s="166">
        <v>24</v>
      </c>
      <c r="DH94" s="229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",(VLOOKUP(DK94,PROTOKOL!$A$1:$E$26,2,FALSE))*DL94)</f>
        <v xml:space="preserve"> </v>
      </c>
      <c r="DN94" s="168" t="str">
        <f t="shared" si="149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95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",(VLOOKUP(DT94,PROTOKOL!$A$1:$E$26,2,FALSE))*DU94)</f>
        <v xml:space="preserve"> </v>
      </c>
      <c r="DW94" s="168" t="str">
        <f t="shared" si="150"/>
        <v xml:space="preserve"> </v>
      </c>
      <c r="DX94" s="169" t="str">
        <f>IF(DT94=0," ",VLOOKUP(DT94,PROTOKOL!$A:$E,5,FALSE))</f>
        <v xml:space="preserve"> </v>
      </c>
      <c r="DY94" s="205" t="str">
        <f t="shared" si="244"/>
        <v xml:space="preserve"> </v>
      </c>
      <c r="DZ94" s="169">
        <f t="shared" si="196"/>
        <v>0</v>
      </c>
      <c r="EA94" s="170" t="str">
        <f t="shared" si="197"/>
        <v xml:space="preserve"> </v>
      </c>
      <c r="EC94" s="166">
        <v>24</v>
      </c>
      <c r="ED94" s="229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",(VLOOKUP(EG94,PROTOKOL!$A$1:$E$26,2,FALSE))*EH94)</f>
        <v xml:space="preserve"> </v>
      </c>
      <c r="EJ94" s="168" t="str">
        <f t="shared" si="151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98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",(VLOOKUP(EP94,PROTOKOL!$A$1:$E$26,2,FALSE))*EQ94)</f>
        <v xml:space="preserve"> </v>
      </c>
      <c r="ES94" s="168" t="str">
        <f t="shared" si="152"/>
        <v xml:space="preserve"> </v>
      </c>
      <c r="ET94" s="169" t="str">
        <f>IF(EP94=0," ",VLOOKUP(EP94,PROTOKOL!$A:$E,5,FALSE))</f>
        <v xml:space="preserve"> </v>
      </c>
      <c r="EU94" s="205" t="str">
        <f t="shared" si="245"/>
        <v xml:space="preserve"> </v>
      </c>
      <c r="EV94" s="169">
        <f t="shared" si="199"/>
        <v>0</v>
      </c>
      <c r="EW94" s="170" t="str">
        <f t="shared" si="200"/>
        <v xml:space="preserve"> </v>
      </c>
      <c r="EY94" s="166">
        <v>24</v>
      </c>
      <c r="EZ94" s="229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",(VLOOKUP(FC94,PROTOKOL!$A$1:$E$26,2,FALSE))*FD94)</f>
        <v xml:space="preserve"> </v>
      </c>
      <c r="FF94" s="168" t="str">
        <f t="shared" si="153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201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",(VLOOKUP(FL94,PROTOKOL!$A$1:$E$26,2,FALSE))*FM94)</f>
        <v xml:space="preserve"> </v>
      </c>
      <c r="FO94" s="168" t="str">
        <f t="shared" si="154"/>
        <v xml:space="preserve"> </v>
      </c>
      <c r="FP94" s="169" t="str">
        <f>IF(FL94=0," ",VLOOKUP(FL94,PROTOKOL!$A:$E,5,FALSE))</f>
        <v xml:space="preserve"> </v>
      </c>
      <c r="FQ94" s="205" t="str">
        <f t="shared" si="246"/>
        <v xml:space="preserve"> </v>
      </c>
      <c r="FR94" s="169">
        <f t="shared" si="202"/>
        <v>0</v>
      </c>
      <c r="FS94" s="170" t="str">
        <f t="shared" si="203"/>
        <v xml:space="preserve"> </v>
      </c>
      <c r="FU94" s="166">
        <v>24</v>
      </c>
      <c r="FV94" s="229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",(VLOOKUP(FY94,PROTOKOL!$A$1:$E$26,2,FALSE))*FZ94)</f>
        <v xml:space="preserve"> </v>
      </c>
      <c r="GB94" s="168" t="str">
        <f t="shared" si="155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204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",(VLOOKUP(GH94,PROTOKOL!$A$1:$E$26,2,FALSE))*GI94)</f>
        <v xml:space="preserve"> </v>
      </c>
      <c r="GK94" s="168" t="str">
        <f t="shared" si="156"/>
        <v xml:space="preserve"> </v>
      </c>
      <c r="GL94" s="169" t="str">
        <f>IF(GH94=0," ",VLOOKUP(GH94,PROTOKOL!$A:$E,5,FALSE))</f>
        <v xml:space="preserve"> </v>
      </c>
      <c r="GM94" s="205" t="str">
        <f t="shared" si="247"/>
        <v xml:space="preserve"> </v>
      </c>
      <c r="GN94" s="169">
        <f t="shared" si="205"/>
        <v>0</v>
      </c>
      <c r="GO94" s="170" t="str">
        <f t="shared" si="206"/>
        <v xml:space="preserve"> </v>
      </c>
      <c r="GQ94" s="166">
        <v>24</v>
      </c>
      <c r="GR94" s="229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",(VLOOKUP(GU94,PROTOKOL!$A$1:$E$26,2,FALSE))*GV94)</f>
        <v xml:space="preserve"> </v>
      </c>
      <c r="GX94" s="168" t="str">
        <f t="shared" si="157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207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",(VLOOKUP(HD94,PROTOKOL!$A$1:$E$26,2,FALSE))*HE94)</f>
        <v xml:space="preserve"> </v>
      </c>
      <c r="HG94" s="168" t="str">
        <f t="shared" si="158"/>
        <v xml:space="preserve"> </v>
      </c>
      <c r="HH94" s="169" t="str">
        <f>IF(HD94=0," ",VLOOKUP(HD94,PROTOKOL!$A:$E,5,FALSE))</f>
        <v xml:space="preserve"> </v>
      </c>
      <c r="HI94" s="205" t="str">
        <f t="shared" si="248"/>
        <v xml:space="preserve"> </v>
      </c>
      <c r="HJ94" s="169">
        <f t="shared" si="208"/>
        <v>0</v>
      </c>
      <c r="HK94" s="170" t="str">
        <f t="shared" si="209"/>
        <v xml:space="preserve"> </v>
      </c>
      <c r="HM94" s="166">
        <v>24</v>
      </c>
      <c r="HN94" s="229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",(VLOOKUP(HQ94,PROTOKOL!$A$1:$E$26,2,FALSE))*HR94)</f>
        <v xml:space="preserve"> </v>
      </c>
      <c r="HT94" s="168" t="str">
        <f t="shared" si="159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210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",(VLOOKUP(HZ94,PROTOKOL!$A$1:$E$26,2,FALSE))*IA94)</f>
        <v xml:space="preserve"> </v>
      </c>
      <c r="IC94" s="168" t="str">
        <f t="shared" si="160"/>
        <v xml:space="preserve"> </v>
      </c>
      <c r="ID94" s="169" t="str">
        <f>IF(HZ94=0," ",VLOOKUP(HZ94,PROTOKOL!$A:$E,5,FALSE))</f>
        <v xml:space="preserve"> </v>
      </c>
      <c r="IE94" s="205" t="str">
        <f t="shared" si="249"/>
        <v xml:space="preserve"> </v>
      </c>
      <c r="IF94" s="169">
        <f t="shared" si="211"/>
        <v>0</v>
      </c>
      <c r="IG94" s="170" t="str">
        <f t="shared" si="212"/>
        <v xml:space="preserve"> </v>
      </c>
      <c r="II94" s="166">
        <v>24</v>
      </c>
      <c r="IJ94" s="229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",(VLOOKUP(IM94,PROTOKOL!$A$1:$E$26,2,FALSE))*IN94)</f>
        <v xml:space="preserve"> </v>
      </c>
      <c r="IP94" s="168" t="str">
        <f t="shared" si="161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213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",(VLOOKUP(IV94,PROTOKOL!$A$1:$E$26,2,FALSE))*IW94)</f>
        <v xml:space="preserve"> </v>
      </c>
      <c r="IY94" s="168" t="str">
        <f t="shared" si="162"/>
        <v xml:space="preserve"> </v>
      </c>
      <c r="IZ94" s="169" t="str">
        <f>IF(IV94=0," ",VLOOKUP(IV94,PROTOKOL!$A:$E,5,FALSE))</f>
        <v xml:space="preserve"> </v>
      </c>
      <c r="JA94" s="205" t="str">
        <f t="shared" si="250"/>
        <v xml:space="preserve"> </v>
      </c>
      <c r="JB94" s="169">
        <f t="shared" si="214"/>
        <v>0</v>
      </c>
      <c r="JC94" s="170" t="str">
        <f t="shared" si="215"/>
        <v xml:space="preserve"> </v>
      </c>
      <c r="JE94" s="166">
        <v>24</v>
      </c>
      <c r="JF94" s="229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",(VLOOKUP(JI94,PROTOKOL!$A$1:$E$26,2,FALSE))*JJ94)</f>
        <v xml:space="preserve"> </v>
      </c>
      <c r="JL94" s="168" t="str">
        <f t="shared" si="163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216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",(VLOOKUP(JR94,PROTOKOL!$A$1:$E$26,2,FALSE))*JS94)</f>
        <v xml:space="preserve"> </v>
      </c>
      <c r="JU94" s="168" t="str">
        <f t="shared" si="164"/>
        <v xml:space="preserve"> </v>
      </c>
      <c r="JV94" s="169" t="str">
        <f>IF(JR94=0," ",VLOOKUP(JR94,PROTOKOL!$A:$E,5,FALSE))</f>
        <v xml:space="preserve"> </v>
      </c>
      <c r="JW94" s="205" t="str">
        <f t="shared" si="251"/>
        <v xml:space="preserve"> </v>
      </c>
      <c r="JX94" s="169">
        <f t="shared" si="217"/>
        <v>0</v>
      </c>
      <c r="JY94" s="170" t="str">
        <f t="shared" si="218"/>
        <v xml:space="preserve"> </v>
      </c>
      <c r="KA94" s="166">
        <v>24</v>
      </c>
      <c r="KB94" s="229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",(VLOOKUP(KE94,PROTOKOL!$A$1:$E$26,2,FALSE))*KF94)</f>
        <v xml:space="preserve"> </v>
      </c>
      <c r="KH94" s="168" t="str">
        <f t="shared" si="165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219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",(VLOOKUP(KN94,PROTOKOL!$A$1:$E$26,2,FALSE))*KO94)</f>
        <v xml:space="preserve"> </v>
      </c>
      <c r="KQ94" s="168" t="str">
        <f t="shared" si="166"/>
        <v xml:space="preserve"> </v>
      </c>
      <c r="KR94" s="169" t="str">
        <f>IF(KN94=0," ",VLOOKUP(KN94,PROTOKOL!$A:$E,5,FALSE))</f>
        <v xml:space="preserve"> </v>
      </c>
      <c r="KS94" s="205" t="str">
        <f t="shared" si="252"/>
        <v xml:space="preserve"> </v>
      </c>
      <c r="KT94" s="169">
        <f t="shared" si="220"/>
        <v>0</v>
      </c>
      <c r="KU94" s="170" t="str">
        <f t="shared" si="221"/>
        <v xml:space="preserve"> </v>
      </c>
      <c r="KW94" s="166">
        <v>24</v>
      </c>
      <c r="KX94" s="229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",(VLOOKUP(LA94,PROTOKOL!$A$1:$E$26,2,FALSE))*LB94)</f>
        <v xml:space="preserve"> </v>
      </c>
      <c r="LD94" s="168" t="str">
        <f t="shared" si="167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222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",(VLOOKUP(LJ94,PROTOKOL!$A$1:$E$26,2,FALSE))*LK94)</f>
        <v xml:space="preserve"> </v>
      </c>
      <c r="LM94" s="168" t="str">
        <f t="shared" si="168"/>
        <v xml:space="preserve"> </v>
      </c>
      <c r="LN94" s="169" t="str">
        <f>IF(LJ94=0," ",VLOOKUP(LJ94,PROTOKOL!$A:$E,5,FALSE))</f>
        <v xml:space="preserve"> </v>
      </c>
      <c r="LO94" s="205" t="str">
        <f t="shared" si="253"/>
        <v xml:space="preserve"> </v>
      </c>
      <c r="LP94" s="169">
        <f t="shared" si="223"/>
        <v>0</v>
      </c>
      <c r="LQ94" s="170" t="str">
        <f t="shared" si="224"/>
        <v xml:space="preserve"> </v>
      </c>
      <c r="LS94" s="166">
        <v>24</v>
      </c>
      <c r="LT94" s="229"/>
      <c r="LU94" s="167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",(VLOOKUP(LW94,PROTOKOL!$A$1:$E$26,2,FALSE))*LX94)</f>
        <v xml:space="preserve"> </v>
      </c>
      <c r="LZ94" s="168" t="str">
        <f t="shared" si="169"/>
        <v xml:space="preserve"> </v>
      </c>
      <c r="MA94" s="205" t="str">
        <f>IF(LW94=0," ",VLOOKUP(LW94,PROTOKOL!$A:$E,5,FALSE))</f>
        <v xml:space="preserve"> </v>
      </c>
      <c r="MB94" s="169"/>
      <c r="MC94" s="170" t="str">
        <f t="shared" si="225"/>
        <v xml:space="preserve"> </v>
      </c>
      <c r="MD94" s="210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",(VLOOKUP(MF94,PROTOKOL!$A$1:$E$26,2,FALSE))*MG94)</f>
        <v xml:space="preserve"> </v>
      </c>
      <c r="MI94" s="168" t="str">
        <f t="shared" si="170"/>
        <v xml:space="preserve"> </v>
      </c>
      <c r="MJ94" s="169" t="str">
        <f>IF(MF94=0," ",VLOOKUP(MF94,PROTOKOL!$A:$E,5,FALSE))</f>
        <v xml:space="preserve"> </v>
      </c>
      <c r="MK94" s="205" t="str">
        <f t="shared" si="254"/>
        <v xml:space="preserve"> </v>
      </c>
      <c r="ML94" s="169">
        <f t="shared" si="226"/>
        <v>0</v>
      </c>
      <c r="MM94" s="170" t="str">
        <f t="shared" si="227"/>
        <v xml:space="preserve"> </v>
      </c>
      <c r="MO94" s="166">
        <v>24</v>
      </c>
      <c r="MP94" s="229"/>
      <c r="MQ94" s="167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",(VLOOKUP(MS94,PROTOKOL!$A$1:$E$26,2,FALSE))*MT94)</f>
        <v xml:space="preserve"> </v>
      </c>
      <c r="MV94" s="168" t="str">
        <f t="shared" si="171"/>
        <v xml:space="preserve"> </v>
      </c>
      <c r="MW94" s="205" t="str">
        <f>IF(MS94=0," ",VLOOKUP(MS94,PROTOKOL!$A:$E,5,FALSE))</f>
        <v xml:space="preserve"> </v>
      </c>
      <c r="MX94" s="169"/>
      <c r="MY94" s="170" t="str">
        <f t="shared" si="228"/>
        <v xml:space="preserve"> </v>
      </c>
      <c r="MZ94" s="210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",(VLOOKUP(NB94,PROTOKOL!$A$1:$E$26,2,FALSE))*NC94)</f>
        <v xml:space="preserve"> </v>
      </c>
      <c r="NE94" s="168" t="str">
        <f t="shared" si="172"/>
        <v xml:space="preserve"> </v>
      </c>
      <c r="NF94" s="169" t="str">
        <f>IF(NB94=0," ",VLOOKUP(NB94,PROTOKOL!$A:$E,5,FALSE))</f>
        <v xml:space="preserve"> </v>
      </c>
      <c r="NG94" s="205" t="str">
        <f t="shared" si="255"/>
        <v xml:space="preserve"> </v>
      </c>
      <c r="NH94" s="169">
        <f t="shared" si="229"/>
        <v>0</v>
      </c>
      <c r="NI94" s="170" t="str">
        <f t="shared" si="230"/>
        <v xml:space="preserve"> </v>
      </c>
      <c r="NK94" s="166">
        <v>24</v>
      </c>
      <c r="NL94" s="229"/>
      <c r="NM94" s="167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",(VLOOKUP(NO94,PROTOKOL!$A$1:$E$26,2,FALSE))*NP94)</f>
        <v xml:space="preserve"> </v>
      </c>
      <c r="NR94" s="168" t="str">
        <f t="shared" si="173"/>
        <v xml:space="preserve"> </v>
      </c>
      <c r="NS94" s="205" t="str">
        <f>IF(NO94=0," ",VLOOKUP(NO94,PROTOKOL!$A:$E,5,FALSE))</f>
        <v xml:space="preserve"> </v>
      </c>
      <c r="NT94" s="169"/>
      <c r="NU94" s="170" t="str">
        <f t="shared" si="231"/>
        <v xml:space="preserve"> </v>
      </c>
      <c r="NV94" s="210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",(VLOOKUP(NX94,PROTOKOL!$A$1:$E$26,2,FALSE))*NY94)</f>
        <v xml:space="preserve"> </v>
      </c>
      <c r="OA94" s="168" t="str">
        <f t="shared" si="174"/>
        <v xml:space="preserve"> </v>
      </c>
      <c r="OB94" s="169" t="str">
        <f>IF(NX94=0," ",VLOOKUP(NX94,PROTOKOL!$A:$E,5,FALSE))</f>
        <v xml:space="preserve"> </v>
      </c>
      <c r="OC94" s="205" t="str">
        <f t="shared" si="256"/>
        <v xml:space="preserve"> </v>
      </c>
      <c r="OD94" s="169">
        <f t="shared" si="232"/>
        <v>0</v>
      </c>
      <c r="OE94" s="170" t="str">
        <f t="shared" si="233"/>
        <v xml:space="preserve"> </v>
      </c>
      <c r="OG94" s="166">
        <v>24</v>
      </c>
      <c r="OH94" s="229"/>
      <c r="OI94" s="167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",(VLOOKUP(OK94,PROTOKOL!$A$1:$E$26,2,FALSE))*OL94)</f>
        <v xml:space="preserve"> </v>
      </c>
      <c r="ON94" s="168" t="str">
        <f t="shared" si="175"/>
        <v xml:space="preserve"> </v>
      </c>
      <c r="OO94" s="205" t="str">
        <f>IF(OK94=0," ",VLOOKUP(OK94,PROTOKOL!$A:$E,5,FALSE))</f>
        <v xml:space="preserve"> </v>
      </c>
      <c r="OP94" s="169"/>
      <c r="OQ94" s="170" t="str">
        <f t="shared" si="234"/>
        <v xml:space="preserve"> </v>
      </c>
      <c r="OR94" s="210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",(VLOOKUP(OT94,PROTOKOL!$A$1:$E$26,2,FALSE))*OU94)</f>
        <v xml:space="preserve"> </v>
      </c>
      <c r="OW94" s="168" t="str">
        <f t="shared" si="176"/>
        <v xml:space="preserve"> </v>
      </c>
      <c r="OX94" s="169" t="str">
        <f>IF(OT94=0," ",VLOOKUP(OT94,PROTOKOL!$A:$E,5,FALSE))</f>
        <v xml:space="preserve"> </v>
      </c>
      <c r="OY94" s="205" t="str">
        <f t="shared" si="257"/>
        <v xml:space="preserve"> </v>
      </c>
      <c r="OZ94" s="169">
        <f t="shared" si="235"/>
        <v>0</v>
      </c>
      <c r="PA94" s="170" t="str">
        <f t="shared" si="236"/>
        <v xml:space="preserve"> </v>
      </c>
      <c r="PC94" s="166">
        <v>24</v>
      </c>
      <c r="PD94" s="229"/>
      <c r="PE94" s="167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",(VLOOKUP(PG94,PROTOKOL!$A$1:$E$26,2,FALSE))*PH94)</f>
        <v xml:space="preserve"> </v>
      </c>
      <c r="PJ94" s="168" t="str">
        <f t="shared" si="177"/>
        <v xml:space="preserve"> </v>
      </c>
      <c r="PK94" s="205" t="str">
        <f>IF(PG94=0," ",VLOOKUP(PG94,PROTOKOL!$A:$E,5,FALSE))</f>
        <v xml:space="preserve"> </v>
      </c>
      <c r="PL94" s="169"/>
      <c r="PM94" s="170" t="str">
        <f t="shared" si="237"/>
        <v xml:space="preserve"> </v>
      </c>
      <c r="PN94" s="210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",(VLOOKUP(PP94,PROTOKOL!$A$1:$E$26,2,FALSE))*PQ94)</f>
        <v xml:space="preserve"> </v>
      </c>
      <c r="PS94" s="168" t="str">
        <f t="shared" si="178"/>
        <v xml:space="preserve"> </v>
      </c>
      <c r="PT94" s="169" t="str">
        <f>IF(PP94=0," ",VLOOKUP(PP94,PROTOKOL!$A:$E,5,FALSE))</f>
        <v xml:space="preserve"> </v>
      </c>
      <c r="PU94" s="205" t="str">
        <f t="shared" si="258"/>
        <v xml:space="preserve"> </v>
      </c>
      <c r="PV94" s="169">
        <f t="shared" si="238"/>
        <v>0</v>
      </c>
      <c r="PW94" s="170" t="str">
        <f t="shared" si="239"/>
        <v xml:space="preserve"> </v>
      </c>
    </row>
    <row r="95" spans="1:439" ht="13.8">
      <c r="A95" s="166">
        <v>25</v>
      </c>
      <c r="B95" s="227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",(VLOOKUP(E95,PROTOKOL!$A$1:$E$26,2,FALSE))*F95)</f>
        <v xml:space="preserve"> </v>
      </c>
      <c r="H95" s="168" t="str">
        <f t="shared" si="139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79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",(VLOOKUP(N95,PROTOKOL!$A$1:$E$26,2,FALSE))*O95)</f>
        <v xml:space="preserve"> </v>
      </c>
      <c r="Q95" s="168" t="str">
        <f t="shared" si="140"/>
        <v xml:space="preserve"> </v>
      </c>
      <c r="R95" s="169" t="str">
        <f>IF(N95=0," ",VLOOKUP(N95,PROTOKOL!$A:$E,5,FALSE))</f>
        <v xml:space="preserve"> </v>
      </c>
      <c r="S95" s="205" t="str">
        <f t="shared" si="180"/>
        <v xml:space="preserve"> </v>
      </c>
      <c r="T95" s="169">
        <f t="shared" si="181"/>
        <v>0</v>
      </c>
      <c r="U95" s="170" t="str">
        <f t="shared" si="182"/>
        <v xml:space="preserve"> </v>
      </c>
      <c r="W95" s="166">
        <v>25</v>
      </c>
      <c r="X95" s="227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",(VLOOKUP(AA95,PROTOKOL!$A$1:$E$26,2,FALSE))*AB95)</f>
        <v xml:space="preserve"> </v>
      </c>
      <c r="AD95" s="168" t="str">
        <f t="shared" si="141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83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",(VLOOKUP(AJ95,PROTOKOL!$A$1:$E$26,2,FALSE))*AK95)</f>
        <v xml:space="preserve"> </v>
      </c>
      <c r="AM95" s="168" t="str">
        <f t="shared" si="142"/>
        <v xml:space="preserve"> </v>
      </c>
      <c r="AN95" s="169" t="str">
        <f>IF(AJ95=0," ",VLOOKUP(AJ95,PROTOKOL!$A:$E,5,FALSE))</f>
        <v xml:space="preserve"> </v>
      </c>
      <c r="AO95" s="205" t="str">
        <f t="shared" si="240"/>
        <v xml:space="preserve"> </v>
      </c>
      <c r="AP95" s="169">
        <f t="shared" si="184"/>
        <v>0</v>
      </c>
      <c r="AQ95" s="170" t="str">
        <f t="shared" si="185"/>
        <v xml:space="preserve"> </v>
      </c>
      <c r="AS95" s="166">
        <v>25</v>
      </c>
      <c r="AT95" s="227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",(VLOOKUP(AW95,PROTOKOL!$A$1:$E$26,2,FALSE))*AX95)</f>
        <v xml:space="preserve"> </v>
      </c>
      <c r="AZ95" s="168" t="str">
        <f t="shared" si="143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86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",(VLOOKUP(BF95,PROTOKOL!$A$1:$E$26,2,FALSE))*BG95)</f>
        <v xml:space="preserve"> </v>
      </c>
      <c r="BI95" s="168" t="str">
        <f t="shared" si="144"/>
        <v xml:space="preserve"> </v>
      </c>
      <c r="BJ95" s="169" t="str">
        <f>IF(BF95=0," ",VLOOKUP(BF95,PROTOKOL!$A:$E,5,FALSE))</f>
        <v xml:space="preserve"> </v>
      </c>
      <c r="BK95" s="205" t="str">
        <f t="shared" si="241"/>
        <v xml:space="preserve"> </v>
      </c>
      <c r="BL95" s="169">
        <f t="shared" si="187"/>
        <v>0</v>
      </c>
      <c r="BM95" s="170" t="str">
        <f t="shared" si="188"/>
        <v xml:space="preserve"> </v>
      </c>
      <c r="BO95" s="166">
        <v>25</v>
      </c>
      <c r="BP95" s="227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",(VLOOKUP(BS95,PROTOKOL!$A$1:$E$26,2,FALSE))*BT95)</f>
        <v xml:space="preserve"> </v>
      </c>
      <c r="BV95" s="168" t="str">
        <f t="shared" si="145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89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",(VLOOKUP(CB95,PROTOKOL!$A$1:$E$26,2,FALSE))*CC95)</f>
        <v xml:space="preserve"> </v>
      </c>
      <c r="CE95" s="168" t="str">
        <f t="shared" si="146"/>
        <v xml:space="preserve"> </v>
      </c>
      <c r="CF95" s="169" t="str">
        <f>IF(CB95=0," ",VLOOKUP(CB95,PROTOKOL!$A:$E,5,FALSE))</f>
        <v xml:space="preserve"> </v>
      </c>
      <c r="CG95" s="205" t="str">
        <f t="shared" si="242"/>
        <v xml:space="preserve"> </v>
      </c>
      <c r="CH95" s="169">
        <f t="shared" si="190"/>
        <v>0</v>
      </c>
      <c r="CI95" s="170" t="str">
        <f t="shared" si="191"/>
        <v xml:space="preserve"> </v>
      </c>
      <c r="CK95" s="166">
        <v>25</v>
      </c>
      <c r="CL95" s="227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",(VLOOKUP(CO95,PROTOKOL!$A$1:$E$26,2,FALSE))*CP95)</f>
        <v xml:space="preserve"> </v>
      </c>
      <c r="CR95" s="168" t="str">
        <f t="shared" si="147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92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",(VLOOKUP(CX95,PROTOKOL!$A$1:$E$26,2,FALSE))*CY95)</f>
        <v xml:space="preserve"> </v>
      </c>
      <c r="DA95" s="168" t="str">
        <f t="shared" si="148"/>
        <v xml:space="preserve"> </v>
      </c>
      <c r="DB95" s="169" t="str">
        <f>IF(CX95=0," ",VLOOKUP(CX95,PROTOKOL!$A:$E,5,FALSE))</f>
        <v xml:space="preserve"> </v>
      </c>
      <c r="DC95" s="205" t="str">
        <f t="shared" si="243"/>
        <v xml:space="preserve"> </v>
      </c>
      <c r="DD95" s="169">
        <f t="shared" si="193"/>
        <v>0</v>
      </c>
      <c r="DE95" s="170" t="str">
        <f t="shared" si="194"/>
        <v xml:space="preserve"> </v>
      </c>
      <c r="DG95" s="166">
        <v>25</v>
      </c>
      <c r="DH95" s="227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",(VLOOKUP(DK95,PROTOKOL!$A$1:$E$26,2,FALSE))*DL95)</f>
        <v xml:space="preserve"> </v>
      </c>
      <c r="DN95" s="168" t="str">
        <f t="shared" si="149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95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",(VLOOKUP(DT95,PROTOKOL!$A$1:$E$26,2,FALSE))*DU95)</f>
        <v xml:space="preserve"> </v>
      </c>
      <c r="DW95" s="168" t="str">
        <f t="shared" si="150"/>
        <v xml:space="preserve"> </v>
      </c>
      <c r="DX95" s="169" t="str">
        <f>IF(DT95=0," ",VLOOKUP(DT95,PROTOKOL!$A:$E,5,FALSE))</f>
        <v xml:space="preserve"> </v>
      </c>
      <c r="DY95" s="205" t="str">
        <f t="shared" si="244"/>
        <v xml:space="preserve"> </v>
      </c>
      <c r="DZ95" s="169">
        <f t="shared" si="196"/>
        <v>0</v>
      </c>
      <c r="EA95" s="170" t="str">
        <f t="shared" si="197"/>
        <v xml:space="preserve"> </v>
      </c>
      <c r="EC95" s="166">
        <v>25</v>
      </c>
      <c r="ED95" s="227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",(VLOOKUP(EG95,PROTOKOL!$A$1:$E$26,2,FALSE))*EH95)</f>
        <v xml:space="preserve"> </v>
      </c>
      <c r="EJ95" s="168" t="str">
        <f t="shared" si="151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98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",(VLOOKUP(EP95,PROTOKOL!$A$1:$E$26,2,FALSE))*EQ95)</f>
        <v xml:space="preserve"> </v>
      </c>
      <c r="ES95" s="168" t="str">
        <f t="shared" si="152"/>
        <v xml:space="preserve"> </v>
      </c>
      <c r="ET95" s="169" t="str">
        <f>IF(EP95=0," ",VLOOKUP(EP95,PROTOKOL!$A:$E,5,FALSE))</f>
        <v xml:space="preserve"> </v>
      </c>
      <c r="EU95" s="205" t="str">
        <f t="shared" si="245"/>
        <v xml:space="preserve"> </v>
      </c>
      <c r="EV95" s="169">
        <f t="shared" si="199"/>
        <v>0</v>
      </c>
      <c r="EW95" s="170" t="str">
        <f t="shared" si="200"/>
        <v xml:space="preserve"> </v>
      </c>
      <c r="EY95" s="166">
        <v>25</v>
      </c>
      <c r="EZ95" s="227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",(VLOOKUP(FC95,PROTOKOL!$A$1:$E$26,2,FALSE))*FD95)</f>
        <v xml:space="preserve"> </v>
      </c>
      <c r="FF95" s="168" t="str">
        <f t="shared" si="153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201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",(VLOOKUP(FL95,PROTOKOL!$A$1:$E$26,2,FALSE))*FM95)</f>
        <v xml:space="preserve"> </v>
      </c>
      <c r="FO95" s="168" t="str">
        <f t="shared" si="154"/>
        <v xml:space="preserve"> </v>
      </c>
      <c r="FP95" s="169" t="str">
        <f>IF(FL95=0," ",VLOOKUP(FL95,PROTOKOL!$A:$E,5,FALSE))</f>
        <v xml:space="preserve"> </v>
      </c>
      <c r="FQ95" s="205" t="str">
        <f t="shared" si="246"/>
        <v xml:space="preserve"> </v>
      </c>
      <c r="FR95" s="169">
        <f t="shared" si="202"/>
        <v>0</v>
      </c>
      <c r="FS95" s="170" t="str">
        <f t="shared" si="203"/>
        <v xml:space="preserve"> </v>
      </c>
      <c r="FU95" s="166">
        <v>25</v>
      </c>
      <c r="FV95" s="227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",(VLOOKUP(FY95,PROTOKOL!$A$1:$E$26,2,FALSE))*FZ95)</f>
        <v xml:space="preserve"> </v>
      </c>
      <c r="GB95" s="168" t="str">
        <f t="shared" si="155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204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",(VLOOKUP(GH95,PROTOKOL!$A$1:$E$26,2,FALSE))*GI95)</f>
        <v xml:space="preserve"> </v>
      </c>
      <c r="GK95" s="168" t="str">
        <f t="shared" si="156"/>
        <v xml:space="preserve"> </v>
      </c>
      <c r="GL95" s="169" t="str">
        <f>IF(GH95=0," ",VLOOKUP(GH95,PROTOKOL!$A:$E,5,FALSE))</f>
        <v xml:space="preserve"> </v>
      </c>
      <c r="GM95" s="205" t="str">
        <f t="shared" si="247"/>
        <v xml:space="preserve"> </v>
      </c>
      <c r="GN95" s="169">
        <f t="shared" si="205"/>
        <v>0</v>
      </c>
      <c r="GO95" s="170" t="str">
        <f t="shared" si="206"/>
        <v xml:space="preserve"> </v>
      </c>
      <c r="GQ95" s="166">
        <v>25</v>
      </c>
      <c r="GR95" s="227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",(VLOOKUP(GU95,PROTOKOL!$A$1:$E$26,2,FALSE))*GV95)</f>
        <v xml:space="preserve"> </v>
      </c>
      <c r="GX95" s="168" t="str">
        <f t="shared" si="157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207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",(VLOOKUP(HD95,PROTOKOL!$A$1:$E$26,2,FALSE))*HE95)</f>
        <v xml:space="preserve"> </v>
      </c>
      <c r="HG95" s="168" t="str">
        <f t="shared" si="158"/>
        <v xml:space="preserve"> </v>
      </c>
      <c r="HH95" s="169" t="str">
        <f>IF(HD95=0," ",VLOOKUP(HD95,PROTOKOL!$A:$E,5,FALSE))</f>
        <v xml:space="preserve"> </v>
      </c>
      <c r="HI95" s="205" t="str">
        <f t="shared" si="248"/>
        <v xml:space="preserve"> </v>
      </c>
      <c r="HJ95" s="169">
        <f t="shared" si="208"/>
        <v>0</v>
      </c>
      <c r="HK95" s="170" t="str">
        <f t="shared" si="209"/>
        <v xml:space="preserve"> </v>
      </c>
      <c r="HM95" s="166">
        <v>25</v>
      </c>
      <c r="HN95" s="227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",(VLOOKUP(HQ95,PROTOKOL!$A$1:$E$26,2,FALSE))*HR95)</f>
        <v xml:space="preserve"> </v>
      </c>
      <c r="HT95" s="168" t="str">
        <f t="shared" si="159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210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",(VLOOKUP(HZ95,PROTOKOL!$A$1:$E$26,2,FALSE))*IA95)</f>
        <v xml:space="preserve"> </v>
      </c>
      <c r="IC95" s="168" t="str">
        <f t="shared" si="160"/>
        <v xml:space="preserve"> </v>
      </c>
      <c r="ID95" s="169" t="str">
        <f>IF(HZ95=0," ",VLOOKUP(HZ95,PROTOKOL!$A:$E,5,FALSE))</f>
        <v xml:space="preserve"> </v>
      </c>
      <c r="IE95" s="205" t="str">
        <f t="shared" si="249"/>
        <v xml:space="preserve"> </v>
      </c>
      <c r="IF95" s="169">
        <f t="shared" si="211"/>
        <v>0</v>
      </c>
      <c r="IG95" s="170" t="str">
        <f t="shared" si="212"/>
        <v xml:space="preserve"> </v>
      </c>
      <c r="II95" s="166">
        <v>25</v>
      </c>
      <c r="IJ95" s="227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",(VLOOKUP(IM95,PROTOKOL!$A$1:$E$26,2,FALSE))*IN95)</f>
        <v xml:space="preserve"> </v>
      </c>
      <c r="IP95" s="168" t="str">
        <f t="shared" si="161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213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",(VLOOKUP(IV95,PROTOKOL!$A$1:$E$26,2,FALSE))*IW95)</f>
        <v xml:space="preserve"> </v>
      </c>
      <c r="IY95" s="168" t="str">
        <f t="shared" si="162"/>
        <v xml:space="preserve"> </v>
      </c>
      <c r="IZ95" s="169" t="str">
        <f>IF(IV95=0," ",VLOOKUP(IV95,PROTOKOL!$A:$E,5,FALSE))</f>
        <v xml:space="preserve"> </v>
      </c>
      <c r="JA95" s="205" t="str">
        <f t="shared" si="250"/>
        <v xml:space="preserve"> </v>
      </c>
      <c r="JB95" s="169">
        <f t="shared" si="214"/>
        <v>0</v>
      </c>
      <c r="JC95" s="170" t="str">
        <f t="shared" si="215"/>
        <v xml:space="preserve"> </v>
      </c>
      <c r="JE95" s="166">
        <v>25</v>
      </c>
      <c r="JF95" s="227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",(VLOOKUP(JI95,PROTOKOL!$A$1:$E$26,2,FALSE))*JJ95)</f>
        <v xml:space="preserve"> </v>
      </c>
      <c r="JL95" s="168" t="str">
        <f t="shared" si="163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216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",(VLOOKUP(JR95,PROTOKOL!$A$1:$E$26,2,FALSE))*JS95)</f>
        <v xml:space="preserve"> </v>
      </c>
      <c r="JU95" s="168" t="str">
        <f t="shared" si="164"/>
        <v xml:space="preserve"> </v>
      </c>
      <c r="JV95" s="169" t="str">
        <f>IF(JR95=0," ",VLOOKUP(JR95,PROTOKOL!$A:$E,5,FALSE))</f>
        <v xml:space="preserve"> </v>
      </c>
      <c r="JW95" s="205" t="str">
        <f t="shared" si="251"/>
        <v xml:space="preserve"> </v>
      </c>
      <c r="JX95" s="169">
        <f t="shared" si="217"/>
        <v>0</v>
      </c>
      <c r="JY95" s="170" t="str">
        <f t="shared" si="218"/>
        <v xml:space="preserve"> </v>
      </c>
      <c r="KA95" s="166">
        <v>25</v>
      </c>
      <c r="KB95" s="227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",(VLOOKUP(KE95,PROTOKOL!$A$1:$E$26,2,FALSE))*KF95)</f>
        <v xml:space="preserve"> </v>
      </c>
      <c r="KH95" s="168" t="str">
        <f t="shared" si="165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219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",(VLOOKUP(KN95,PROTOKOL!$A$1:$E$26,2,FALSE))*KO95)</f>
        <v xml:space="preserve"> </v>
      </c>
      <c r="KQ95" s="168" t="str">
        <f t="shared" si="166"/>
        <v xml:space="preserve"> </v>
      </c>
      <c r="KR95" s="169" t="str">
        <f>IF(KN95=0," ",VLOOKUP(KN95,PROTOKOL!$A:$E,5,FALSE))</f>
        <v xml:space="preserve"> </v>
      </c>
      <c r="KS95" s="205" t="str">
        <f t="shared" si="252"/>
        <v xml:space="preserve"> </v>
      </c>
      <c r="KT95" s="169">
        <f t="shared" si="220"/>
        <v>0</v>
      </c>
      <c r="KU95" s="170" t="str">
        <f t="shared" si="221"/>
        <v xml:space="preserve"> </v>
      </c>
      <c r="KW95" s="166">
        <v>25</v>
      </c>
      <c r="KX95" s="227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",(VLOOKUP(LA95,PROTOKOL!$A$1:$E$26,2,FALSE))*LB95)</f>
        <v xml:space="preserve"> </v>
      </c>
      <c r="LD95" s="168" t="str">
        <f t="shared" si="167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222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",(VLOOKUP(LJ95,PROTOKOL!$A$1:$E$26,2,FALSE))*LK95)</f>
        <v xml:space="preserve"> </v>
      </c>
      <c r="LM95" s="168" t="str">
        <f t="shared" si="168"/>
        <v xml:space="preserve"> </v>
      </c>
      <c r="LN95" s="169" t="str">
        <f>IF(LJ95=0," ",VLOOKUP(LJ95,PROTOKOL!$A:$E,5,FALSE))</f>
        <v xml:space="preserve"> </v>
      </c>
      <c r="LO95" s="205" t="str">
        <f t="shared" si="253"/>
        <v xml:space="preserve"> </v>
      </c>
      <c r="LP95" s="169">
        <f t="shared" si="223"/>
        <v>0</v>
      </c>
      <c r="LQ95" s="170" t="str">
        <f t="shared" si="224"/>
        <v xml:space="preserve"> </v>
      </c>
      <c r="LS95" s="166">
        <v>25</v>
      </c>
      <c r="LT95" s="227">
        <v>25</v>
      </c>
      <c r="LU95" s="167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",(VLOOKUP(LW95,PROTOKOL!$A$1:$E$26,2,FALSE))*LX95)</f>
        <v xml:space="preserve"> </v>
      </c>
      <c r="LZ95" s="168" t="str">
        <f t="shared" si="169"/>
        <v xml:space="preserve"> </v>
      </c>
      <c r="MA95" s="205" t="str">
        <f>IF(LW95=0," ",VLOOKUP(LW95,PROTOKOL!$A:$E,5,FALSE))</f>
        <v xml:space="preserve"> </v>
      </c>
      <c r="MB95" s="169"/>
      <c r="MC95" s="170" t="str">
        <f t="shared" si="225"/>
        <v xml:space="preserve"> </v>
      </c>
      <c r="MD95" s="210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",(VLOOKUP(MF95,PROTOKOL!$A$1:$E$26,2,FALSE))*MG95)</f>
        <v xml:space="preserve"> </v>
      </c>
      <c r="MI95" s="168" t="str">
        <f t="shared" si="170"/>
        <v xml:space="preserve"> </v>
      </c>
      <c r="MJ95" s="169" t="str">
        <f>IF(MF95=0," ",VLOOKUP(MF95,PROTOKOL!$A:$E,5,FALSE))</f>
        <v xml:space="preserve"> </v>
      </c>
      <c r="MK95" s="205" t="str">
        <f t="shared" si="254"/>
        <v xml:space="preserve"> </v>
      </c>
      <c r="ML95" s="169">
        <f t="shared" si="226"/>
        <v>0</v>
      </c>
      <c r="MM95" s="170" t="str">
        <f t="shared" si="227"/>
        <v xml:space="preserve"> </v>
      </c>
      <c r="MO95" s="166">
        <v>25</v>
      </c>
      <c r="MP95" s="227">
        <v>25</v>
      </c>
      <c r="MQ95" s="167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",(VLOOKUP(MS95,PROTOKOL!$A$1:$E$26,2,FALSE))*MT95)</f>
        <v xml:space="preserve"> </v>
      </c>
      <c r="MV95" s="168" t="str">
        <f t="shared" si="171"/>
        <v xml:space="preserve"> </v>
      </c>
      <c r="MW95" s="205" t="str">
        <f>IF(MS95=0," ",VLOOKUP(MS95,PROTOKOL!$A:$E,5,FALSE))</f>
        <v xml:space="preserve"> </v>
      </c>
      <c r="MX95" s="169"/>
      <c r="MY95" s="170" t="str">
        <f t="shared" si="228"/>
        <v xml:space="preserve"> </v>
      </c>
      <c r="MZ95" s="210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",(VLOOKUP(NB95,PROTOKOL!$A$1:$E$26,2,FALSE))*NC95)</f>
        <v xml:space="preserve"> </v>
      </c>
      <c r="NE95" s="168" t="str">
        <f t="shared" si="172"/>
        <v xml:space="preserve"> </v>
      </c>
      <c r="NF95" s="169" t="str">
        <f>IF(NB95=0," ",VLOOKUP(NB95,PROTOKOL!$A:$E,5,FALSE))</f>
        <v xml:space="preserve"> </v>
      </c>
      <c r="NG95" s="205" t="str">
        <f t="shared" si="255"/>
        <v xml:space="preserve"> </v>
      </c>
      <c r="NH95" s="169">
        <f t="shared" si="229"/>
        <v>0</v>
      </c>
      <c r="NI95" s="170" t="str">
        <f t="shared" si="230"/>
        <v xml:space="preserve"> </v>
      </c>
      <c r="NK95" s="166">
        <v>25</v>
      </c>
      <c r="NL95" s="227">
        <v>25</v>
      </c>
      <c r="NM95" s="167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",(VLOOKUP(NO95,PROTOKOL!$A$1:$E$26,2,FALSE))*NP95)</f>
        <v xml:space="preserve"> </v>
      </c>
      <c r="NR95" s="168" t="str">
        <f t="shared" si="173"/>
        <v xml:space="preserve"> </v>
      </c>
      <c r="NS95" s="205" t="str">
        <f>IF(NO95=0," ",VLOOKUP(NO95,PROTOKOL!$A:$E,5,FALSE))</f>
        <v xml:space="preserve"> </v>
      </c>
      <c r="NT95" s="169"/>
      <c r="NU95" s="170" t="str">
        <f t="shared" si="231"/>
        <v xml:space="preserve"> </v>
      </c>
      <c r="NV95" s="210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",(VLOOKUP(NX95,PROTOKOL!$A$1:$E$26,2,FALSE))*NY95)</f>
        <v xml:space="preserve"> </v>
      </c>
      <c r="OA95" s="168" t="str">
        <f t="shared" si="174"/>
        <v xml:space="preserve"> </v>
      </c>
      <c r="OB95" s="169" t="str">
        <f>IF(NX95=0," ",VLOOKUP(NX95,PROTOKOL!$A:$E,5,FALSE))</f>
        <v xml:space="preserve"> </v>
      </c>
      <c r="OC95" s="205" t="str">
        <f t="shared" si="256"/>
        <v xml:space="preserve"> </v>
      </c>
      <c r="OD95" s="169">
        <f t="shared" si="232"/>
        <v>0</v>
      </c>
      <c r="OE95" s="170" t="str">
        <f t="shared" si="233"/>
        <v xml:space="preserve"> </v>
      </c>
      <c r="OG95" s="166">
        <v>25</v>
      </c>
      <c r="OH95" s="227">
        <v>25</v>
      </c>
      <c r="OI95" s="167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",(VLOOKUP(OK95,PROTOKOL!$A$1:$E$26,2,FALSE))*OL95)</f>
        <v xml:space="preserve"> </v>
      </c>
      <c r="ON95" s="168" t="str">
        <f t="shared" si="175"/>
        <v xml:space="preserve"> </v>
      </c>
      <c r="OO95" s="205" t="str">
        <f>IF(OK95=0," ",VLOOKUP(OK95,PROTOKOL!$A:$E,5,FALSE))</f>
        <v xml:space="preserve"> </v>
      </c>
      <c r="OP95" s="169"/>
      <c r="OQ95" s="170" t="str">
        <f t="shared" si="234"/>
        <v xml:space="preserve"> </v>
      </c>
      <c r="OR95" s="210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",(VLOOKUP(OT95,PROTOKOL!$A$1:$E$26,2,FALSE))*OU95)</f>
        <v xml:space="preserve"> </v>
      </c>
      <c r="OW95" s="168" t="str">
        <f t="shared" si="176"/>
        <v xml:space="preserve"> </v>
      </c>
      <c r="OX95" s="169" t="str">
        <f>IF(OT95=0," ",VLOOKUP(OT95,PROTOKOL!$A:$E,5,FALSE))</f>
        <v xml:space="preserve"> </v>
      </c>
      <c r="OY95" s="205" t="str">
        <f t="shared" si="257"/>
        <v xml:space="preserve"> </v>
      </c>
      <c r="OZ95" s="169">
        <f t="shared" si="235"/>
        <v>0</v>
      </c>
      <c r="PA95" s="170" t="str">
        <f t="shared" si="236"/>
        <v xml:space="preserve"> </v>
      </c>
      <c r="PC95" s="166">
        <v>25</v>
      </c>
      <c r="PD95" s="227">
        <v>25</v>
      </c>
      <c r="PE95" s="167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",(VLOOKUP(PG95,PROTOKOL!$A$1:$E$26,2,FALSE))*PH95)</f>
        <v xml:space="preserve"> </v>
      </c>
      <c r="PJ95" s="168" t="str">
        <f t="shared" si="177"/>
        <v xml:space="preserve"> </v>
      </c>
      <c r="PK95" s="205" t="str">
        <f>IF(PG95=0," ",VLOOKUP(PG95,PROTOKOL!$A:$E,5,FALSE))</f>
        <v xml:space="preserve"> </v>
      </c>
      <c r="PL95" s="169"/>
      <c r="PM95" s="170" t="str">
        <f t="shared" si="237"/>
        <v xml:space="preserve"> </v>
      </c>
      <c r="PN95" s="210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",(VLOOKUP(PP95,PROTOKOL!$A$1:$E$26,2,FALSE))*PQ95)</f>
        <v xml:space="preserve"> </v>
      </c>
      <c r="PS95" s="168" t="str">
        <f t="shared" si="178"/>
        <v xml:space="preserve"> </v>
      </c>
      <c r="PT95" s="169" t="str">
        <f>IF(PP95=0," ",VLOOKUP(PP95,PROTOKOL!$A:$E,5,FALSE))</f>
        <v xml:space="preserve"> </v>
      </c>
      <c r="PU95" s="205" t="str">
        <f t="shared" si="258"/>
        <v xml:space="preserve"> </v>
      </c>
      <c r="PV95" s="169">
        <f t="shared" si="238"/>
        <v>0</v>
      </c>
      <c r="PW95" s="170" t="str">
        <f t="shared" si="239"/>
        <v xml:space="preserve"> </v>
      </c>
    </row>
    <row r="96" spans="1:439" ht="13.8">
      <c r="A96" s="166">
        <v>25</v>
      </c>
      <c r="B96" s="228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",(VLOOKUP(E96,PROTOKOL!$A$1:$E$26,2,FALSE))*F96)</f>
        <v xml:space="preserve"> </v>
      </c>
      <c r="H96" s="168" t="str">
        <f t="shared" si="139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79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",(VLOOKUP(N96,PROTOKOL!$A$1:$E$26,2,FALSE))*O96)</f>
        <v xml:space="preserve"> </v>
      </c>
      <c r="Q96" s="168" t="str">
        <f t="shared" si="140"/>
        <v xml:space="preserve"> </v>
      </c>
      <c r="R96" s="169" t="str">
        <f>IF(N96=0," ",VLOOKUP(N96,PROTOKOL!$A:$E,5,FALSE))</f>
        <v xml:space="preserve"> </v>
      </c>
      <c r="S96" s="205" t="str">
        <f t="shared" si="180"/>
        <v xml:space="preserve"> </v>
      </c>
      <c r="T96" s="169">
        <f t="shared" si="181"/>
        <v>0</v>
      </c>
      <c r="U96" s="170" t="str">
        <f t="shared" si="182"/>
        <v xml:space="preserve"> </v>
      </c>
      <c r="W96" s="166">
        <v>25</v>
      </c>
      <c r="X96" s="228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",(VLOOKUP(AA96,PROTOKOL!$A$1:$E$26,2,FALSE))*AB96)</f>
        <v xml:space="preserve"> </v>
      </c>
      <c r="AD96" s="168" t="str">
        <f t="shared" si="141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83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",(VLOOKUP(AJ96,PROTOKOL!$A$1:$E$26,2,FALSE))*AK96)</f>
        <v xml:space="preserve"> </v>
      </c>
      <c r="AM96" s="168" t="str">
        <f t="shared" si="142"/>
        <v xml:space="preserve"> </v>
      </c>
      <c r="AN96" s="169" t="str">
        <f>IF(AJ96=0," ",VLOOKUP(AJ96,PROTOKOL!$A:$E,5,FALSE))</f>
        <v xml:space="preserve"> </v>
      </c>
      <c r="AO96" s="205" t="str">
        <f t="shared" si="240"/>
        <v xml:space="preserve"> </v>
      </c>
      <c r="AP96" s="169">
        <f t="shared" si="184"/>
        <v>0</v>
      </c>
      <c r="AQ96" s="170" t="str">
        <f t="shared" si="185"/>
        <v xml:space="preserve"> </v>
      </c>
      <c r="AS96" s="166">
        <v>25</v>
      </c>
      <c r="AT96" s="228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",(VLOOKUP(AW96,PROTOKOL!$A$1:$E$26,2,FALSE))*AX96)</f>
        <v xml:space="preserve"> </v>
      </c>
      <c r="AZ96" s="168" t="str">
        <f t="shared" si="143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86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",(VLOOKUP(BF96,PROTOKOL!$A$1:$E$26,2,FALSE))*BG96)</f>
        <v xml:space="preserve"> </v>
      </c>
      <c r="BI96" s="168" t="str">
        <f t="shared" si="144"/>
        <v xml:space="preserve"> </v>
      </c>
      <c r="BJ96" s="169" t="str">
        <f>IF(BF96=0," ",VLOOKUP(BF96,PROTOKOL!$A:$E,5,FALSE))</f>
        <v xml:space="preserve"> </v>
      </c>
      <c r="BK96" s="205" t="str">
        <f t="shared" si="241"/>
        <v xml:space="preserve"> </v>
      </c>
      <c r="BL96" s="169">
        <f t="shared" si="187"/>
        <v>0</v>
      </c>
      <c r="BM96" s="170" t="str">
        <f t="shared" si="188"/>
        <v xml:space="preserve"> </v>
      </c>
      <c r="BO96" s="166">
        <v>25</v>
      </c>
      <c r="BP96" s="228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",(VLOOKUP(BS96,PROTOKOL!$A$1:$E$26,2,FALSE))*BT96)</f>
        <v xml:space="preserve"> </v>
      </c>
      <c r="BV96" s="168" t="str">
        <f t="shared" si="145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89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",(VLOOKUP(CB96,PROTOKOL!$A$1:$E$26,2,FALSE))*CC96)</f>
        <v xml:space="preserve"> </v>
      </c>
      <c r="CE96" s="168" t="str">
        <f t="shared" si="146"/>
        <v xml:space="preserve"> </v>
      </c>
      <c r="CF96" s="169" t="str">
        <f>IF(CB96=0," ",VLOOKUP(CB96,PROTOKOL!$A:$E,5,FALSE))</f>
        <v xml:space="preserve"> </v>
      </c>
      <c r="CG96" s="205" t="str">
        <f t="shared" si="242"/>
        <v xml:space="preserve"> </v>
      </c>
      <c r="CH96" s="169">
        <f t="shared" si="190"/>
        <v>0</v>
      </c>
      <c r="CI96" s="170" t="str">
        <f t="shared" si="191"/>
        <v xml:space="preserve"> </v>
      </c>
      <c r="CK96" s="166">
        <v>25</v>
      </c>
      <c r="CL96" s="228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",(VLOOKUP(CO96,PROTOKOL!$A$1:$E$26,2,FALSE))*CP96)</f>
        <v xml:space="preserve"> </v>
      </c>
      <c r="CR96" s="168" t="str">
        <f t="shared" si="147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92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",(VLOOKUP(CX96,PROTOKOL!$A$1:$E$26,2,FALSE))*CY96)</f>
        <v xml:space="preserve"> </v>
      </c>
      <c r="DA96" s="168" t="str">
        <f t="shared" si="148"/>
        <v xml:space="preserve"> </v>
      </c>
      <c r="DB96" s="169" t="str">
        <f>IF(CX96=0," ",VLOOKUP(CX96,PROTOKOL!$A:$E,5,FALSE))</f>
        <v xml:space="preserve"> </v>
      </c>
      <c r="DC96" s="205" t="str">
        <f t="shared" si="243"/>
        <v xml:space="preserve"> </v>
      </c>
      <c r="DD96" s="169">
        <f t="shared" si="193"/>
        <v>0</v>
      </c>
      <c r="DE96" s="170" t="str">
        <f t="shared" si="194"/>
        <v xml:space="preserve"> </v>
      </c>
      <c r="DG96" s="166">
        <v>25</v>
      </c>
      <c r="DH96" s="228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",(VLOOKUP(DK96,PROTOKOL!$A$1:$E$26,2,FALSE))*DL96)</f>
        <v xml:space="preserve"> </v>
      </c>
      <c r="DN96" s="168" t="str">
        <f t="shared" si="149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95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",(VLOOKUP(DT96,PROTOKOL!$A$1:$E$26,2,FALSE))*DU96)</f>
        <v xml:space="preserve"> </v>
      </c>
      <c r="DW96" s="168" t="str">
        <f t="shared" si="150"/>
        <v xml:space="preserve"> </v>
      </c>
      <c r="DX96" s="169" t="str">
        <f>IF(DT96=0," ",VLOOKUP(DT96,PROTOKOL!$A:$E,5,FALSE))</f>
        <v xml:space="preserve"> </v>
      </c>
      <c r="DY96" s="205" t="str">
        <f t="shared" si="244"/>
        <v xml:space="preserve"> </v>
      </c>
      <c r="DZ96" s="169">
        <f t="shared" si="196"/>
        <v>0</v>
      </c>
      <c r="EA96" s="170" t="str">
        <f t="shared" si="197"/>
        <v xml:space="preserve"> </v>
      </c>
      <c r="EC96" s="166">
        <v>25</v>
      </c>
      <c r="ED96" s="228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",(VLOOKUP(EG96,PROTOKOL!$A$1:$E$26,2,FALSE))*EH96)</f>
        <v xml:space="preserve"> </v>
      </c>
      <c r="EJ96" s="168" t="str">
        <f t="shared" si="151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98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",(VLOOKUP(EP96,PROTOKOL!$A$1:$E$26,2,FALSE))*EQ96)</f>
        <v xml:space="preserve"> </v>
      </c>
      <c r="ES96" s="168" t="str">
        <f t="shared" si="152"/>
        <v xml:space="preserve"> </v>
      </c>
      <c r="ET96" s="169" t="str">
        <f>IF(EP96=0," ",VLOOKUP(EP96,PROTOKOL!$A:$E,5,FALSE))</f>
        <v xml:space="preserve"> </v>
      </c>
      <c r="EU96" s="205" t="str">
        <f t="shared" si="245"/>
        <v xml:space="preserve"> </v>
      </c>
      <c r="EV96" s="169">
        <f t="shared" si="199"/>
        <v>0</v>
      </c>
      <c r="EW96" s="170" t="str">
        <f t="shared" si="200"/>
        <v xml:space="preserve"> </v>
      </c>
      <c r="EY96" s="166">
        <v>25</v>
      </c>
      <c r="EZ96" s="228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",(VLOOKUP(FC96,PROTOKOL!$A$1:$E$26,2,FALSE))*FD96)</f>
        <v xml:space="preserve"> </v>
      </c>
      <c r="FF96" s="168" t="str">
        <f t="shared" si="153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201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",(VLOOKUP(FL96,PROTOKOL!$A$1:$E$26,2,FALSE))*FM96)</f>
        <v xml:space="preserve"> </v>
      </c>
      <c r="FO96" s="168" t="str">
        <f t="shared" si="154"/>
        <v xml:space="preserve"> </v>
      </c>
      <c r="FP96" s="169" t="str">
        <f>IF(FL96=0," ",VLOOKUP(FL96,PROTOKOL!$A:$E,5,FALSE))</f>
        <v xml:space="preserve"> </v>
      </c>
      <c r="FQ96" s="205" t="str">
        <f t="shared" si="246"/>
        <v xml:space="preserve"> </v>
      </c>
      <c r="FR96" s="169">
        <f t="shared" si="202"/>
        <v>0</v>
      </c>
      <c r="FS96" s="170" t="str">
        <f t="shared" si="203"/>
        <v xml:space="preserve"> </v>
      </c>
      <c r="FU96" s="166">
        <v>25</v>
      </c>
      <c r="FV96" s="228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",(VLOOKUP(FY96,PROTOKOL!$A$1:$E$26,2,FALSE))*FZ96)</f>
        <v xml:space="preserve"> </v>
      </c>
      <c r="GB96" s="168" t="str">
        <f t="shared" si="155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204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",(VLOOKUP(GH96,PROTOKOL!$A$1:$E$26,2,FALSE))*GI96)</f>
        <v xml:space="preserve"> </v>
      </c>
      <c r="GK96" s="168" t="str">
        <f t="shared" si="156"/>
        <v xml:space="preserve"> </v>
      </c>
      <c r="GL96" s="169" t="str">
        <f>IF(GH96=0," ",VLOOKUP(GH96,PROTOKOL!$A:$E,5,FALSE))</f>
        <v xml:space="preserve"> </v>
      </c>
      <c r="GM96" s="205" t="str">
        <f t="shared" si="247"/>
        <v xml:space="preserve"> </v>
      </c>
      <c r="GN96" s="169">
        <f t="shared" si="205"/>
        <v>0</v>
      </c>
      <c r="GO96" s="170" t="str">
        <f t="shared" si="206"/>
        <v xml:space="preserve"> </v>
      </c>
      <c r="GQ96" s="166">
        <v>25</v>
      </c>
      <c r="GR96" s="228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",(VLOOKUP(GU96,PROTOKOL!$A$1:$E$26,2,FALSE))*GV96)</f>
        <v xml:space="preserve"> </v>
      </c>
      <c r="GX96" s="168" t="str">
        <f t="shared" si="157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207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",(VLOOKUP(HD96,PROTOKOL!$A$1:$E$26,2,FALSE))*HE96)</f>
        <v xml:space="preserve"> </v>
      </c>
      <c r="HG96" s="168" t="str">
        <f t="shared" si="158"/>
        <v xml:space="preserve"> </v>
      </c>
      <c r="HH96" s="169" t="str">
        <f>IF(HD96=0," ",VLOOKUP(HD96,PROTOKOL!$A:$E,5,FALSE))</f>
        <v xml:space="preserve"> </v>
      </c>
      <c r="HI96" s="205" t="str">
        <f t="shared" si="248"/>
        <v xml:space="preserve"> </v>
      </c>
      <c r="HJ96" s="169">
        <f t="shared" si="208"/>
        <v>0</v>
      </c>
      <c r="HK96" s="170" t="str">
        <f t="shared" si="209"/>
        <v xml:space="preserve"> </v>
      </c>
      <c r="HM96" s="166">
        <v>25</v>
      </c>
      <c r="HN96" s="228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",(VLOOKUP(HQ96,PROTOKOL!$A$1:$E$26,2,FALSE))*HR96)</f>
        <v xml:space="preserve"> </v>
      </c>
      <c r="HT96" s="168" t="str">
        <f t="shared" si="159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210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",(VLOOKUP(HZ96,PROTOKOL!$A$1:$E$26,2,FALSE))*IA96)</f>
        <v xml:space="preserve"> </v>
      </c>
      <c r="IC96" s="168" t="str">
        <f t="shared" si="160"/>
        <v xml:space="preserve"> </v>
      </c>
      <c r="ID96" s="169" t="str">
        <f>IF(HZ96=0," ",VLOOKUP(HZ96,PROTOKOL!$A:$E,5,FALSE))</f>
        <v xml:space="preserve"> </v>
      </c>
      <c r="IE96" s="205" t="str">
        <f t="shared" si="249"/>
        <v xml:space="preserve"> </v>
      </c>
      <c r="IF96" s="169">
        <f t="shared" si="211"/>
        <v>0</v>
      </c>
      <c r="IG96" s="170" t="str">
        <f t="shared" si="212"/>
        <v xml:space="preserve"> </v>
      </c>
      <c r="II96" s="166">
        <v>25</v>
      </c>
      <c r="IJ96" s="228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",(VLOOKUP(IM96,PROTOKOL!$A$1:$E$26,2,FALSE))*IN96)</f>
        <v xml:space="preserve"> </v>
      </c>
      <c r="IP96" s="168" t="str">
        <f t="shared" si="161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213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",(VLOOKUP(IV96,PROTOKOL!$A$1:$E$26,2,FALSE))*IW96)</f>
        <v xml:space="preserve"> </v>
      </c>
      <c r="IY96" s="168" t="str">
        <f t="shared" si="162"/>
        <v xml:space="preserve"> </v>
      </c>
      <c r="IZ96" s="169" t="str">
        <f>IF(IV96=0," ",VLOOKUP(IV96,PROTOKOL!$A:$E,5,FALSE))</f>
        <v xml:space="preserve"> </v>
      </c>
      <c r="JA96" s="205" t="str">
        <f t="shared" si="250"/>
        <v xml:space="preserve"> </v>
      </c>
      <c r="JB96" s="169">
        <f t="shared" si="214"/>
        <v>0</v>
      </c>
      <c r="JC96" s="170" t="str">
        <f t="shared" si="215"/>
        <v xml:space="preserve"> </v>
      </c>
      <c r="JE96" s="166">
        <v>25</v>
      </c>
      <c r="JF96" s="228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",(VLOOKUP(JI96,PROTOKOL!$A$1:$E$26,2,FALSE))*JJ96)</f>
        <v xml:space="preserve"> </v>
      </c>
      <c r="JL96" s="168" t="str">
        <f t="shared" si="163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216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",(VLOOKUP(JR96,PROTOKOL!$A$1:$E$26,2,FALSE))*JS96)</f>
        <v xml:space="preserve"> </v>
      </c>
      <c r="JU96" s="168" t="str">
        <f t="shared" si="164"/>
        <v xml:space="preserve"> </v>
      </c>
      <c r="JV96" s="169" t="str">
        <f>IF(JR96=0," ",VLOOKUP(JR96,PROTOKOL!$A:$E,5,FALSE))</f>
        <v xml:space="preserve"> </v>
      </c>
      <c r="JW96" s="205" t="str">
        <f t="shared" si="251"/>
        <v xml:space="preserve"> </v>
      </c>
      <c r="JX96" s="169">
        <f t="shared" si="217"/>
        <v>0</v>
      </c>
      <c r="JY96" s="170" t="str">
        <f t="shared" si="218"/>
        <v xml:space="preserve"> </v>
      </c>
      <c r="KA96" s="166">
        <v>25</v>
      </c>
      <c r="KB96" s="228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",(VLOOKUP(KE96,PROTOKOL!$A$1:$E$26,2,FALSE))*KF96)</f>
        <v xml:space="preserve"> </v>
      </c>
      <c r="KH96" s="168" t="str">
        <f t="shared" si="165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219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",(VLOOKUP(KN96,PROTOKOL!$A$1:$E$26,2,FALSE))*KO96)</f>
        <v xml:space="preserve"> </v>
      </c>
      <c r="KQ96" s="168" t="str">
        <f t="shared" si="166"/>
        <v xml:space="preserve"> </v>
      </c>
      <c r="KR96" s="169" t="str">
        <f>IF(KN96=0," ",VLOOKUP(KN96,PROTOKOL!$A:$E,5,FALSE))</f>
        <v xml:space="preserve"> </v>
      </c>
      <c r="KS96" s="205" t="str">
        <f t="shared" si="252"/>
        <v xml:space="preserve"> </v>
      </c>
      <c r="KT96" s="169">
        <f t="shared" si="220"/>
        <v>0</v>
      </c>
      <c r="KU96" s="170" t="str">
        <f t="shared" si="221"/>
        <v xml:space="preserve"> </v>
      </c>
      <c r="KW96" s="166">
        <v>25</v>
      </c>
      <c r="KX96" s="228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",(VLOOKUP(LA96,PROTOKOL!$A$1:$E$26,2,FALSE))*LB96)</f>
        <v xml:space="preserve"> </v>
      </c>
      <c r="LD96" s="168" t="str">
        <f t="shared" si="167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222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",(VLOOKUP(LJ96,PROTOKOL!$A$1:$E$26,2,FALSE))*LK96)</f>
        <v xml:space="preserve"> </v>
      </c>
      <c r="LM96" s="168" t="str">
        <f t="shared" si="168"/>
        <v xml:space="preserve"> </v>
      </c>
      <c r="LN96" s="169" t="str">
        <f>IF(LJ96=0," ",VLOOKUP(LJ96,PROTOKOL!$A:$E,5,FALSE))</f>
        <v xml:space="preserve"> </v>
      </c>
      <c r="LO96" s="205" t="str">
        <f t="shared" si="253"/>
        <v xml:space="preserve"> </v>
      </c>
      <c r="LP96" s="169">
        <f t="shared" si="223"/>
        <v>0</v>
      </c>
      <c r="LQ96" s="170" t="str">
        <f t="shared" si="224"/>
        <v xml:space="preserve"> </v>
      </c>
      <c r="LS96" s="166">
        <v>25</v>
      </c>
      <c r="LT96" s="228"/>
      <c r="LU96" s="167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",(VLOOKUP(LW96,PROTOKOL!$A$1:$E$26,2,FALSE))*LX96)</f>
        <v xml:space="preserve"> </v>
      </c>
      <c r="LZ96" s="168" t="str">
        <f t="shared" si="169"/>
        <v xml:space="preserve"> </v>
      </c>
      <c r="MA96" s="205" t="str">
        <f>IF(LW96=0," ",VLOOKUP(LW96,PROTOKOL!$A:$E,5,FALSE))</f>
        <v xml:space="preserve"> </v>
      </c>
      <c r="MB96" s="169"/>
      <c r="MC96" s="170" t="str">
        <f t="shared" si="225"/>
        <v xml:space="preserve"> </v>
      </c>
      <c r="MD96" s="210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",(VLOOKUP(MF96,PROTOKOL!$A$1:$E$26,2,FALSE))*MG96)</f>
        <v xml:space="preserve"> </v>
      </c>
      <c r="MI96" s="168" t="str">
        <f t="shared" si="170"/>
        <v xml:space="preserve"> </v>
      </c>
      <c r="MJ96" s="169" t="str">
        <f>IF(MF96=0," ",VLOOKUP(MF96,PROTOKOL!$A:$E,5,FALSE))</f>
        <v xml:space="preserve"> </v>
      </c>
      <c r="MK96" s="205" t="str">
        <f t="shared" si="254"/>
        <v xml:space="preserve"> </v>
      </c>
      <c r="ML96" s="169">
        <f t="shared" si="226"/>
        <v>0</v>
      </c>
      <c r="MM96" s="170" t="str">
        <f t="shared" si="227"/>
        <v xml:space="preserve"> </v>
      </c>
      <c r="MO96" s="166">
        <v>25</v>
      </c>
      <c r="MP96" s="228"/>
      <c r="MQ96" s="167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",(VLOOKUP(MS96,PROTOKOL!$A$1:$E$26,2,FALSE))*MT96)</f>
        <v xml:space="preserve"> </v>
      </c>
      <c r="MV96" s="168" t="str">
        <f t="shared" si="171"/>
        <v xml:space="preserve"> </v>
      </c>
      <c r="MW96" s="205" t="str">
        <f>IF(MS96=0," ",VLOOKUP(MS96,PROTOKOL!$A:$E,5,FALSE))</f>
        <v xml:space="preserve"> </v>
      </c>
      <c r="MX96" s="169"/>
      <c r="MY96" s="170" t="str">
        <f t="shared" si="228"/>
        <v xml:space="preserve"> </v>
      </c>
      <c r="MZ96" s="210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",(VLOOKUP(NB96,PROTOKOL!$A$1:$E$26,2,FALSE))*NC96)</f>
        <v xml:space="preserve"> </v>
      </c>
      <c r="NE96" s="168" t="str">
        <f t="shared" si="172"/>
        <v xml:space="preserve"> </v>
      </c>
      <c r="NF96" s="169" t="str">
        <f>IF(NB96=0," ",VLOOKUP(NB96,PROTOKOL!$A:$E,5,FALSE))</f>
        <v xml:space="preserve"> </v>
      </c>
      <c r="NG96" s="205" t="str">
        <f t="shared" si="255"/>
        <v xml:space="preserve"> </v>
      </c>
      <c r="NH96" s="169">
        <f t="shared" si="229"/>
        <v>0</v>
      </c>
      <c r="NI96" s="170" t="str">
        <f t="shared" si="230"/>
        <v xml:space="preserve"> </v>
      </c>
      <c r="NK96" s="166">
        <v>25</v>
      </c>
      <c r="NL96" s="228"/>
      <c r="NM96" s="167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",(VLOOKUP(NO96,PROTOKOL!$A$1:$E$26,2,FALSE))*NP96)</f>
        <v xml:space="preserve"> </v>
      </c>
      <c r="NR96" s="168" t="str">
        <f t="shared" si="173"/>
        <v xml:space="preserve"> </v>
      </c>
      <c r="NS96" s="205" t="str">
        <f>IF(NO96=0," ",VLOOKUP(NO96,PROTOKOL!$A:$E,5,FALSE))</f>
        <v xml:space="preserve"> </v>
      </c>
      <c r="NT96" s="169"/>
      <c r="NU96" s="170" t="str">
        <f t="shared" si="231"/>
        <v xml:space="preserve"> </v>
      </c>
      <c r="NV96" s="210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",(VLOOKUP(NX96,PROTOKOL!$A$1:$E$26,2,FALSE))*NY96)</f>
        <v xml:space="preserve"> </v>
      </c>
      <c r="OA96" s="168" t="str">
        <f t="shared" si="174"/>
        <v xml:space="preserve"> </v>
      </c>
      <c r="OB96" s="169" t="str">
        <f>IF(NX96=0," ",VLOOKUP(NX96,PROTOKOL!$A:$E,5,FALSE))</f>
        <v xml:space="preserve"> </v>
      </c>
      <c r="OC96" s="205" t="str">
        <f t="shared" si="256"/>
        <v xml:space="preserve"> </v>
      </c>
      <c r="OD96" s="169">
        <f t="shared" si="232"/>
        <v>0</v>
      </c>
      <c r="OE96" s="170" t="str">
        <f t="shared" si="233"/>
        <v xml:space="preserve"> </v>
      </c>
      <c r="OG96" s="166">
        <v>25</v>
      </c>
      <c r="OH96" s="228"/>
      <c r="OI96" s="167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",(VLOOKUP(OK96,PROTOKOL!$A$1:$E$26,2,FALSE))*OL96)</f>
        <v xml:space="preserve"> </v>
      </c>
      <c r="ON96" s="168" t="str">
        <f t="shared" si="175"/>
        <v xml:space="preserve"> </v>
      </c>
      <c r="OO96" s="205" t="str">
        <f>IF(OK96=0," ",VLOOKUP(OK96,PROTOKOL!$A:$E,5,FALSE))</f>
        <v xml:space="preserve"> </v>
      </c>
      <c r="OP96" s="169"/>
      <c r="OQ96" s="170" t="str">
        <f t="shared" si="234"/>
        <v xml:space="preserve"> </v>
      </c>
      <c r="OR96" s="210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",(VLOOKUP(OT96,PROTOKOL!$A$1:$E$26,2,FALSE))*OU96)</f>
        <v xml:space="preserve"> </v>
      </c>
      <c r="OW96" s="168" t="str">
        <f t="shared" si="176"/>
        <v xml:space="preserve"> </v>
      </c>
      <c r="OX96" s="169" t="str">
        <f>IF(OT96=0," ",VLOOKUP(OT96,PROTOKOL!$A:$E,5,FALSE))</f>
        <v xml:space="preserve"> </v>
      </c>
      <c r="OY96" s="205" t="str">
        <f t="shared" si="257"/>
        <v xml:space="preserve"> </v>
      </c>
      <c r="OZ96" s="169">
        <f t="shared" si="235"/>
        <v>0</v>
      </c>
      <c r="PA96" s="170" t="str">
        <f t="shared" si="236"/>
        <v xml:space="preserve"> </v>
      </c>
      <c r="PC96" s="166">
        <v>25</v>
      </c>
      <c r="PD96" s="228"/>
      <c r="PE96" s="167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",(VLOOKUP(PG96,PROTOKOL!$A$1:$E$26,2,FALSE))*PH96)</f>
        <v xml:space="preserve"> </v>
      </c>
      <c r="PJ96" s="168" t="str">
        <f t="shared" si="177"/>
        <v xml:space="preserve"> </v>
      </c>
      <c r="PK96" s="205" t="str">
        <f>IF(PG96=0," ",VLOOKUP(PG96,PROTOKOL!$A:$E,5,FALSE))</f>
        <v xml:space="preserve"> </v>
      </c>
      <c r="PL96" s="169"/>
      <c r="PM96" s="170" t="str">
        <f t="shared" si="237"/>
        <v xml:space="preserve"> </v>
      </c>
      <c r="PN96" s="210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",(VLOOKUP(PP96,PROTOKOL!$A$1:$E$26,2,FALSE))*PQ96)</f>
        <v xml:space="preserve"> </v>
      </c>
      <c r="PS96" s="168" t="str">
        <f t="shared" si="178"/>
        <v xml:space="preserve"> </v>
      </c>
      <c r="PT96" s="169" t="str">
        <f>IF(PP96=0," ",VLOOKUP(PP96,PROTOKOL!$A:$E,5,FALSE))</f>
        <v xml:space="preserve"> </v>
      </c>
      <c r="PU96" s="205" t="str">
        <f t="shared" si="258"/>
        <v xml:space="preserve"> </v>
      </c>
      <c r="PV96" s="169">
        <f t="shared" si="238"/>
        <v>0</v>
      </c>
      <c r="PW96" s="170" t="str">
        <f t="shared" si="239"/>
        <v xml:space="preserve"> </v>
      </c>
    </row>
    <row r="97" spans="1:439" ht="13.8">
      <c r="A97" s="166">
        <v>25</v>
      </c>
      <c r="B97" s="229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",(VLOOKUP(E97,PROTOKOL!$A$1:$E$26,2,FALSE))*F97)</f>
        <v xml:space="preserve"> </v>
      </c>
      <c r="H97" s="168" t="str">
        <f t="shared" si="139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79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",(VLOOKUP(N97,PROTOKOL!$A$1:$E$26,2,FALSE))*O97)</f>
        <v xml:space="preserve"> </v>
      </c>
      <c r="Q97" s="168" t="str">
        <f t="shared" si="140"/>
        <v xml:space="preserve"> </v>
      </c>
      <c r="R97" s="169" t="str">
        <f>IF(N97=0," ",VLOOKUP(N97,PROTOKOL!$A:$E,5,FALSE))</f>
        <v xml:space="preserve"> </v>
      </c>
      <c r="S97" s="205" t="str">
        <f t="shared" si="180"/>
        <v xml:space="preserve"> </v>
      </c>
      <c r="T97" s="169">
        <f t="shared" si="181"/>
        <v>0</v>
      </c>
      <c r="U97" s="170" t="str">
        <f t="shared" si="182"/>
        <v xml:space="preserve"> </v>
      </c>
      <c r="W97" s="166">
        <v>25</v>
      </c>
      <c r="X97" s="229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",(VLOOKUP(AA97,PROTOKOL!$A$1:$E$26,2,FALSE))*AB97)</f>
        <v xml:space="preserve"> </v>
      </c>
      <c r="AD97" s="168" t="str">
        <f t="shared" si="141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83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",(VLOOKUP(AJ97,PROTOKOL!$A$1:$E$26,2,FALSE))*AK97)</f>
        <v xml:space="preserve"> </v>
      </c>
      <c r="AM97" s="168" t="str">
        <f t="shared" si="142"/>
        <v xml:space="preserve"> </v>
      </c>
      <c r="AN97" s="169" t="str">
        <f>IF(AJ97=0," ",VLOOKUP(AJ97,PROTOKOL!$A:$E,5,FALSE))</f>
        <v xml:space="preserve"> </v>
      </c>
      <c r="AO97" s="205" t="str">
        <f t="shared" si="240"/>
        <v xml:space="preserve"> </v>
      </c>
      <c r="AP97" s="169">
        <f t="shared" si="184"/>
        <v>0</v>
      </c>
      <c r="AQ97" s="170" t="str">
        <f t="shared" si="185"/>
        <v xml:space="preserve"> </v>
      </c>
      <c r="AS97" s="166">
        <v>25</v>
      </c>
      <c r="AT97" s="229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",(VLOOKUP(AW97,PROTOKOL!$A$1:$E$26,2,FALSE))*AX97)</f>
        <v xml:space="preserve"> </v>
      </c>
      <c r="AZ97" s="168" t="str">
        <f t="shared" si="143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86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",(VLOOKUP(BF97,PROTOKOL!$A$1:$E$26,2,FALSE))*BG97)</f>
        <v xml:space="preserve"> </v>
      </c>
      <c r="BI97" s="168" t="str">
        <f t="shared" si="144"/>
        <v xml:space="preserve"> </v>
      </c>
      <c r="BJ97" s="169" t="str">
        <f>IF(BF97=0," ",VLOOKUP(BF97,PROTOKOL!$A:$E,5,FALSE))</f>
        <v xml:space="preserve"> </v>
      </c>
      <c r="BK97" s="205" t="str">
        <f t="shared" si="241"/>
        <v xml:space="preserve"> </v>
      </c>
      <c r="BL97" s="169">
        <f t="shared" si="187"/>
        <v>0</v>
      </c>
      <c r="BM97" s="170" t="str">
        <f t="shared" si="188"/>
        <v xml:space="preserve"> </v>
      </c>
      <c r="BO97" s="166">
        <v>25</v>
      </c>
      <c r="BP97" s="229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",(VLOOKUP(BS97,PROTOKOL!$A$1:$E$26,2,FALSE))*BT97)</f>
        <v xml:space="preserve"> </v>
      </c>
      <c r="BV97" s="168" t="str">
        <f t="shared" si="145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89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",(VLOOKUP(CB97,PROTOKOL!$A$1:$E$26,2,FALSE))*CC97)</f>
        <v xml:space="preserve"> </v>
      </c>
      <c r="CE97" s="168" t="str">
        <f t="shared" si="146"/>
        <v xml:space="preserve"> </v>
      </c>
      <c r="CF97" s="169" t="str">
        <f>IF(CB97=0," ",VLOOKUP(CB97,PROTOKOL!$A:$E,5,FALSE))</f>
        <v xml:space="preserve"> </v>
      </c>
      <c r="CG97" s="205" t="str">
        <f t="shared" si="242"/>
        <v xml:space="preserve"> </v>
      </c>
      <c r="CH97" s="169">
        <f t="shared" si="190"/>
        <v>0</v>
      </c>
      <c r="CI97" s="170" t="str">
        <f t="shared" si="191"/>
        <v xml:space="preserve"> </v>
      </c>
      <c r="CK97" s="166">
        <v>25</v>
      </c>
      <c r="CL97" s="229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",(VLOOKUP(CO97,PROTOKOL!$A$1:$E$26,2,FALSE))*CP97)</f>
        <v xml:space="preserve"> </v>
      </c>
      <c r="CR97" s="168" t="str">
        <f t="shared" si="147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92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",(VLOOKUP(CX97,PROTOKOL!$A$1:$E$26,2,FALSE))*CY97)</f>
        <v xml:space="preserve"> </v>
      </c>
      <c r="DA97" s="168" t="str">
        <f t="shared" si="148"/>
        <v xml:space="preserve"> </v>
      </c>
      <c r="DB97" s="169" t="str">
        <f>IF(CX97=0," ",VLOOKUP(CX97,PROTOKOL!$A:$E,5,FALSE))</f>
        <v xml:space="preserve"> </v>
      </c>
      <c r="DC97" s="205" t="str">
        <f t="shared" si="243"/>
        <v xml:space="preserve"> </v>
      </c>
      <c r="DD97" s="169">
        <f t="shared" si="193"/>
        <v>0</v>
      </c>
      <c r="DE97" s="170" t="str">
        <f t="shared" si="194"/>
        <v xml:space="preserve"> </v>
      </c>
      <c r="DG97" s="166">
        <v>25</v>
      </c>
      <c r="DH97" s="229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",(VLOOKUP(DK97,PROTOKOL!$A$1:$E$26,2,FALSE))*DL97)</f>
        <v xml:space="preserve"> </v>
      </c>
      <c r="DN97" s="168" t="str">
        <f t="shared" si="149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95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",(VLOOKUP(DT97,PROTOKOL!$A$1:$E$26,2,FALSE))*DU97)</f>
        <v xml:space="preserve"> </v>
      </c>
      <c r="DW97" s="168" t="str">
        <f t="shared" si="150"/>
        <v xml:space="preserve"> </v>
      </c>
      <c r="DX97" s="169" t="str">
        <f>IF(DT97=0," ",VLOOKUP(DT97,PROTOKOL!$A:$E,5,FALSE))</f>
        <v xml:space="preserve"> </v>
      </c>
      <c r="DY97" s="205" t="str">
        <f t="shared" si="244"/>
        <v xml:space="preserve"> </v>
      </c>
      <c r="DZ97" s="169">
        <f t="shared" si="196"/>
        <v>0</v>
      </c>
      <c r="EA97" s="170" t="str">
        <f t="shared" si="197"/>
        <v xml:space="preserve"> </v>
      </c>
      <c r="EC97" s="166">
        <v>25</v>
      </c>
      <c r="ED97" s="229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",(VLOOKUP(EG97,PROTOKOL!$A$1:$E$26,2,FALSE))*EH97)</f>
        <v xml:space="preserve"> </v>
      </c>
      <c r="EJ97" s="168" t="str">
        <f t="shared" si="151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98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",(VLOOKUP(EP97,PROTOKOL!$A$1:$E$26,2,FALSE))*EQ97)</f>
        <v xml:space="preserve"> </v>
      </c>
      <c r="ES97" s="168" t="str">
        <f t="shared" si="152"/>
        <v xml:space="preserve"> </v>
      </c>
      <c r="ET97" s="169" t="str">
        <f>IF(EP97=0," ",VLOOKUP(EP97,PROTOKOL!$A:$E,5,FALSE))</f>
        <v xml:space="preserve"> </v>
      </c>
      <c r="EU97" s="205" t="str">
        <f t="shared" si="245"/>
        <v xml:space="preserve"> </v>
      </c>
      <c r="EV97" s="169">
        <f t="shared" si="199"/>
        <v>0</v>
      </c>
      <c r="EW97" s="170" t="str">
        <f t="shared" si="200"/>
        <v xml:space="preserve"> </v>
      </c>
      <c r="EY97" s="166">
        <v>25</v>
      </c>
      <c r="EZ97" s="229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",(VLOOKUP(FC97,PROTOKOL!$A$1:$E$26,2,FALSE))*FD97)</f>
        <v xml:space="preserve"> </v>
      </c>
      <c r="FF97" s="168" t="str">
        <f t="shared" si="153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201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",(VLOOKUP(FL97,PROTOKOL!$A$1:$E$26,2,FALSE))*FM97)</f>
        <v xml:space="preserve"> </v>
      </c>
      <c r="FO97" s="168" t="str">
        <f t="shared" si="154"/>
        <v xml:space="preserve"> </v>
      </c>
      <c r="FP97" s="169" t="str">
        <f>IF(FL97=0," ",VLOOKUP(FL97,PROTOKOL!$A:$E,5,FALSE))</f>
        <v xml:space="preserve"> </v>
      </c>
      <c r="FQ97" s="205" t="str">
        <f t="shared" si="246"/>
        <v xml:space="preserve"> </v>
      </c>
      <c r="FR97" s="169">
        <f t="shared" si="202"/>
        <v>0</v>
      </c>
      <c r="FS97" s="170" t="str">
        <f t="shared" si="203"/>
        <v xml:space="preserve"> </v>
      </c>
      <c r="FU97" s="166">
        <v>25</v>
      </c>
      <c r="FV97" s="229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",(VLOOKUP(FY97,PROTOKOL!$A$1:$E$26,2,FALSE))*FZ97)</f>
        <v xml:space="preserve"> </v>
      </c>
      <c r="GB97" s="168" t="str">
        <f t="shared" si="155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204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",(VLOOKUP(GH97,PROTOKOL!$A$1:$E$26,2,FALSE))*GI97)</f>
        <v xml:space="preserve"> </v>
      </c>
      <c r="GK97" s="168" t="str">
        <f t="shared" si="156"/>
        <v xml:space="preserve"> </v>
      </c>
      <c r="GL97" s="169" t="str">
        <f>IF(GH97=0," ",VLOOKUP(GH97,PROTOKOL!$A:$E,5,FALSE))</f>
        <v xml:space="preserve"> </v>
      </c>
      <c r="GM97" s="205" t="str">
        <f t="shared" si="247"/>
        <v xml:space="preserve"> </v>
      </c>
      <c r="GN97" s="169">
        <f t="shared" si="205"/>
        <v>0</v>
      </c>
      <c r="GO97" s="170" t="str">
        <f t="shared" si="206"/>
        <v xml:space="preserve"> </v>
      </c>
      <c r="GQ97" s="166">
        <v>25</v>
      </c>
      <c r="GR97" s="229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",(VLOOKUP(GU97,PROTOKOL!$A$1:$E$26,2,FALSE))*GV97)</f>
        <v xml:space="preserve"> </v>
      </c>
      <c r="GX97" s="168" t="str">
        <f t="shared" si="157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207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",(VLOOKUP(HD97,PROTOKOL!$A$1:$E$26,2,FALSE))*HE97)</f>
        <v xml:space="preserve"> </v>
      </c>
      <c r="HG97" s="168" t="str">
        <f t="shared" si="158"/>
        <v xml:space="preserve"> </v>
      </c>
      <c r="HH97" s="169" t="str">
        <f>IF(HD97=0," ",VLOOKUP(HD97,PROTOKOL!$A:$E,5,FALSE))</f>
        <v xml:space="preserve"> </v>
      </c>
      <c r="HI97" s="205" t="str">
        <f t="shared" si="248"/>
        <v xml:space="preserve"> </v>
      </c>
      <c r="HJ97" s="169">
        <f t="shared" si="208"/>
        <v>0</v>
      </c>
      <c r="HK97" s="170" t="str">
        <f t="shared" si="209"/>
        <v xml:space="preserve"> </v>
      </c>
      <c r="HM97" s="166">
        <v>25</v>
      </c>
      <c r="HN97" s="229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",(VLOOKUP(HQ97,PROTOKOL!$A$1:$E$26,2,FALSE))*HR97)</f>
        <v xml:space="preserve"> </v>
      </c>
      <c r="HT97" s="168" t="str">
        <f t="shared" si="159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210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",(VLOOKUP(HZ97,PROTOKOL!$A$1:$E$26,2,FALSE))*IA97)</f>
        <v xml:space="preserve"> </v>
      </c>
      <c r="IC97" s="168" t="str">
        <f t="shared" si="160"/>
        <v xml:space="preserve"> </v>
      </c>
      <c r="ID97" s="169" t="str">
        <f>IF(HZ97=0," ",VLOOKUP(HZ97,PROTOKOL!$A:$E,5,FALSE))</f>
        <v xml:space="preserve"> </v>
      </c>
      <c r="IE97" s="205" t="str">
        <f t="shared" si="249"/>
        <v xml:space="preserve"> </v>
      </c>
      <c r="IF97" s="169">
        <f t="shared" si="211"/>
        <v>0</v>
      </c>
      <c r="IG97" s="170" t="str">
        <f t="shared" si="212"/>
        <v xml:space="preserve"> </v>
      </c>
      <c r="II97" s="166">
        <v>25</v>
      </c>
      <c r="IJ97" s="229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",(VLOOKUP(IM97,PROTOKOL!$A$1:$E$26,2,FALSE))*IN97)</f>
        <v xml:space="preserve"> </v>
      </c>
      <c r="IP97" s="168" t="str">
        <f t="shared" si="161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213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",(VLOOKUP(IV97,PROTOKOL!$A$1:$E$26,2,FALSE))*IW97)</f>
        <v xml:space="preserve"> </v>
      </c>
      <c r="IY97" s="168" t="str">
        <f t="shared" si="162"/>
        <v xml:space="preserve"> </v>
      </c>
      <c r="IZ97" s="169" t="str">
        <f>IF(IV97=0," ",VLOOKUP(IV97,PROTOKOL!$A:$E,5,FALSE))</f>
        <v xml:space="preserve"> </v>
      </c>
      <c r="JA97" s="205" t="str">
        <f t="shared" si="250"/>
        <v xml:space="preserve"> </v>
      </c>
      <c r="JB97" s="169">
        <f t="shared" si="214"/>
        <v>0</v>
      </c>
      <c r="JC97" s="170" t="str">
        <f t="shared" si="215"/>
        <v xml:space="preserve"> </v>
      </c>
      <c r="JE97" s="166">
        <v>25</v>
      </c>
      <c r="JF97" s="229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",(VLOOKUP(JI97,PROTOKOL!$A$1:$E$26,2,FALSE))*JJ97)</f>
        <v xml:space="preserve"> </v>
      </c>
      <c r="JL97" s="168" t="str">
        <f t="shared" si="163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216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",(VLOOKUP(JR97,PROTOKOL!$A$1:$E$26,2,FALSE))*JS97)</f>
        <v xml:space="preserve"> </v>
      </c>
      <c r="JU97" s="168" t="str">
        <f t="shared" si="164"/>
        <v xml:space="preserve"> </v>
      </c>
      <c r="JV97" s="169" t="str">
        <f>IF(JR97=0," ",VLOOKUP(JR97,PROTOKOL!$A:$E,5,FALSE))</f>
        <v xml:space="preserve"> </v>
      </c>
      <c r="JW97" s="205" t="str">
        <f t="shared" si="251"/>
        <v xml:space="preserve"> </v>
      </c>
      <c r="JX97" s="169">
        <f t="shared" si="217"/>
        <v>0</v>
      </c>
      <c r="JY97" s="170" t="str">
        <f t="shared" si="218"/>
        <v xml:space="preserve"> </v>
      </c>
      <c r="KA97" s="166">
        <v>25</v>
      </c>
      <c r="KB97" s="229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",(VLOOKUP(KE97,PROTOKOL!$A$1:$E$26,2,FALSE))*KF97)</f>
        <v xml:space="preserve"> </v>
      </c>
      <c r="KH97" s="168" t="str">
        <f t="shared" si="165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219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",(VLOOKUP(KN97,PROTOKOL!$A$1:$E$26,2,FALSE))*KO97)</f>
        <v xml:space="preserve"> </v>
      </c>
      <c r="KQ97" s="168" t="str">
        <f t="shared" si="166"/>
        <v xml:space="preserve"> </v>
      </c>
      <c r="KR97" s="169" t="str">
        <f>IF(KN97=0," ",VLOOKUP(KN97,PROTOKOL!$A:$E,5,FALSE))</f>
        <v xml:space="preserve"> </v>
      </c>
      <c r="KS97" s="205" t="str">
        <f t="shared" si="252"/>
        <v xml:space="preserve"> </v>
      </c>
      <c r="KT97" s="169">
        <f t="shared" si="220"/>
        <v>0</v>
      </c>
      <c r="KU97" s="170" t="str">
        <f t="shared" si="221"/>
        <v xml:space="preserve"> </v>
      </c>
      <c r="KW97" s="166">
        <v>25</v>
      </c>
      <c r="KX97" s="229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",(VLOOKUP(LA97,PROTOKOL!$A$1:$E$26,2,FALSE))*LB97)</f>
        <v xml:space="preserve"> </v>
      </c>
      <c r="LD97" s="168" t="str">
        <f t="shared" si="167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222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",(VLOOKUP(LJ97,PROTOKOL!$A$1:$E$26,2,FALSE))*LK97)</f>
        <v xml:space="preserve"> </v>
      </c>
      <c r="LM97" s="168" t="str">
        <f t="shared" si="168"/>
        <v xml:space="preserve"> </v>
      </c>
      <c r="LN97" s="169" t="str">
        <f>IF(LJ97=0," ",VLOOKUP(LJ97,PROTOKOL!$A:$E,5,FALSE))</f>
        <v xml:space="preserve"> </v>
      </c>
      <c r="LO97" s="205" t="str">
        <f t="shared" si="253"/>
        <v xml:space="preserve"> </v>
      </c>
      <c r="LP97" s="169">
        <f t="shared" si="223"/>
        <v>0</v>
      </c>
      <c r="LQ97" s="170" t="str">
        <f t="shared" si="224"/>
        <v xml:space="preserve"> </v>
      </c>
      <c r="LS97" s="166">
        <v>25</v>
      </c>
      <c r="LT97" s="229"/>
      <c r="LU97" s="167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",(VLOOKUP(LW97,PROTOKOL!$A$1:$E$26,2,FALSE))*LX97)</f>
        <v xml:space="preserve"> </v>
      </c>
      <c r="LZ97" s="168" t="str">
        <f t="shared" si="169"/>
        <v xml:space="preserve"> </v>
      </c>
      <c r="MA97" s="205" t="str">
        <f>IF(LW97=0," ",VLOOKUP(LW97,PROTOKOL!$A:$E,5,FALSE))</f>
        <v xml:space="preserve"> </v>
      </c>
      <c r="MB97" s="169"/>
      <c r="MC97" s="170" t="str">
        <f t="shared" si="225"/>
        <v xml:space="preserve"> </v>
      </c>
      <c r="MD97" s="210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",(VLOOKUP(MF97,PROTOKOL!$A$1:$E$26,2,FALSE))*MG97)</f>
        <v xml:space="preserve"> </v>
      </c>
      <c r="MI97" s="168" t="str">
        <f t="shared" si="170"/>
        <v xml:space="preserve"> </v>
      </c>
      <c r="MJ97" s="169" t="str">
        <f>IF(MF97=0," ",VLOOKUP(MF97,PROTOKOL!$A:$E,5,FALSE))</f>
        <v xml:space="preserve"> </v>
      </c>
      <c r="MK97" s="205" t="str">
        <f t="shared" si="254"/>
        <v xml:space="preserve"> </v>
      </c>
      <c r="ML97" s="169">
        <f t="shared" si="226"/>
        <v>0</v>
      </c>
      <c r="MM97" s="170" t="str">
        <f t="shared" si="227"/>
        <v xml:space="preserve"> </v>
      </c>
      <c r="MO97" s="166">
        <v>25</v>
      </c>
      <c r="MP97" s="229"/>
      <c r="MQ97" s="167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",(VLOOKUP(MS97,PROTOKOL!$A$1:$E$26,2,FALSE))*MT97)</f>
        <v xml:space="preserve"> </v>
      </c>
      <c r="MV97" s="168" t="str">
        <f t="shared" si="171"/>
        <v xml:space="preserve"> </v>
      </c>
      <c r="MW97" s="205" t="str">
        <f>IF(MS97=0," ",VLOOKUP(MS97,PROTOKOL!$A:$E,5,FALSE))</f>
        <v xml:space="preserve"> </v>
      </c>
      <c r="MX97" s="169"/>
      <c r="MY97" s="170" t="str">
        <f t="shared" si="228"/>
        <v xml:space="preserve"> </v>
      </c>
      <c r="MZ97" s="210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",(VLOOKUP(NB97,PROTOKOL!$A$1:$E$26,2,FALSE))*NC97)</f>
        <v xml:space="preserve"> </v>
      </c>
      <c r="NE97" s="168" t="str">
        <f t="shared" si="172"/>
        <v xml:space="preserve"> </v>
      </c>
      <c r="NF97" s="169" t="str">
        <f>IF(NB97=0," ",VLOOKUP(NB97,PROTOKOL!$A:$E,5,FALSE))</f>
        <v xml:space="preserve"> </v>
      </c>
      <c r="NG97" s="205" t="str">
        <f t="shared" si="255"/>
        <v xml:space="preserve"> </v>
      </c>
      <c r="NH97" s="169">
        <f t="shared" si="229"/>
        <v>0</v>
      </c>
      <c r="NI97" s="170" t="str">
        <f t="shared" si="230"/>
        <v xml:space="preserve"> </v>
      </c>
      <c r="NK97" s="166">
        <v>25</v>
      </c>
      <c r="NL97" s="229"/>
      <c r="NM97" s="167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",(VLOOKUP(NO97,PROTOKOL!$A$1:$E$26,2,FALSE))*NP97)</f>
        <v xml:space="preserve"> </v>
      </c>
      <c r="NR97" s="168" t="str">
        <f t="shared" si="173"/>
        <v xml:space="preserve"> </v>
      </c>
      <c r="NS97" s="205" t="str">
        <f>IF(NO97=0," ",VLOOKUP(NO97,PROTOKOL!$A:$E,5,FALSE))</f>
        <v xml:space="preserve"> </v>
      </c>
      <c r="NT97" s="169"/>
      <c r="NU97" s="170" t="str">
        <f t="shared" si="231"/>
        <v xml:space="preserve"> </v>
      </c>
      <c r="NV97" s="210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",(VLOOKUP(NX97,PROTOKOL!$A$1:$E$26,2,FALSE))*NY97)</f>
        <v xml:space="preserve"> </v>
      </c>
      <c r="OA97" s="168" t="str">
        <f t="shared" si="174"/>
        <v xml:space="preserve"> </v>
      </c>
      <c r="OB97" s="169" t="str">
        <f>IF(NX97=0," ",VLOOKUP(NX97,PROTOKOL!$A:$E,5,FALSE))</f>
        <v xml:space="preserve"> </v>
      </c>
      <c r="OC97" s="205" t="str">
        <f t="shared" si="256"/>
        <v xml:space="preserve"> </v>
      </c>
      <c r="OD97" s="169">
        <f t="shared" si="232"/>
        <v>0</v>
      </c>
      <c r="OE97" s="170" t="str">
        <f t="shared" si="233"/>
        <v xml:space="preserve"> </v>
      </c>
      <c r="OG97" s="166">
        <v>25</v>
      </c>
      <c r="OH97" s="229"/>
      <c r="OI97" s="167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",(VLOOKUP(OK97,PROTOKOL!$A$1:$E$26,2,FALSE))*OL97)</f>
        <v xml:space="preserve"> </v>
      </c>
      <c r="ON97" s="168" t="str">
        <f t="shared" si="175"/>
        <v xml:space="preserve"> </v>
      </c>
      <c r="OO97" s="205" t="str">
        <f>IF(OK97=0," ",VLOOKUP(OK97,PROTOKOL!$A:$E,5,FALSE))</f>
        <v xml:space="preserve"> </v>
      </c>
      <c r="OP97" s="169"/>
      <c r="OQ97" s="170" t="str">
        <f t="shared" si="234"/>
        <v xml:space="preserve"> </v>
      </c>
      <c r="OR97" s="210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",(VLOOKUP(OT97,PROTOKOL!$A$1:$E$26,2,FALSE))*OU97)</f>
        <v xml:space="preserve"> </v>
      </c>
      <c r="OW97" s="168" t="str">
        <f t="shared" si="176"/>
        <v xml:space="preserve"> </v>
      </c>
      <c r="OX97" s="169" t="str">
        <f>IF(OT97=0," ",VLOOKUP(OT97,PROTOKOL!$A:$E,5,FALSE))</f>
        <v xml:space="preserve"> </v>
      </c>
      <c r="OY97" s="205" t="str">
        <f t="shared" si="257"/>
        <v xml:space="preserve"> </v>
      </c>
      <c r="OZ97" s="169">
        <f t="shared" si="235"/>
        <v>0</v>
      </c>
      <c r="PA97" s="170" t="str">
        <f t="shared" si="236"/>
        <v xml:space="preserve"> </v>
      </c>
      <c r="PC97" s="166">
        <v>25</v>
      </c>
      <c r="PD97" s="229"/>
      <c r="PE97" s="167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",(VLOOKUP(PG97,PROTOKOL!$A$1:$E$26,2,FALSE))*PH97)</f>
        <v xml:space="preserve"> </v>
      </c>
      <c r="PJ97" s="168" t="str">
        <f t="shared" si="177"/>
        <v xml:space="preserve"> </v>
      </c>
      <c r="PK97" s="205" t="str">
        <f>IF(PG97=0," ",VLOOKUP(PG97,PROTOKOL!$A:$E,5,FALSE))</f>
        <v xml:space="preserve"> </v>
      </c>
      <c r="PL97" s="169"/>
      <c r="PM97" s="170" t="str">
        <f t="shared" si="237"/>
        <v xml:space="preserve"> </v>
      </c>
      <c r="PN97" s="210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",(VLOOKUP(PP97,PROTOKOL!$A$1:$E$26,2,FALSE))*PQ97)</f>
        <v xml:space="preserve"> </v>
      </c>
      <c r="PS97" s="168" t="str">
        <f t="shared" si="178"/>
        <v xml:space="preserve"> </v>
      </c>
      <c r="PT97" s="169" t="str">
        <f>IF(PP97=0," ",VLOOKUP(PP97,PROTOKOL!$A:$E,5,FALSE))</f>
        <v xml:space="preserve"> </v>
      </c>
      <c r="PU97" s="205" t="str">
        <f t="shared" si="258"/>
        <v xml:space="preserve"> </v>
      </c>
      <c r="PV97" s="169">
        <f t="shared" si="238"/>
        <v>0</v>
      </c>
      <c r="PW97" s="170" t="str">
        <f t="shared" si="239"/>
        <v xml:space="preserve"> </v>
      </c>
    </row>
    <row r="98" spans="1:439" ht="13.8">
      <c r="A98" s="166">
        <v>26</v>
      </c>
      <c r="B98" s="227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",(VLOOKUP(E98,PROTOKOL!$A$1:$E$26,2,FALSE))*F98)</f>
        <v xml:space="preserve"> </v>
      </c>
      <c r="H98" s="168" t="str">
        <f t="shared" si="139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79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",(VLOOKUP(N98,PROTOKOL!$A$1:$E$26,2,FALSE))*O98)</f>
        <v xml:space="preserve"> </v>
      </c>
      <c r="Q98" s="168" t="str">
        <f t="shared" si="140"/>
        <v xml:space="preserve"> </v>
      </c>
      <c r="R98" s="169" t="str">
        <f>IF(N98=0," ",VLOOKUP(N98,PROTOKOL!$A:$E,5,FALSE))</f>
        <v xml:space="preserve"> </v>
      </c>
      <c r="S98" s="205" t="str">
        <f t="shared" si="180"/>
        <v xml:space="preserve"> </v>
      </c>
      <c r="T98" s="169">
        <f t="shared" si="181"/>
        <v>0</v>
      </c>
      <c r="U98" s="170" t="str">
        <f t="shared" si="182"/>
        <v xml:space="preserve"> </v>
      </c>
      <c r="W98" s="166">
        <v>26</v>
      </c>
      <c r="X98" s="227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",(VLOOKUP(AA98,PROTOKOL!$A$1:$E$26,2,FALSE))*AB98)</f>
        <v xml:space="preserve"> </v>
      </c>
      <c r="AD98" s="168" t="str">
        <f t="shared" si="141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83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",(VLOOKUP(AJ98,PROTOKOL!$A$1:$E$26,2,FALSE))*AK98)</f>
        <v xml:space="preserve"> </v>
      </c>
      <c r="AM98" s="168" t="str">
        <f t="shared" si="142"/>
        <v xml:space="preserve"> </v>
      </c>
      <c r="AN98" s="169" t="str">
        <f>IF(AJ98=0," ",VLOOKUP(AJ98,PROTOKOL!$A:$E,5,FALSE))</f>
        <v xml:space="preserve"> </v>
      </c>
      <c r="AO98" s="205" t="str">
        <f t="shared" si="240"/>
        <v xml:space="preserve"> </v>
      </c>
      <c r="AP98" s="169">
        <f t="shared" si="184"/>
        <v>0</v>
      </c>
      <c r="AQ98" s="170" t="str">
        <f t="shared" si="185"/>
        <v xml:space="preserve"> </v>
      </c>
      <c r="AS98" s="166">
        <v>26</v>
      </c>
      <c r="AT98" s="227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",(VLOOKUP(AW98,PROTOKOL!$A$1:$E$26,2,FALSE))*AX98)</f>
        <v xml:space="preserve"> </v>
      </c>
      <c r="AZ98" s="168" t="str">
        <f t="shared" si="143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86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",(VLOOKUP(BF98,PROTOKOL!$A$1:$E$26,2,FALSE))*BG98)</f>
        <v xml:space="preserve"> </v>
      </c>
      <c r="BI98" s="168" t="str">
        <f t="shared" si="144"/>
        <v xml:space="preserve"> </v>
      </c>
      <c r="BJ98" s="169" t="str">
        <f>IF(BF98=0," ",VLOOKUP(BF98,PROTOKOL!$A:$E,5,FALSE))</f>
        <v xml:space="preserve"> </v>
      </c>
      <c r="BK98" s="205" t="str">
        <f t="shared" si="241"/>
        <v xml:space="preserve"> </v>
      </c>
      <c r="BL98" s="169">
        <f t="shared" si="187"/>
        <v>0</v>
      </c>
      <c r="BM98" s="170" t="str">
        <f t="shared" si="188"/>
        <v xml:space="preserve"> </v>
      </c>
      <c r="BO98" s="166">
        <v>26</v>
      </c>
      <c r="BP98" s="227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",(VLOOKUP(BS98,PROTOKOL!$A$1:$E$26,2,FALSE))*BT98)</f>
        <v xml:space="preserve"> </v>
      </c>
      <c r="BV98" s="168" t="str">
        <f t="shared" si="145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89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",(VLOOKUP(CB98,PROTOKOL!$A$1:$E$26,2,FALSE))*CC98)</f>
        <v xml:space="preserve"> </v>
      </c>
      <c r="CE98" s="168" t="str">
        <f t="shared" si="146"/>
        <v xml:space="preserve"> </v>
      </c>
      <c r="CF98" s="169" t="str">
        <f>IF(CB98=0," ",VLOOKUP(CB98,PROTOKOL!$A:$E,5,FALSE))</f>
        <v xml:space="preserve"> </v>
      </c>
      <c r="CG98" s="205" t="str">
        <f t="shared" si="242"/>
        <v xml:space="preserve"> </v>
      </c>
      <c r="CH98" s="169">
        <f t="shared" si="190"/>
        <v>0</v>
      </c>
      <c r="CI98" s="170" t="str">
        <f t="shared" si="191"/>
        <v xml:space="preserve"> </v>
      </c>
      <c r="CK98" s="166">
        <v>26</v>
      </c>
      <c r="CL98" s="227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",(VLOOKUP(CO98,PROTOKOL!$A$1:$E$26,2,FALSE))*CP98)</f>
        <v xml:space="preserve"> </v>
      </c>
      <c r="CR98" s="168" t="str">
        <f t="shared" si="147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92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",(VLOOKUP(CX98,PROTOKOL!$A$1:$E$26,2,FALSE))*CY98)</f>
        <v xml:space="preserve"> </v>
      </c>
      <c r="DA98" s="168" t="str">
        <f t="shared" si="148"/>
        <v xml:space="preserve"> </v>
      </c>
      <c r="DB98" s="169" t="str">
        <f>IF(CX98=0," ",VLOOKUP(CX98,PROTOKOL!$A:$E,5,FALSE))</f>
        <v xml:space="preserve"> </v>
      </c>
      <c r="DC98" s="205" t="str">
        <f t="shared" si="243"/>
        <v xml:space="preserve"> </v>
      </c>
      <c r="DD98" s="169">
        <f t="shared" si="193"/>
        <v>0</v>
      </c>
      <c r="DE98" s="170" t="str">
        <f t="shared" si="194"/>
        <v xml:space="preserve"> </v>
      </c>
      <c r="DG98" s="166">
        <v>26</v>
      </c>
      <c r="DH98" s="227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",(VLOOKUP(DK98,PROTOKOL!$A$1:$E$26,2,FALSE))*DL98)</f>
        <v xml:space="preserve"> </v>
      </c>
      <c r="DN98" s="168" t="str">
        <f t="shared" si="149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95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",(VLOOKUP(DT98,PROTOKOL!$A$1:$E$26,2,FALSE))*DU98)</f>
        <v xml:space="preserve"> </v>
      </c>
      <c r="DW98" s="168" t="str">
        <f t="shared" si="150"/>
        <v xml:space="preserve"> </v>
      </c>
      <c r="DX98" s="169" t="str">
        <f>IF(DT98=0," ",VLOOKUP(DT98,PROTOKOL!$A:$E,5,FALSE))</f>
        <v xml:space="preserve"> </v>
      </c>
      <c r="DY98" s="205" t="str">
        <f t="shared" si="244"/>
        <v xml:space="preserve"> </v>
      </c>
      <c r="DZ98" s="169">
        <f t="shared" si="196"/>
        <v>0</v>
      </c>
      <c r="EA98" s="170" t="str">
        <f t="shared" si="197"/>
        <v xml:space="preserve"> </v>
      </c>
      <c r="EC98" s="166">
        <v>26</v>
      </c>
      <c r="ED98" s="227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",(VLOOKUP(EG98,PROTOKOL!$A$1:$E$26,2,FALSE))*EH98)</f>
        <v xml:space="preserve"> </v>
      </c>
      <c r="EJ98" s="168" t="str">
        <f t="shared" si="151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98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",(VLOOKUP(EP98,PROTOKOL!$A$1:$E$26,2,FALSE))*EQ98)</f>
        <v xml:space="preserve"> </v>
      </c>
      <c r="ES98" s="168" t="str">
        <f t="shared" si="152"/>
        <v xml:space="preserve"> </v>
      </c>
      <c r="ET98" s="169" t="str">
        <f>IF(EP98=0," ",VLOOKUP(EP98,PROTOKOL!$A:$E,5,FALSE))</f>
        <v xml:space="preserve"> </v>
      </c>
      <c r="EU98" s="205" t="str">
        <f t="shared" si="245"/>
        <v xml:space="preserve"> </v>
      </c>
      <c r="EV98" s="169">
        <f t="shared" si="199"/>
        <v>0</v>
      </c>
      <c r="EW98" s="170" t="str">
        <f t="shared" si="200"/>
        <v xml:space="preserve"> </v>
      </c>
      <c r="EY98" s="166">
        <v>26</v>
      </c>
      <c r="EZ98" s="227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",(VLOOKUP(FC98,PROTOKOL!$A$1:$E$26,2,FALSE))*FD98)</f>
        <v xml:space="preserve"> </v>
      </c>
      <c r="FF98" s="168" t="str">
        <f t="shared" si="153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201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",(VLOOKUP(FL98,PROTOKOL!$A$1:$E$26,2,FALSE))*FM98)</f>
        <v xml:space="preserve"> </v>
      </c>
      <c r="FO98" s="168" t="str">
        <f t="shared" si="154"/>
        <v xml:space="preserve"> </v>
      </c>
      <c r="FP98" s="169" t="str">
        <f>IF(FL98=0," ",VLOOKUP(FL98,PROTOKOL!$A:$E,5,FALSE))</f>
        <v xml:space="preserve"> </v>
      </c>
      <c r="FQ98" s="205" t="str">
        <f t="shared" si="246"/>
        <v xml:space="preserve"> </v>
      </c>
      <c r="FR98" s="169">
        <f t="shared" si="202"/>
        <v>0</v>
      </c>
      <c r="FS98" s="170" t="str">
        <f t="shared" si="203"/>
        <v xml:space="preserve"> </v>
      </c>
      <c r="FU98" s="166">
        <v>26</v>
      </c>
      <c r="FV98" s="227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",(VLOOKUP(FY98,PROTOKOL!$A$1:$E$26,2,FALSE))*FZ98)</f>
        <v xml:space="preserve"> </v>
      </c>
      <c r="GB98" s="168" t="str">
        <f t="shared" si="155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204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",(VLOOKUP(GH98,PROTOKOL!$A$1:$E$26,2,FALSE))*GI98)</f>
        <v xml:space="preserve"> </v>
      </c>
      <c r="GK98" s="168" t="str">
        <f t="shared" si="156"/>
        <v xml:space="preserve"> </v>
      </c>
      <c r="GL98" s="169" t="str">
        <f>IF(GH98=0," ",VLOOKUP(GH98,PROTOKOL!$A:$E,5,FALSE))</f>
        <v xml:space="preserve"> </v>
      </c>
      <c r="GM98" s="205" t="str">
        <f t="shared" si="247"/>
        <v xml:space="preserve"> </v>
      </c>
      <c r="GN98" s="169">
        <f t="shared" si="205"/>
        <v>0</v>
      </c>
      <c r="GO98" s="170" t="str">
        <f t="shared" si="206"/>
        <v xml:space="preserve"> </v>
      </c>
      <c r="GQ98" s="166">
        <v>26</v>
      </c>
      <c r="GR98" s="227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",(VLOOKUP(GU98,PROTOKOL!$A$1:$E$26,2,FALSE))*GV98)</f>
        <v xml:space="preserve"> </v>
      </c>
      <c r="GX98" s="168" t="str">
        <f t="shared" si="157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207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",(VLOOKUP(HD98,PROTOKOL!$A$1:$E$26,2,FALSE))*HE98)</f>
        <v xml:space="preserve"> </v>
      </c>
      <c r="HG98" s="168" t="str">
        <f t="shared" si="158"/>
        <v xml:space="preserve"> </v>
      </c>
      <c r="HH98" s="169" t="str">
        <f>IF(HD98=0," ",VLOOKUP(HD98,PROTOKOL!$A:$E,5,FALSE))</f>
        <v xml:space="preserve"> </v>
      </c>
      <c r="HI98" s="205" t="str">
        <f t="shared" si="248"/>
        <v xml:space="preserve"> </v>
      </c>
      <c r="HJ98" s="169">
        <f t="shared" si="208"/>
        <v>0</v>
      </c>
      <c r="HK98" s="170" t="str">
        <f t="shared" si="209"/>
        <v xml:space="preserve"> </v>
      </c>
      <c r="HM98" s="166">
        <v>26</v>
      </c>
      <c r="HN98" s="227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",(VLOOKUP(HQ98,PROTOKOL!$A$1:$E$26,2,FALSE))*HR98)</f>
        <v xml:space="preserve"> </v>
      </c>
      <c r="HT98" s="168" t="str">
        <f t="shared" si="159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210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",(VLOOKUP(HZ98,PROTOKOL!$A$1:$E$26,2,FALSE))*IA98)</f>
        <v xml:space="preserve"> </v>
      </c>
      <c r="IC98" s="168" t="str">
        <f t="shared" si="160"/>
        <v xml:space="preserve"> </v>
      </c>
      <c r="ID98" s="169" t="str">
        <f>IF(HZ98=0," ",VLOOKUP(HZ98,PROTOKOL!$A:$E,5,FALSE))</f>
        <v xml:space="preserve"> </v>
      </c>
      <c r="IE98" s="205" t="str">
        <f t="shared" si="249"/>
        <v xml:space="preserve"> </v>
      </c>
      <c r="IF98" s="169">
        <f t="shared" si="211"/>
        <v>0</v>
      </c>
      <c r="IG98" s="170" t="str">
        <f t="shared" si="212"/>
        <v xml:space="preserve"> </v>
      </c>
      <c r="II98" s="166">
        <v>26</v>
      </c>
      <c r="IJ98" s="227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",(VLOOKUP(IM98,PROTOKOL!$A$1:$E$26,2,FALSE))*IN98)</f>
        <v xml:space="preserve"> </v>
      </c>
      <c r="IP98" s="168" t="str">
        <f t="shared" si="161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213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",(VLOOKUP(IV98,PROTOKOL!$A$1:$E$26,2,FALSE))*IW98)</f>
        <v xml:space="preserve"> </v>
      </c>
      <c r="IY98" s="168" t="str">
        <f t="shared" si="162"/>
        <v xml:space="preserve"> </v>
      </c>
      <c r="IZ98" s="169" t="str">
        <f>IF(IV98=0," ",VLOOKUP(IV98,PROTOKOL!$A:$E,5,FALSE))</f>
        <v xml:space="preserve"> </v>
      </c>
      <c r="JA98" s="205" t="str">
        <f t="shared" si="250"/>
        <v xml:space="preserve"> </v>
      </c>
      <c r="JB98" s="169">
        <f t="shared" si="214"/>
        <v>0</v>
      </c>
      <c r="JC98" s="170" t="str">
        <f t="shared" si="215"/>
        <v xml:space="preserve"> </v>
      </c>
      <c r="JE98" s="166">
        <v>26</v>
      </c>
      <c r="JF98" s="227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",(VLOOKUP(JI98,PROTOKOL!$A$1:$E$26,2,FALSE))*JJ98)</f>
        <v xml:space="preserve"> </v>
      </c>
      <c r="JL98" s="168" t="str">
        <f t="shared" si="163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216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",(VLOOKUP(JR98,PROTOKOL!$A$1:$E$26,2,FALSE))*JS98)</f>
        <v xml:space="preserve"> </v>
      </c>
      <c r="JU98" s="168" t="str">
        <f t="shared" si="164"/>
        <v xml:space="preserve"> </v>
      </c>
      <c r="JV98" s="169" t="str">
        <f>IF(JR98=0," ",VLOOKUP(JR98,PROTOKOL!$A:$E,5,FALSE))</f>
        <v xml:space="preserve"> </v>
      </c>
      <c r="JW98" s="205" t="str">
        <f t="shared" si="251"/>
        <v xml:space="preserve"> </v>
      </c>
      <c r="JX98" s="169">
        <f t="shared" si="217"/>
        <v>0</v>
      </c>
      <c r="JY98" s="170" t="str">
        <f t="shared" si="218"/>
        <v xml:space="preserve"> </v>
      </c>
      <c r="KA98" s="166">
        <v>26</v>
      </c>
      <c r="KB98" s="227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",(VLOOKUP(KE98,PROTOKOL!$A$1:$E$26,2,FALSE))*KF98)</f>
        <v xml:space="preserve"> </v>
      </c>
      <c r="KH98" s="168" t="str">
        <f t="shared" si="165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219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",(VLOOKUP(KN98,PROTOKOL!$A$1:$E$26,2,FALSE))*KO98)</f>
        <v xml:space="preserve"> </v>
      </c>
      <c r="KQ98" s="168" t="str">
        <f t="shared" si="166"/>
        <v xml:space="preserve"> </v>
      </c>
      <c r="KR98" s="169" t="str">
        <f>IF(KN98=0," ",VLOOKUP(KN98,PROTOKOL!$A:$E,5,FALSE))</f>
        <v xml:space="preserve"> </v>
      </c>
      <c r="KS98" s="205" t="str">
        <f t="shared" si="252"/>
        <v xml:space="preserve"> </v>
      </c>
      <c r="KT98" s="169">
        <f t="shared" si="220"/>
        <v>0</v>
      </c>
      <c r="KU98" s="170" t="str">
        <f t="shared" si="221"/>
        <v xml:space="preserve"> </v>
      </c>
      <c r="KW98" s="166">
        <v>26</v>
      </c>
      <c r="KX98" s="227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",(VLOOKUP(LA98,PROTOKOL!$A$1:$E$26,2,FALSE))*LB98)</f>
        <v xml:space="preserve"> </v>
      </c>
      <c r="LD98" s="168" t="str">
        <f t="shared" si="167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222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",(VLOOKUP(LJ98,PROTOKOL!$A$1:$E$26,2,FALSE))*LK98)</f>
        <v xml:space="preserve"> </v>
      </c>
      <c r="LM98" s="168" t="str">
        <f t="shared" si="168"/>
        <v xml:space="preserve"> </v>
      </c>
      <c r="LN98" s="169" t="str">
        <f>IF(LJ98=0," ",VLOOKUP(LJ98,PROTOKOL!$A:$E,5,FALSE))</f>
        <v xml:space="preserve"> </v>
      </c>
      <c r="LO98" s="205" t="str">
        <f t="shared" si="253"/>
        <v xml:space="preserve"> </v>
      </c>
      <c r="LP98" s="169">
        <f t="shared" si="223"/>
        <v>0</v>
      </c>
      <c r="LQ98" s="170" t="str">
        <f t="shared" si="224"/>
        <v xml:space="preserve"> </v>
      </c>
      <c r="LS98" s="166">
        <v>26</v>
      </c>
      <c r="LT98" s="227">
        <v>26</v>
      </c>
      <c r="LU98" s="167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",(VLOOKUP(LW98,PROTOKOL!$A$1:$E$26,2,FALSE))*LX98)</f>
        <v xml:space="preserve"> </v>
      </c>
      <c r="LZ98" s="168" t="str">
        <f t="shared" si="169"/>
        <v xml:space="preserve"> </v>
      </c>
      <c r="MA98" s="205" t="str">
        <f>IF(LW98=0," ",VLOOKUP(LW98,PROTOKOL!$A:$E,5,FALSE))</f>
        <v xml:space="preserve"> </v>
      </c>
      <c r="MB98" s="169"/>
      <c r="MC98" s="170" t="str">
        <f t="shared" si="225"/>
        <v xml:space="preserve"> </v>
      </c>
      <c r="MD98" s="210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",(VLOOKUP(MF98,PROTOKOL!$A$1:$E$26,2,FALSE))*MG98)</f>
        <v xml:space="preserve"> </v>
      </c>
      <c r="MI98" s="168" t="str">
        <f t="shared" si="170"/>
        <v xml:space="preserve"> </v>
      </c>
      <c r="MJ98" s="169" t="str">
        <f>IF(MF98=0," ",VLOOKUP(MF98,PROTOKOL!$A:$E,5,FALSE))</f>
        <v xml:space="preserve"> </v>
      </c>
      <c r="MK98" s="205" t="str">
        <f t="shared" si="254"/>
        <v xml:space="preserve"> </v>
      </c>
      <c r="ML98" s="169">
        <f t="shared" si="226"/>
        <v>0</v>
      </c>
      <c r="MM98" s="170" t="str">
        <f t="shared" si="227"/>
        <v xml:space="preserve"> </v>
      </c>
      <c r="MO98" s="166">
        <v>26</v>
      </c>
      <c r="MP98" s="227">
        <v>26</v>
      </c>
      <c r="MQ98" s="167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",(VLOOKUP(MS98,PROTOKOL!$A$1:$E$26,2,FALSE))*MT98)</f>
        <v xml:space="preserve"> </v>
      </c>
      <c r="MV98" s="168" t="str">
        <f t="shared" si="171"/>
        <v xml:space="preserve"> </v>
      </c>
      <c r="MW98" s="205" t="str">
        <f>IF(MS98=0," ",VLOOKUP(MS98,PROTOKOL!$A:$E,5,FALSE))</f>
        <v xml:space="preserve"> </v>
      </c>
      <c r="MX98" s="169"/>
      <c r="MY98" s="170" t="str">
        <f t="shared" si="228"/>
        <v xml:space="preserve"> </v>
      </c>
      <c r="MZ98" s="210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",(VLOOKUP(NB98,PROTOKOL!$A$1:$E$26,2,FALSE))*NC98)</f>
        <v xml:space="preserve"> </v>
      </c>
      <c r="NE98" s="168" t="str">
        <f t="shared" si="172"/>
        <v xml:space="preserve"> </v>
      </c>
      <c r="NF98" s="169" t="str">
        <f>IF(NB98=0," ",VLOOKUP(NB98,PROTOKOL!$A:$E,5,FALSE))</f>
        <v xml:space="preserve"> </v>
      </c>
      <c r="NG98" s="205" t="str">
        <f t="shared" si="255"/>
        <v xml:space="preserve"> </v>
      </c>
      <c r="NH98" s="169">
        <f t="shared" si="229"/>
        <v>0</v>
      </c>
      <c r="NI98" s="170" t="str">
        <f t="shared" si="230"/>
        <v xml:space="preserve"> </v>
      </c>
      <c r="NK98" s="166">
        <v>26</v>
      </c>
      <c r="NL98" s="227">
        <v>26</v>
      </c>
      <c r="NM98" s="167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",(VLOOKUP(NO98,PROTOKOL!$A$1:$E$26,2,FALSE))*NP98)</f>
        <v xml:space="preserve"> </v>
      </c>
      <c r="NR98" s="168" t="str">
        <f t="shared" si="173"/>
        <v xml:space="preserve"> </v>
      </c>
      <c r="NS98" s="205" t="str">
        <f>IF(NO98=0," ",VLOOKUP(NO98,PROTOKOL!$A:$E,5,FALSE))</f>
        <v xml:space="preserve"> </v>
      </c>
      <c r="NT98" s="169"/>
      <c r="NU98" s="170" t="str">
        <f t="shared" si="231"/>
        <v xml:space="preserve"> </v>
      </c>
      <c r="NV98" s="210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",(VLOOKUP(NX98,PROTOKOL!$A$1:$E$26,2,FALSE))*NY98)</f>
        <v xml:space="preserve"> </v>
      </c>
      <c r="OA98" s="168" t="str">
        <f t="shared" si="174"/>
        <v xml:space="preserve"> </v>
      </c>
      <c r="OB98" s="169" t="str">
        <f>IF(NX98=0," ",VLOOKUP(NX98,PROTOKOL!$A:$E,5,FALSE))</f>
        <v xml:space="preserve"> </v>
      </c>
      <c r="OC98" s="205" t="str">
        <f t="shared" si="256"/>
        <v xml:space="preserve"> </v>
      </c>
      <c r="OD98" s="169">
        <f t="shared" si="232"/>
        <v>0</v>
      </c>
      <c r="OE98" s="170" t="str">
        <f t="shared" si="233"/>
        <v xml:space="preserve"> </v>
      </c>
      <c r="OG98" s="166">
        <v>26</v>
      </c>
      <c r="OH98" s="227">
        <v>26</v>
      </c>
      <c r="OI98" s="167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",(VLOOKUP(OK98,PROTOKOL!$A$1:$E$26,2,FALSE))*OL98)</f>
        <v xml:space="preserve"> </v>
      </c>
      <c r="ON98" s="168" t="str">
        <f t="shared" si="175"/>
        <v xml:space="preserve"> </v>
      </c>
      <c r="OO98" s="205" t="str">
        <f>IF(OK98=0," ",VLOOKUP(OK98,PROTOKOL!$A:$E,5,FALSE))</f>
        <v xml:space="preserve"> </v>
      </c>
      <c r="OP98" s="169"/>
      <c r="OQ98" s="170" t="str">
        <f t="shared" si="234"/>
        <v xml:space="preserve"> </v>
      </c>
      <c r="OR98" s="210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",(VLOOKUP(OT98,PROTOKOL!$A$1:$E$26,2,FALSE))*OU98)</f>
        <v xml:space="preserve"> </v>
      </c>
      <c r="OW98" s="168" t="str">
        <f t="shared" si="176"/>
        <v xml:space="preserve"> </v>
      </c>
      <c r="OX98" s="169" t="str">
        <f>IF(OT98=0," ",VLOOKUP(OT98,PROTOKOL!$A:$E,5,FALSE))</f>
        <v xml:space="preserve"> </v>
      </c>
      <c r="OY98" s="205" t="str">
        <f t="shared" si="257"/>
        <v xml:space="preserve"> </v>
      </c>
      <c r="OZ98" s="169">
        <f t="shared" si="235"/>
        <v>0</v>
      </c>
      <c r="PA98" s="170" t="str">
        <f t="shared" si="236"/>
        <v xml:space="preserve"> </v>
      </c>
      <c r="PC98" s="166">
        <v>26</v>
      </c>
      <c r="PD98" s="227">
        <v>26</v>
      </c>
      <c r="PE98" s="167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",(VLOOKUP(PG98,PROTOKOL!$A$1:$E$26,2,FALSE))*PH98)</f>
        <v xml:space="preserve"> </v>
      </c>
      <c r="PJ98" s="168" t="str">
        <f t="shared" si="177"/>
        <v xml:space="preserve"> </v>
      </c>
      <c r="PK98" s="205" t="str">
        <f>IF(PG98=0," ",VLOOKUP(PG98,PROTOKOL!$A:$E,5,FALSE))</f>
        <v xml:space="preserve"> </v>
      </c>
      <c r="PL98" s="169"/>
      <c r="PM98" s="170" t="str">
        <f t="shared" si="237"/>
        <v xml:space="preserve"> </v>
      </c>
      <c r="PN98" s="210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",(VLOOKUP(PP98,PROTOKOL!$A$1:$E$26,2,FALSE))*PQ98)</f>
        <v xml:space="preserve"> </v>
      </c>
      <c r="PS98" s="168" t="str">
        <f t="shared" si="178"/>
        <v xml:space="preserve"> </v>
      </c>
      <c r="PT98" s="169" t="str">
        <f>IF(PP98=0," ",VLOOKUP(PP98,PROTOKOL!$A:$E,5,FALSE))</f>
        <v xml:space="preserve"> </v>
      </c>
      <c r="PU98" s="205" t="str">
        <f t="shared" si="258"/>
        <v xml:space="preserve"> </v>
      </c>
      <c r="PV98" s="169">
        <f t="shared" si="238"/>
        <v>0</v>
      </c>
      <c r="PW98" s="170" t="str">
        <f t="shared" si="239"/>
        <v xml:space="preserve"> </v>
      </c>
    </row>
    <row r="99" spans="1:439" ht="13.8">
      <c r="A99" s="166">
        <v>26</v>
      </c>
      <c r="B99" s="228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",(VLOOKUP(E99,PROTOKOL!$A$1:$E$26,2,FALSE))*F99)</f>
        <v xml:space="preserve"> </v>
      </c>
      <c r="H99" s="168" t="str">
        <f t="shared" si="139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79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",(VLOOKUP(N99,PROTOKOL!$A$1:$E$26,2,FALSE))*O99)</f>
        <v xml:space="preserve"> </v>
      </c>
      <c r="Q99" s="168" t="str">
        <f t="shared" si="140"/>
        <v xml:space="preserve"> </v>
      </c>
      <c r="R99" s="169" t="str">
        <f>IF(N99=0," ",VLOOKUP(N99,PROTOKOL!$A:$E,5,FALSE))</f>
        <v xml:space="preserve"> </v>
      </c>
      <c r="S99" s="205" t="str">
        <f t="shared" si="180"/>
        <v xml:space="preserve"> </v>
      </c>
      <c r="T99" s="169">
        <f t="shared" si="181"/>
        <v>0</v>
      </c>
      <c r="U99" s="170" t="str">
        <f t="shared" si="182"/>
        <v xml:space="preserve"> </v>
      </c>
      <c r="W99" s="166">
        <v>26</v>
      </c>
      <c r="X99" s="228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",(VLOOKUP(AA99,PROTOKOL!$A$1:$E$26,2,FALSE))*AB99)</f>
        <v xml:space="preserve"> </v>
      </c>
      <c r="AD99" s="168" t="str">
        <f t="shared" si="141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83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",(VLOOKUP(AJ99,PROTOKOL!$A$1:$E$26,2,FALSE))*AK99)</f>
        <v xml:space="preserve"> </v>
      </c>
      <c r="AM99" s="168" t="str">
        <f t="shared" si="142"/>
        <v xml:space="preserve"> </v>
      </c>
      <c r="AN99" s="169" t="str">
        <f>IF(AJ99=0," ",VLOOKUP(AJ99,PROTOKOL!$A:$E,5,FALSE))</f>
        <v xml:space="preserve"> </v>
      </c>
      <c r="AO99" s="205" t="str">
        <f t="shared" si="240"/>
        <v xml:space="preserve"> </v>
      </c>
      <c r="AP99" s="169">
        <f t="shared" si="184"/>
        <v>0</v>
      </c>
      <c r="AQ99" s="170" t="str">
        <f t="shared" si="185"/>
        <v xml:space="preserve"> </v>
      </c>
      <c r="AS99" s="166">
        <v>26</v>
      </c>
      <c r="AT99" s="228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",(VLOOKUP(AW99,PROTOKOL!$A$1:$E$26,2,FALSE))*AX99)</f>
        <v xml:space="preserve"> </v>
      </c>
      <c r="AZ99" s="168" t="str">
        <f t="shared" si="143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86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",(VLOOKUP(BF99,PROTOKOL!$A$1:$E$26,2,FALSE))*BG99)</f>
        <v xml:space="preserve"> </v>
      </c>
      <c r="BI99" s="168" t="str">
        <f t="shared" si="144"/>
        <v xml:space="preserve"> </v>
      </c>
      <c r="BJ99" s="169" t="str">
        <f>IF(BF99=0," ",VLOOKUP(BF99,PROTOKOL!$A:$E,5,FALSE))</f>
        <v xml:space="preserve"> </v>
      </c>
      <c r="BK99" s="205" t="str">
        <f t="shared" si="241"/>
        <v xml:space="preserve"> </v>
      </c>
      <c r="BL99" s="169">
        <f t="shared" si="187"/>
        <v>0</v>
      </c>
      <c r="BM99" s="170" t="str">
        <f t="shared" si="188"/>
        <v xml:space="preserve"> </v>
      </c>
      <c r="BO99" s="166">
        <v>26</v>
      </c>
      <c r="BP99" s="228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",(VLOOKUP(BS99,PROTOKOL!$A$1:$E$26,2,FALSE))*BT99)</f>
        <v xml:space="preserve"> </v>
      </c>
      <c r="BV99" s="168" t="str">
        <f t="shared" si="145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89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",(VLOOKUP(CB99,PROTOKOL!$A$1:$E$26,2,FALSE))*CC99)</f>
        <v xml:space="preserve"> </v>
      </c>
      <c r="CE99" s="168" t="str">
        <f t="shared" si="146"/>
        <v xml:space="preserve"> </v>
      </c>
      <c r="CF99" s="169" t="str">
        <f>IF(CB99=0," ",VLOOKUP(CB99,PROTOKOL!$A:$E,5,FALSE))</f>
        <v xml:space="preserve"> </v>
      </c>
      <c r="CG99" s="205" t="str">
        <f t="shared" si="242"/>
        <v xml:space="preserve"> </v>
      </c>
      <c r="CH99" s="169">
        <f t="shared" si="190"/>
        <v>0</v>
      </c>
      <c r="CI99" s="170" t="str">
        <f t="shared" si="191"/>
        <v xml:space="preserve"> </v>
      </c>
      <c r="CK99" s="166">
        <v>26</v>
      </c>
      <c r="CL99" s="228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",(VLOOKUP(CO99,PROTOKOL!$A$1:$E$26,2,FALSE))*CP99)</f>
        <v xml:space="preserve"> </v>
      </c>
      <c r="CR99" s="168" t="str">
        <f t="shared" si="147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92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",(VLOOKUP(CX99,PROTOKOL!$A$1:$E$26,2,FALSE))*CY99)</f>
        <v xml:space="preserve"> </v>
      </c>
      <c r="DA99" s="168" t="str">
        <f t="shared" si="148"/>
        <v xml:space="preserve"> </v>
      </c>
      <c r="DB99" s="169" t="str">
        <f>IF(CX99=0," ",VLOOKUP(CX99,PROTOKOL!$A:$E,5,FALSE))</f>
        <v xml:space="preserve"> </v>
      </c>
      <c r="DC99" s="205" t="str">
        <f t="shared" si="243"/>
        <v xml:space="preserve"> </v>
      </c>
      <c r="DD99" s="169">
        <f t="shared" si="193"/>
        <v>0</v>
      </c>
      <c r="DE99" s="170" t="str">
        <f t="shared" si="194"/>
        <v xml:space="preserve"> </v>
      </c>
      <c r="DG99" s="166">
        <v>26</v>
      </c>
      <c r="DH99" s="228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",(VLOOKUP(DK99,PROTOKOL!$A$1:$E$26,2,FALSE))*DL99)</f>
        <v xml:space="preserve"> </v>
      </c>
      <c r="DN99" s="168" t="str">
        <f t="shared" si="149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95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",(VLOOKUP(DT99,PROTOKOL!$A$1:$E$26,2,FALSE))*DU99)</f>
        <v xml:space="preserve"> </v>
      </c>
      <c r="DW99" s="168" t="str">
        <f t="shared" si="150"/>
        <v xml:space="preserve"> </v>
      </c>
      <c r="DX99" s="169" t="str">
        <f>IF(DT99=0," ",VLOOKUP(DT99,PROTOKOL!$A:$E,5,FALSE))</f>
        <v xml:space="preserve"> </v>
      </c>
      <c r="DY99" s="205" t="str">
        <f t="shared" si="244"/>
        <v xml:space="preserve"> </v>
      </c>
      <c r="DZ99" s="169">
        <f t="shared" si="196"/>
        <v>0</v>
      </c>
      <c r="EA99" s="170" t="str">
        <f t="shared" si="197"/>
        <v xml:space="preserve"> </v>
      </c>
      <c r="EC99" s="166">
        <v>26</v>
      </c>
      <c r="ED99" s="228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",(VLOOKUP(EG99,PROTOKOL!$A$1:$E$26,2,FALSE))*EH99)</f>
        <v xml:space="preserve"> </v>
      </c>
      <c r="EJ99" s="168" t="str">
        <f t="shared" si="151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98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",(VLOOKUP(EP99,PROTOKOL!$A$1:$E$26,2,FALSE))*EQ99)</f>
        <v xml:space="preserve"> </v>
      </c>
      <c r="ES99" s="168" t="str">
        <f t="shared" si="152"/>
        <v xml:space="preserve"> </v>
      </c>
      <c r="ET99" s="169" t="str">
        <f>IF(EP99=0," ",VLOOKUP(EP99,PROTOKOL!$A:$E,5,FALSE))</f>
        <v xml:space="preserve"> </v>
      </c>
      <c r="EU99" s="205" t="str">
        <f t="shared" si="245"/>
        <v xml:space="preserve"> </v>
      </c>
      <c r="EV99" s="169">
        <f t="shared" si="199"/>
        <v>0</v>
      </c>
      <c r="EW99" s="170" t="str">
        <f t="shared" si="200"/>
        <v xml:space="preserve"> </v>
      </c>
      <c r="EY99" s="166">
        <v>26</v>
      </c>
      <c r="EZ99" s="228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",(VLOOKUP(FC99,PROTOKOL!$A$1:$E$26,2,FALSE))*FD99)</f>
        <v xml:space="preserve"> </v>
      </c>
      <c r="FF99" s="168" t="str">
        <f t="shared" si="153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201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",(VLOOKUP(FL99,PROTOKOL!$A$1:$E$26,2,FALSE))*FM99)</f>
        <v xml:space="preserve"> </v>
      </c>
      <c r="FO99" s="168" t="str">
        <f t="shared" si="154"/>
        <v xml:space="preserve"> </v>
      </c>
      <c r="FP99" s="169" t="str">
        <f>IF(FL99=0," ",VLOOKUP(FL99,PROTOKOL!$A:$E,5,FALSE))</f>
        <v xml:space="preserve"> </v>
      </c>
      <c r="FQ99" s="205" t="str">
        <f t="shared" si="246"/>
        <v xml:space="preserve"> </v>
      </c>
      <c r="FR99" s="169">
        <f t="shared" si="202"/>
        <v>0</v>
      </c>
      <c r="FS99" s="170" t="str">
        <f t="shared" si="203"/>
        <v xml:space="preserve"> </v>
      </c>
      <c r="FU99" s="166">
        <v>26</v>
      </c>
      <c r="FV99" s="228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",(VLOOKUP(FY99,PROTOKOL!$A$1:$E$26,2,FALSE))*FZ99)</f>
        <v xml:space="preserve"> </v>
      </c>
      <c r="GB99" s="168" t="str">
        <f t="shared" si="155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204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",(VLOOKUP(GH99,PROTOKOL!$A$1:$E$26,2,FALSE))*GI99)</f>
        <v xml:space="preserve"> </v>
      </c>
      <c r="GK99" s="168" t="str">
        <f t="shared" si="156"/>
        <v xml:space="preserve"> </v>
      </c>
      <c r="GL99" s="169" t="str">
        <f>IF(GH99=0," ",VLOOKUP(GH99,PROTOKOL!$A:$E,5,FALSE))</f>
        <v xml:space="preserve"> </v>
      </c>
      <c r="GM99" s="205" t="str">
        <f t="shared" si="247"/>
        <v xml:space="preserve"> </v>
      </c>
      <c r="GN99" s="169">
        <f t="shared" si="205"/>
        <v>0</v>
      </c>
      <c r="GO99" s="170" t="str">
        <f t="shared" si="206"/>
        <v xml:space="preserve"> </v>
      </c>
      <c r="GQ99" s="166">
        <v>26</v>
      </c>
      <c r="GR99" s="228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",(VLOOKUP(GU99,PROTOKOL!$A$1:$E$26,2,FALSE))*GV99)</f>
        <v xml:space="preserve"> </v>
      </c>
      <c r="GX99" s="168" t="str">
        <f t="shared" si="157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207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",(VLOOKUP(HD99,PROTOKOL!$A$1:$E$26,2,FALSE))*HE99)</f>
        <v xml:space="preserve"> </v>
      </c>
      <c r="HG99" s="168" t="str">
        <f t="shared" si="158"/>
        <v xml:space="preserve"> </v>
      </c>
      <c r="HH99" s="169" t="str">
        <f>IF(HD99=0," ",VLOOKUP(HD99,PROTOKOL!$A:$E,5,FALSE))</f>
        <v xml:space="preserve"> </v>
      </c>
      <c r="HI99" s="205" t="str">
        <f t="shared" si="248"/>
        <v xml:space="preserve"> </v>
      </c>
      <c r="HJ99" s="169">
        <f t="shared" si="208"/>
        <v>0</v>
      </c>
      <c r="HK99" s="170" t="str">
        <f t="shared" si="209"/>
        <v xml:space="preserve"> </v>
      </c>
      <c r="HM99" s="166">
        <v>26</v>
      </c>
      <c r="HN99" s="228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",(VLOOKUP(HQ99,PROTOKOL!$A$1:$E$26,2,FALSE))*HR99)</f>
        <v xml:space="preserve"> </v>
      </c>
      <c r="HT99" s="168" t="str">
        <f t="shared" si="159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210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",(VLOOKUP(HZ99,PROTOKOL!$A$1:$E$26,2,FALSE))*IA99)</f>
        <v xml:space="preserve"> </v>
      </c>
      <c r="IC99" s="168" t="str">
        <f t="shared" si="160"/>
        <v xml:space="preserve"> </v>
      </c>
      <c r="ID99" s="169" t="str">
        <f>IF(HZ99=0," ",VLOOKUP(HZ99,PROTOKOL!$A:$E,5,FALSE))</f>
        <v xml:space="preserve"> </v>
      </c>
      <c r="IE99" s="205" t="str">
        <f t="shared" si="249"/>
        <v xml:space="preserve"> </v>
      </c>
      <c r="IF99" s="169">
        <f t="shared" si="211"/>
        <v>0</v>
      </c>
      <c r="IG99" s="170" t="str">
        <f t="shared" si="212"/>
        <v xml:space="preserve"> </v>
      </c>
      <c r="II99" s="166">
        <v>26</v>
      </c>
      <c r="IJ99" s="228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",(VLOOKUP(IM99,PROTOKOL!$A$1:$E$26,2,FALSE))*IN99)</f>
        <v xml:space="preserve"> </v>
      </c>
      <c r="IP99" s="168" t="str">
        <f t="shared" si="161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213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",(VLOOKUP(IV99,PROTOKOL!$A$1:$E$26,2,FALSE))*IW99)</f>
        <v xml:space="preserve"> </v>
      </c>
      <c r="IY99" s="168" t="str">
        <f t="shared" si="162"/>
        <v xml:space="preserve"> </v>
      </c>
      <c r="IZ99" s="169" t="str">
        <f>IF(IV99=0," ",VLOOKUP(IV99,PROTOKOL!$A:$E,5,FALSE))</f>
        <v xml:space="preserve"> </v>
      </c>
      <c r="JA99" s="205" t="str">
        <f t="shared" si="250"/>
        <v xml:space="preserve"> </v>
      </c>
      <c r="JB99" s="169">
        <f t="shared" si="214"/>
        <v>0</v>
      </c>
      <c r="JC99" s="170" t="str">
        <f t="shared" si="215"/>
        <v xml:space="preserve"> </v>
      </c>
      <c r="JE99" s="166">
        <v>26</v>
      </c>
      <c r="JF99" s="228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",(VLOOKUP(JI99,PROTOKOL!$A$1:$E$26,2,FALSE))*JJ99)</f>
        <v xml:space="preserve"> </v>
      </c>
      <c r="JL99" s="168" t="str">
        <f t="shared" si="163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216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",(VLOOKUP(JR99,PROTOKOL!$A$1:$E$26,2,FALSE))*JS99)</f>
        <v xml:space="preserve"> </v>
      </c>
      <c r="JU99" s="168" t="str">
        <f t="shared" si="164"/>
        <v xml:space="preserve"> </v>
      </c>
      <c r="JV99" s="169" t="str">
        <f>IF(JR99=0," ",VLOOKUP(JR99,PROTOKOL!$A:$E,5,FALSE))</f>
        <v xml:space="preserve"> </v>
      </c>
      <c r="JW99" s="205" t="str">
        <f t="shared" si="251"/>
        <v xml:space="preserve"> </v>
      </c>
      <c r="JX99" s="169">
        <f t="shared" si="217"/>
        <v>0</v>
      </c>
      <c r="JY99" s="170" t="str">
        <f t="shared" si="218"/>
        <v xml:space="preserve"> </v>
      </c>
      <c r="KA99" s="166">
        <v>26</v>
      </c>
      <c r="KB99" s="228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",(VLOOKUP(KE99,PROTOKOL!$A$1:$E$26,2,FALSE))*KF99)</f>
        <v xml:space="preserve"> </v>
      </c>
      <c r="KH99" s="168" t="str">
        <f t="shared" si="165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219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",(VLOOKUP(KN99,PROTOKOL!$A$1:$E$26,2,FALSE))*KO99)</f>
        <v xml:space="preserve"> </v>
      </c>
      <c r="KQ99" s="168" t="str">
        <f t="shared" si="166"/>
        <v xml:space="preserve"> </v>
      </c>
      <c r="KR99" s="169" t="str">
        <f>IF(KN99=0," ",VLOOKUP(KN99,PROTOKOL!$A:$E,5,FALSE))</f>
        <v xml:space="preserve"> </v>
      </c>
      <c r="KS99" s="205" t="str">
        <f t="shared" si="252"/>
        <v xml:space="preserve"> </v>
      </c>
      <c r="KT99" s="169">
        <f t="shared" si="220"/>
        <v>0</v>
      </c>
      <c r="KU99" s="170" t="str">
        <f t="shared" si="221"/>
        <v xml:space="preserve"> </v>
      </c>
      <c r="KW99" s="166">
        <v>26</v>
      </c>
      <c r="KX99" s="228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",(VLOOKUP(LA99,PROTOKOL!$A$1:$E$26,2,FALSE))*LB99)</f>
        <v xml:space="preserve"> </v>
      </c>
      <c r="LD99" s="168" t="str">
        <f t="shared" si="167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222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",(VLOOKUP(LJ99,PROTOKOL!$A$1:$E$26,2,FALSE))*LK99)</f>
        <v xml:space="preserve"> </v>
      </c>
      <c r="LM99" s="168" t="str">
        <f t="shared" si="168"/>
        <v xml:space="preserve"> </v>
      </c>
      <c r="LN99" s="169" t="str">
        <f>IF(LJ99=0," ",VLOOKUP(LJ99,PROTOKOL!$A:$E,5,FALSE))</f>
        <v xml:space="preserve"> </v>
      </c>
      <c r="LO99" s="205" t="str">
        <f t="shared" si="253"/>
        <v xml:space="preserve"> </v>
      </c>
      <c r="LP99" s="169">
        <f t="shared" si="223"/>
        <v>0</v>
      </c>
      <c r="LQ99" s="170" t="str">
        <f t="shared" si="224"/>
        <v xml:space="preserve"> </v>
      </c>
      <c r="LS99" s="166">
        <v>26</v>
      </c>
      <c r="LT99" s="228"/>
      <c r="LU99" s="167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",(VLOOKUP(LW99,PROTOKOL!$A$1:$E$26,2,FALSE))*LX99)</f>
        <v xml:space="preserve"> </v>
      </c>
      <c r="LZ99" s="168" t="str">
        <f t="shared" si="169"/>
        <v xml:space="preserve"> </v>
      </c>
      <c r="MA99" s="205" t="str">
        <f>IF(LW99=0," ",VLOOKUP(LW99,PROTOKOL!$A:$E,5,FALSE))</f>
        <v xml:space="preserve"> </v>
      </c>
      <c r="MB99" s="169"/>
      <c r="MC99" s="170" t="str">
        <f t="shared" si="225"/>
        <v xml:space="preserve"> </v>
      </c>
      <c r="MD99" s="210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",(VLOOKUP(MF99,PROTOKOL!$A$1:$E$26,2,FALSE))*MG99)</f>
        <v xml:space="preserve"> </v>
      </c>
      <c r="MI99" s="168" t="str">
        <f t="shared" si="170"/>
        <v xml:space="preserve"> </v>
      </c>
      <c r="MJ99" s="169" t="str">
        <f>IF(MF99=0," ",VLOOKUP(MF99,PROTOKOL!$A:$E,5,FALSE))</f>
        <v xml:space="preserve"> </v>
      </c>
      <c r="MK99" s="205" t="str">
        <f t="shared" si="254"/>
        <v xml:space="preserve"> </v>
      </c>
      <c r="ML99" s="169">
        <f t="shared" si="226"/>
        <v>0</v>
      </c>
      <c r="MM99" s="170" t="str">
        <f t="shared" si="227"/>
        <v xml:space="preserve"> </v>
      </c>
      <c r="MO99" s="166">
        <v>26</v>
      </c>
      <c r="MP99" s="228"/>
      <c r="MQ99" s="167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",(VLOOKUP(MS99,PROTOKOL!$A$1:$E$26,2,FALSE))*MT99)</f>
        <v xml:space="preserve"> </v>
      </c>
      <c r="MV99" s="168" t="str">
        <f t="shared" si="171"/>
        <v xml:space="preserve"> </v>
      </c>
      <c r="MW99" s="205" t="str">
        <f>IF(MS99=0," ",VLOOKUP(MS99,PROTOKOL!$A:$E,5,FALSE))</f>
        <v xml:space="preserve"> </v>
      </c>
      <c r="MX99" s="169"/>
      <c r="MY99" s="170" t="str">
        <f t="shared" si="228"/>
        <v xml:space="preserve"> </v>
      </c>
      <c r="MZ99" s="210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",(VLOOKUP(NB99,PROTOKOL!$A$1:$E$26,2,FALSE))*NC99)</f>
        <v xml:space="preserve"> </v>
      </c>
      <c r="NE99" s="168" t="str">
        <f t="shared" si="172"/>
        <v xml:space="preserve"> </v>
      </c>
      <c r="NF99" s="169" t="str">
        <f>IF(NB99=0," ",VLOOKUP(NB99,PROTOKOL!$A:$E,5,FALSE))</f>
        <v xml:space="preserve"> </v>
      </c>
      <c r="NG99" s="205" t="str">
        <f t="shared" si="255"/>
        <v xml:space="preserve"> </v>
      </c>
      <c r="NH99" s="169">
        <f t="shared" si="229"/>
        <v>0</v>
      </c>
      <c r="NI99" s="170" t="str">
        <f t="shared" si="230"/>
        <v xml:space="preserve"> </v>
      </c>
      <c r="NK99" s="166">
        <v>26</v>
      </c>
      <c r="NL99" s="228"/>
      <c r="NM99" s="167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",(VLOOKUP(NO99,PROTOKOL!$A$1:$E$26,2,FALSE))*NP99)</f>
        <v xml:space="preserve"> </v>
      </c>
      <c r="NR99" s="168" t="str">
        <f t="shared" si="173"/>
        <v xml:space="preserve"> </v>
      </c>
      <c r="NS99" s="205" t="str">
        <f>IF(NO99=0," ",VLOOKUP(NO99,PROTOKOL!$A:$E,5,FALSE))</f>
        <v xml:space="preserve"> </v>
      </c>
      <c r="NT99" s="169"/>
      <c r="NU99" s="170" t="str">
        <f t="shared" si="231"/>
        <v xml:space="preserve"> </v>
      </c>
      <c r="NV99" s="210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",(VLOOKUP(NX99,PROTOKOL!$A$1:$E$26,2,FALSE))*NY99)</f>
        <v xml:space="preserve"> </v>
      </c>
      <c r="OA99" s="168" t="str">
        <f t="shared" si="174"/>
        <v xml:space="preserve"> </v>
      </c>
      <c r="OB99" s="169" t="str">
        <f>IF(NX99=0," ",VLOOKUP(NX99,PROTOKOL!$A:$E,5,FALSE))</f>
        <v xml:space="preserve"> </v>
      </c>
      <c r="OC99" s="205" t="str">
        <f t="shared" si="256"/>
        <v xml:space="preserve"> </v>
      </c>
      <c r="OD99" s="169">
        <f t="shared" si="232"/>
        <v>0</v>
      </c>
      <c r="OE99" s="170" t="str">
        <f t="shared" si="233"/>
        <v xml:space="preserve"> </v>
      </c>
      <c r="OG99" s="166">
        <v>26</v>
      </c>
      <c r="OH99" s="228"/>
      <c r="OI99" s="167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",(VLOOKUP(OK99,PROTOKOL!$A$1:$E$26,2,FALSE))*OL99)</f>
        <v xml:space="preserve"> </v>
      </c>
      <c r="ON99" s="168" t="str">
        <f t="shared" si="175"/>
        <v xml:space="preserve"> </v>
      </c>
      <c r="OO99" s="205" t="str">
        <f>IF(OK99=0," ",VLOOKUP(OK99,PROTOKOL!$A:$E,5,FALSE))</f>
        <v xml:space="preserve"> </v>
      </c>
      <c r="OP99" s="169"/>
      <c r="OQ99" s="170" t="str">
        <f t="shared" si="234"/>
        <v xml:space="preserve"> </v>
      </c>
      <c r="OR99" s="210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",(VLOOKUP(OT99,PROTOKOL!$A$1:$E$26,2,FALSE))*OU99)</f>
        <v xml:space="preserve"> </v>
      </c>
      <c r="OW99" s="168" t="str">
        <f t="shared" si="176"/>
        <v xml:space="preserve"> </v>
      </c>
      <c r="OX99" s="169" t="str">
        <f>IF(OT99=0," ",VLOOKUP(OT99,PROTOKOL!$A:$E,5,FALSE))</f>
        <v xml:space="preserve"> </v>
      </c>
      <c r="OY99" s="205" t="str">
        <f t="shared" si="257"/>
        <v xml:space="preserve"> </v>
      </c>
      <c r="OZ99" s="169">
        <f t="shared" si="235"/>
        <v>0</v>
      </c>
      <c r="PA99" s="170" t="str">
        <f t="shared" si="236"/>
        <v xml:space="preserve"> </v>
      </c>
      <c r="PC99" s="166">
        <v>26</v>
      </c>
      <c r="PD99" s="228"/>
      <c r="PE99" s="167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",(VLOOKUP(PG99,PROTOKOL!$A$1:$E$26,2,FALSE))*PH99)</f>
        <v xml:space="preserve"> </v>
      </c>
      <c r="PJ99" s="168" t="str">
        <f t="shared" si="177"/>
        <v xml:space="preserve"> </v>
      </c>
      <c r="PK99" s="205" t="str">
        <f>IF(PG99=0," ",VLOOKUP(PG99,PROTOKOL!$A:$E,5,FALSE))</f>
        <v xml:space="preserve"> </v>
      </c>
      <c r="PL99" s="169"/>
      <c r="PM99" s="170" t="str">
        <f t="shared" si="237"/>
        <v xml:space="preserve"> </v>
      </c>
      <c r="PN99" s="210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",(VLOOKUP(PP99,PROTOKOL!$A$1:$E$26,2,FALSE))*PQ99)</f>
        <v xml:space="preserve"> </v>
      </c>
      <c r="PS99" s="168" t="str">
        <f t="shared" si="178"/>
        <v xml:space="preserve"> </v>
      </c>
      <c r="PT99" s="169" t="str">
        <f>IF(PP99=0," ",VLOOKUP(PP99,PROTOKOL!$A:$E,5,FALSE))</f>
        <v xml:space="preserve"> </v>
      </c>
      <c r="PU99" s="205" t="str">
        <f t="shared" si="258"/>
        <v xml:space="preserve"> </v>
      </c>
      <c r="PV99" s="169">
        <f t="shared" si="238"/>
        <v>0</v>
      </c>
      <c r="PW99" s="170" t="str">
        <f t="shared" si="239"/>
        <v xml:space="preserve"> </v>
      </c>
    </row>
    <row r="100" spans="1:439" ht="14.4" thickBot="1">
      <c r="A100" s="171">
        <v>26</v>
      </c>
      <c r="B100" s="241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",(VLOOKUP(E100,PROTOKOL!$A$1:$E$26,2,FALSE))*F100)</f>
        <v xml:space="preserve"> </v>
      </c>
      <c r="H100" s="174" t="str">
        <f t="shared" si="139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79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",(VLOOKUP(N100,PROTOKOL!$A$1:$E$26,2,FALSE))*O100)</f>
        <v xml:space="preserve"> </v>
      </c>
      <c r="Q100" s="174" t="str">
        <f t="shared" si="140"/>
        <v xml:space="preserve"> </v>
      </c>
      <c r="R100" s="175" t="str">
        <f>IF(N100=0," ",VLOOKUP(N100,PROTOKOL!$A:$E,5,FALSE))</f>
        <v xml:space="preserve"> </v>
      </c>
      <c r="S100" s="209" t="str">
        <f t="shared" si="180"/>
        <v xml:space="preserve"> </v>
      </c>
      <c r="T100" s="175">
        <f t="shared" si="181"/>
        <v>0</v>
      </c>
      <c r="U100" s="176" t="str">
        <f t="shared" si="182"/>
        <v xml:space="preserve"> </v>
      </c>
      <c r="W100" s="171">
        <v>26</v>
      </c>
      <c r="X100" s="241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",(VLOOKUP(AA100,PROTOKOL!$A$1:$E$26,2,FALSE))*AB100)</f>
        <v xml:space="preserve"> </v>
      </c>
      <c r="AD100" s="174" t="str">
        <f t="shared" si="141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83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",(VLOOKUP(AJ100,PROTOKOL!$A$1:$E$26,2,FALSE))*AK100)</f>
        <v xml:space="preserve"> </v>
      </c>
      <c r="AM100" s="174" t="str">
        <f t="shared" si="142"/>
        <v xml:space="preserve"> </v>
      </c>
      <c r="AN100" s="175" t="str">
        <f>IF(AJ100=0," ",VLOOKUP(AJ100,PROTOKOL!$A:$E,5,FALSE))</f>
        <v xml:space="preserve"> </v>
      </c>
      <c r="AO100" s="209" t="str">
        <f t="shared" si="240"/>
        <v xml:space="preserve"> </v>
      </c>
      <c r="AP100" s="175">
        <f t="shared" si="184"/>
        <v>0</v>
      </c>
      <c r="AQ100" s="176" t="str">
        <f t="shared" si="185"/>
        <v xml:space="preserve"> </v>
      </c>
      <c r="AS100" s="171">
        <v>26</v>
      </c>
      <c r="AT100" s="241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",(VLOOKUP(AW100,PROTOKOL!$A$1:$E$26,2,FALSE))*AX100)</f>
        <v xml:space="preserve"> </v>
      </c>
      <c r="AZ100" s="174" t="str">
        <f t="shared" si="143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86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",(VLOOKUP(BF100,PROTOKOL!$A$1:$E$26,2,FALSE))*BG100)</f>
        <v xml:space="preserve"> </v>
      </c>
      <c r="BI100" s="174" t="str">
        <f t="shared" si="144"/>
        <v xml:space="preserve"> </v>
      </c>
      <c r="BJ100" s="175" t="str">
        <f>IF(BF100=0," ",VLOOKUP(BF100,PROTOKOL!$A:$E,5,FALSE))</f>
        <v xml:space="preserve"> </v>
      </c>
      <c r="BK100" s="209" t="str">
        <f t="shared" si="241"/>
        <v xml:space="preserve"> </v>
      </c>
      <c r="BL100" s="175">
        <f t="shared" si="187"/>
        <v>0</v>
      </c>
      <c r="BM100" s="176" t="str">
        <f t="shared" si="188"/>
        <v xml:space="preserve"> </v>
      </c>
      <c r="BO100" s="171">
        <v>26</v>
      </c>
      <c r="BP100" s="241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",(VLOOKUP(BS100,PROTOKOL!$A$1:$E$26,2,FALSE))*BT100)</f>
        <v xml:space="preserve"> </v>
      </c>
      <c r="BV100" s="174" t="str">
        <f t="shared" si="145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89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",(VLOOKUP(CB100,PROTOKOL!$A$1:$E$26,2,FALSE))*CC100)</f>
        <v xml:space="preserve"> </v>
      </c>
      <c r="CE100" s="174" t="str">
        <f t="shared" si="146"/>
        <v xml:space="preserve"> </v>
      </c>
      <c r="CF100" s="175" t="str">
        <f>IF(CB100=0," ",VLOOKUP(CB100,PROTOKOL!$A:$E,5,FALSE))</f>
        <v xml:space="preserve"> </v>
      </c>
      <c r="CG100" s="209" t="str">
        <f t="shared" si="242"/>
        <v xml:space="preserve"> </v>
      </c>
      <c r="CH100" s="175">
        <f t="shared" si="190"/>
        <v>0</v>
      </c>
      <c r="CI100" s="176" t="str">
        <f t="shared" si="191"/>
        <v xml:space="preserve"> </v>
      </c>
      <c r="CK100" s="171">
        <v>26</v>
      </c>
      <c r="CL100" s="241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",(VLOOKUP(CO100,PROTOKOL!$A$1:$E$26,2,FALSE))*CP100)</f>
        <v xml:space="preserve"> </v>
      </c>
      <c r="CR100" s="174" t="str">
        <f t="shared" si="147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92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",(VLOOKUP(CX100,PROTOKOL!$A$1:$E$26,2,FALSE))*CY100)</f>
        <v xml:space="preserve"> </v>
      </c>
      <c r="DA100" s="174" t="str">
        <f t="shared" si="148"/>
        <v xml:space="preserve"> </v>
      </c>
      <c r="DB100" s="175" t="str">
        <f>IF(CX100=0," ",VLOOKUP(CX100,PROTOKOL!$A:$E,5,FALSE))</f>
        <v xml:space="preserve"> </v>
      </c>
      <c r="DC100" s="209" t="str">
        <f t="shared" si="243"/>
        <v xml:space="preserve"> </v>
      </c>
      <c r="DD100" s="175">
        <f t="shared" si="193"/>
        <v>0</v>
      </c>
      <c r="DE100" s="176" t="str">
        <f t="shared" si="194"/>
        <v xml:space="preserve"> </v>
      </c>
      <c r="DG100" s="171">
        <v>26</v>
      </c>
      <c r="DH100" s="241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",(VLOOKUP(DK100,PROTOKOL!$A$1:$E$26,2,FALSE))*DL100)</f>
        <v xml:space="preserve"> </v>
      </c>
      <c r="DN100" s="174" t="str">
        <f t="shared" si="149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95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",(VLOOKUP(DT100,PROTOKOL!$A$1:$E$26,2,FALSE))*DU100)</f>
        <v xml:space="preserve"> </v>
      </c>
      <c r="DW100" s="174" t="str">
        <f t="shared" si="150"/>
        <v xml:space="preserve"> </v>
      </c>
      <c r="DX100" s="175" t="str">
        <f>IF(DT100=0," ",VLOOKUP(DT100,PROTOKOL!$A:$E,5,FALSE))</f>
        <v xml:space="preserve"> </v>
      </c>
      <c r="DY100" s="209" t="str">
        <f t="shared" si="244"/>
        <v xml:space="preserve"> </v>
      </c>
      <c r="DZ100" s="175">
        <f t="shared" si="196"/>
        <v>0</v>
      </c>
      <c r="EA100" s="176" t="str">
        <f t="shared" si="197"/>
        <v xml:space="preserve"> </v>
      </c>
      <c r="EC100" s="171">
        <v>26</v>
      </c>
      <c r="ED100" s="241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",(VLOOKUP(EG100,PROTOKOL!$A$1:$E$26,2,FALSE))*EH100)</f>
        <v xml:space="preserve"> </v>
      </c>
      <c r="EJ100" s="174" t="str">
        <f t="shared" si="151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98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",(VLOOKUP(EP100,PROTOKOL!$A$1:$E$26,2,FALSE))*EQ100)</f>
        <v xml:space="preserve"> </v>
      </c>
      <c r="ES100" s="174" t="str">
        <f t="shared" si="152"/>
        <v xml:space="preserve"> </v>
      </c>
      <c r="ET100" s="175" t="str">
        <f>IF(EP100=0," ",VLOOKUP(EP100,PROTOKOL!$A:$E,5,FALSE))</f>
        <v xml:space="preserve"> </v>
      </c>
      <c r="EU100" s="209" t="str">
        <f t="shared" si="245"/>
        <v xml:space="preserve"> </v>
      </c>
      <c r="EV100" s="175">
        <f t="shared" si="199"/>
        <v>0</v>
      </c>
      <c r="EW100" s="176" t="str">
        <f t="shared" si="200"/>
        <v xml:space="preserve"> </v>
      </c>
      <c r="EY100" s="171">
        <v>26</v>
      </c>
      <c r="EZ100" s="241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",(VLOOKUP(FC100,PROTOKOL!$A$1:$E$26,2,FALSE))*FD100)</f>
        <v xml:space="preserve"> </v>
      </c>
      <c r="FF100" s="174" t="str">
        <f t="shared" si="153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201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",(VLOOKUP(FL100,PROTOKOL!$A$1:$E$26,2,FALSE))*FM100)</f>
        <v xml:space="preserve"> </v>
      </c>
      <c r="FO100" s="174" t="str">
        <f t="shared" si="154"/>
        <v xml:space="preserve"> </v>
      </c>
      <c r="FP100" s="175" t="str">
        <f>IF(FL100=0," ",VLOOKUP(FL100,PROTOKOL!$A:$E,5,FALSE))</f>
        <v xml:space="preserve"> </v>
      </c>
      <c r="FQ100" s="209" t="str">
        <f t="shared" si="246"/>
        <v xml:space="preserve"> </v>
      </c>
      <c r="FR100" s="175">
        <f t="shared" si="202"/>
        <v>0</v>
      </c>
      <c r="FS100" s="176" t="str">
        <f t="shared" si="203"/>
        <v xml:space="preserve"> </v>
      </c>
      <c r="FU100" s="171">
        <v>26</v>
      </c>
      <c r="FV100" s="241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",(VLOOKUP(FY100,PROTOKOL!$A$1:$E$26,2,FALSE))*FZ100)</f>
        <v xml:space="preserve"> </v>
      </c>
      <c r="GB100" s="174" t="str">
        <f t="shared" si="155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204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",(VLOOKUP(GH100,PROTOKOL!$A$1:$E$26,2,FALSE))*GI100)</f>
        <v xml:space="preserve"> </v>
      </c>
      <c r="GK100" s="174" t="str">
        <f t="shared" si="156"/>
        <v xml:space="preserve"> </v>
      </c>
      <c r="GL100" s="175" t="str">
        <f>IF(GH100=0," ",VLOOKUP(GH100,PROTOKOL!$A:$E,5,FALSE))</f>
        <v xml:space="preserve"> </v>
      </c>
      <c r="GM100" s="209" t="str">
        <f t="shared" si="247"/>
        <v xml:space="preserve"> </v>
      </c>
      <c r="GN100" s="175">
        <f t="shared" si="205"/>
        <v>0</v>
      </c>
      <c r="GO100" s="176" t="str">
        <f t="shared" si="206"/>
        <v xml:space="preserve"> </v>
      </c>
      <c r="GQ100" s="171">
        <v>26</v>
      </c>
      <c r="GR100" s="241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",(VLOOKUP(GU100,PROTOKOL!$A$1:$E$26,2,FALSE))*GV100)</f>
        <v xml:space="preserve"> </v>
      </c>
      <c r="GX100" s="174" t="str">
        <f t="shared" si="157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207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",(VLOOKUP(HD100,PROTOKOL!$A$1:$E$26,2,FALSE))*HE100)</f>
        <v xml:space="preserve"> </v>
      </c>
      <c r="HG100" s="174" t="str">
        <f t="shared" si="158"/>
        <v xml:space="preserve"> </v>
      </c>
      <c r="HH100" s="175" t="str">
        <f>IF(HD100=0," ",VLOOKUP(HD100,PROTOKOL!$A:$E,5,FALSE))</f>
        <v xml:space="preserve"> </v>
      </c>
      <c r="HI100" s="209" t="str">
        <f t="shared" si="248"/>
        <v xml:space="preserve"> </v>
      </c>
      <c r="HJ100" s="175">
        <f t="shared" si="208"/>
        <v>0</v>
      </c>
      <c r="HK100" s="176" t="str">
        <f t="shared" si="209"/>
        <v xml:space="preserve"> </v>
      </c>
      <c r="HM100" s="171">
        <v>26</v>
      </c>
      <c r="HN100" s="241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",(VLOOKUP(HQ100,PROTOKOL!$A$1:$E$26,2,FALSE))*HR100)</f>
        <v xml:space="preserve"> </v>
      </c>
      <c r="HT100" s="174" t="str">
        <f t="shared" si="159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210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",(VLOOKUP(HZ100,PROTOKOL!$A$1:$E$26,2,FALSE))*IA100)</f>
        <v xml:space="preserve"> </v>
      </c>
      <c r="IC100" s="174" t="str">
        <f t="shared" si="160"/>
        <v xml:space="preserve"> </v>
      </c>
      <c r="ID100" s="175" t="str">
        <f>IF(HZ100=0," ",VLOOKUP(HZ100,PROTOKOL!$A:$E,5,FALSE))</f>
        <v xml:space="preserve"> </v>
      </c>
      <c r="IE100" s="209" t="str">
        <f t="shared" si="249"/>
        <v xml:space="preserve"> </v>
      </c>
      <c r="IF100" s="175">
        <f t="shared" si="211"/>
        <v>0</v>
      </c>
      <c r="IG100" s="176" t="str">
        <f t="shared" si="212"/>
        <v xml:space="preserve"> </v>
      </c>
      <c r="II100" s="171">
        <v>26</v>
      </c>
      <c r="IJ100" s="241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",(VLOOKUP(IM100,PROTOKOL!$A$1:$E$26,2,FALSE))*IN100)</f>
        <v xml:space="preserve"> </v>
      </c>
      <c r="IP100" s="174" t="str">
        <f t="shared" si="161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213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",(VLOOKUP(IV100,PROTOKOL!$A$1:$E$26,2,FALSE))*IW100)</f>
        <v xml:space="preserve"> </v>
      </c>
      <c r="IY100" s="174" t="str">
        <f t="shared" si="162"/>
        <v xml:space="preserve"> </v>
      </c>
      <c r="IZ100" s="175" t="str">
        <f>IF(IV100=0," ",VLOOKUP(IV100,PROTOKOL!$A:$E,5,FALSE))</f>
        <v xml:space="preserve"> </v>
      </c>
      <c r="JA100" s="209" t="str">
        <f t="shared" si="250"/>
        <v xml:space="preserve"> </v>
      </c>
      <c r="JB100" s="175">
        <f t="shared" si="214"/>
        <v>0</v>
      </c>
      <c r="JC100" s="176" t="str">
        <f t="shared" si="215"/>
        <v xml:space="preserve"> </v>
      </c>
      <c r="JE100" s="171">
        <v>26</v>
      </c>
      <c r="JF100" s="241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",(VLOOKUP(JI100,PROTOKOL!$A$1:$E$26,2,FALSE))*JJ100)</f>
        <v xml:space="preserve"> </v>
      </c>
      <c r="JL100" s="174" t="str">
        <f t="shared" si="163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216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",(VLOOKUP(JR100,PROTOKOL!$A$1:$E$26,2,FALSE))*JS100)</f>
        <v xml:space="preserve"> </v>
      </c>
      <c r="JU100" s="174" t="str">
        <f t="shared" si="164"/>
        <v xml:space="preserve"> </v>
      </c>
      <c r="JV100" s="175" t="str">
        <f>IF(JR100=0," ",VLOOKUP(JR100,PROTOKOL!$A:$E,5,FALSE))</f>
        <v xml:space="preserve"> </v>
      </c>
      <c r="JW100" s="209" t="str">
        <f t="shared" si="251"/>
        <v xml:space="preserve"> </v>
      </c>
      <c r="JX100" s="175">
        <f t="shared" si="217"/>
        <v>0</v>
      </c>
      <c r="JY100" s="176" t="str">
        <f t="shared" si="218"/>
        <v xml:space="preserve"> </v>
      </c>
      <c r="KA100" s="171">
        <v>26</v>
      </c>
      <c r="KB100" s="241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",(VLOOKUP(KE100,PROTOKOL!$A$1:$E$26,2,FALSE))*KF100)</f>
        <v xml:space="preserve"> </v>
      </c>
      <c r="KH100" s="174" t="str">
        <f t="shared" si="165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219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",(VLOOKUP(KN100,PROTOKOL!$A$1:$E$26,2,FALSE))*KO100)</f>
        <v xml:space="preserve"> </v>
      </c>
      <c r="KQ100" s="174" t="str">
        <f t="shared" si="166"/>
        <v xml:space="preserve"> </v>
      </c>
      <c r="KR100" s="175" t="str">
        <f>IF(KN100=0," ",VLOOKUP(KN100,PROTOKOL!$A:$E,5,FALSE))</f>
        <v xml:space="preserve"> </v>
      </c>
      <c r="KS100" s="209" t="str">
        <f t="shared" si="252"/>
        <v xml:space="preserve"> </v>
      </c>
      <c r="KT100" s="175">
        <f t="shared" si="220"/>
        <v>0</v>
      </c>
      <c r="KU100" s="176" t="str">
        <f t="shared" si="221"/>
        <v xml:space="preserve"> </v>
      </c>
      <c r="KW100" s="171">
        <v>26</v>
      </c>
      <c r="KX100" s="241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",(VLOOKUP(LA100,PROTOKOL!$A$1:$E$26,2,FALSE))*LB100)</f>
        <v xml:space="preserve"> </v>
      </c>
      <c r="LD100" s="174" t="str">
        <f t="shared" si="167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222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",(VLOOKUP(LJ100,PROTOKOL!$A$1:$E$26,2,FALSE))*LK100)</f>
        <v xml:space="preserve"> </v>
      </c>
      <c r="LM100" s="174" t="str">
        <f t="shared" si="168"/>
        <v xml:space="preserve"> </v>
      </c>
      <c r="LN100" s="175" t="str">
        <f>IF(LJ100=0," ",VLOOKUP(LJ100,PROTOKOL!$A:$E,5,FALSE))</f>
        <v xml:space="preserve"> </v>
      </c>
      <c r="LO100" s="209" t="str">
        <f t="shared" si="253"/>
        <v xml:space="preserve"> </v>
      </c>
      <c r="LP100" s="175">
        <f t="shared" si="223"/>
        <v>0</v>
      </c>
      <c r="LQ100" s="176" t="str">
        <f t="shared" si="224"/>
        <v xml:space="preserve"> </v>
      </c>
      <c r="LS100" s="171">
        <v>26</v>
      </c>
      <c r="LT100" s="241"/>
      <c r="LU100" s="167" t="str">
        <f>IF(LW100=0," ",VLOOKUP(LW100,PROTOKOL!$A:$F,6,FALSE))</f>
        <v xml:space="preserve"> </v>
      </c>
      <c r="LV100" s="172"/>
      <c r="LW100" s="172"/>
      <c r="LX100" s="172"/>
      <c r="LY100" s="42" t="str">
        <f>IF(LW100=0," ",(VLOOKUP(LW100,PROTOKOL!$A$1:$E$26,2,FALSE))*LX100)</f>
        <v xml:space="preserve"> </v>
      </c>
      <c r="LZ100" s="174" t="str">
        <f t="shared" si="169"/>
        <v xml:space="preserve"> </v>
      </c>
      <c r="MA100" s="209" t="str">
        <f>IF(LW100=0," ",VLOOKUP(LW100,PROTOKOL!$A:$E,5,FALSE))</f>
        <v xml:space="preserve"> </v>
      </c>
      <c r="MB100" s="175"/>
      <c r="MC100" s="176" t="str">
        <f t="shared" si="225"/>
        <v xml:space="preserve"> </v>
      </c>
      <c r="MD100" s="210" t="str">
        <f>IF(MF100=0," ",VLOOKUP(MF100,PROTOKOL!$A:$F,6,FALSE))</f>
        <v xml:space="preserve"> </v>
      </c>
      <c r="ME100" s="172"/>
      <c r="MF100" s="172"/>
      <c r="MG100" s="172"/>
      <c r="MH100" s="173" t="str">
        <f>IF(MF100=0," ",(VLOOKUP(MF100,PROTOKOL!$A$1:$E$26,2,FALSE))*MG100)</f>
        <v xml:space="preserve"> </v>
      </c>
      <c r="MI100" s="174" t="str">
        <f t="shared" si="170"/>
        <v xml:space="preserve"> </v>
      </c>
      <c r="MJ100" s="175" t="str">
        <f>IF(MF100=0," ",VLOOKUP(MF100,PROTOKOL!$A:$E,5,FALSE))</f>
        <v xml:space="preserve"> </v>
      </c>
      <c r="MK100" s="209" t="str">
        <f t="shared" si="254"/>
        <v xml:space="preserve"> </v>
      </c>
      <c r="ML100" s="175">
        <f t="shared" si="226"/>
        <v>0</v>
      </c>
      <c r="MM100" s="176" t="str">
        <f t="shared" si="227"/>
        <v xml:space="preserve"> </v>
      </c>
      <c r="MO100" s="171">
        <v>26</v>
      </c>
      <c r="MP100" s="241"/>
      <c r="MQ100" s="167" t="str">
        <f>IF(MS100=0," ",VLOOKUP(MS100,PROTOKOL!$A:$F,6,FALSE))</f>
        <v xml:space="preserve"> </v>
      </c>
      <c r="MR100" s="172"/>
      <c r="MS100" s="172"/>
      <c r="MT100" s="172"/>
      <c r="MU100" s="42" t="str">
        <f>IF(MS100=0," ",(VLOOKUP(MS100,PROTOKOL!$A$1:$E$26,2,FALSE))*MT100)</f>
        <v xml:space="preserve"> </v>
      </c>
      <c r="MV100" s="174" t="str">
        <f t="shared" si="171"/>
        <v xml:space="preserve"> </v>
      </c>
      <c r="MW100" s="209" t="str">
        <f>IF(MS100=0," ",VLOOKUP(MS100,PROTOKOL!$A:$E,5,FALSE))</f>
        <v xml:space="preserve"> </v>
      </c>
      <c r="MX100" s="175"/>
      <c r="MY100" s="176" t="str">
        <f t="shared" si="228"/>
        <v xml:space="preserve"> </v>
      </c>
      <c r="MZ100" s="210" t="str">
        <f>IF(NB100=0," ",VLOOKUP(NB100,PROTOKOL!$A:$F,6,FALSE))</f>
        <v xml:space="preserve"> </v>
      </c>
      <c r="NA100" s="172"/>
      <c r="NB100" s="172"/>
      <c r="NC100" s="172"/>
      <c r="ND100" s="173" t="str">
        <f>IF(NB100=0," ",(VLOOKUP(NB100,PROTOKOL!$A$1:$E$26,2,FALSE))*NC100)</f>
        <v xml:space="preserve"> </v>
      </c>
      <c r="NE100" s="174" t="str">
        <f t="shared" si="172"/>
        <v xml:space="preserve"> </v>
      </c>
      <c r="NF100" s="175" t="str">
        <f>IF(NB100=0," ",VLOOKUP(NB100,PROTOKOL!$A:$E,5,FALSE))</f>
        <v xml:space="preserve"> </v>
      </c>
      <c r="NG100" s="209" t="str">
        <f t="shared" si="255"/>
        <v xml:space="preserve"> </v>
      </c>
      <c r="NH100" s="175">
        <f t="shared" si="229"/>
        <v>0</v>
      </c>
      <c r="NI100" s="176" t="str">
        <f t="shared" si="230"/>
        <v xml:space="preserve"> </v>
      </c>
      <c r="NK100" s="171">
        <v>26</v>
      </c>
      <c r="NL100" s="241"/>
      <c r="NM100" s="167" t="str">
        <f>IF(NO100=0," ",VLOOKUP(NO100,PROTOKOL!$A:$F,6,FALSE))</f>
        <v xml:space="preserve"> </v>
      </c>
      <c r="NN100" s="172"/>
      <c r="NO100" s="172"/>
      <c r="NP100" s="172"/>
      <c r="NQ100" s="42" t="str">
        <f>IF(NO100=0," ",(VLOOKUP(NO100,PROTOKOL!$A$1:$E$26,2,FALSE))*NP100)</f>
        <v xml:space="preserve"> </v>
      </c>
      <c r="NR100" s="174" t="str">
        <f t="shared" si="173"/>
        <v xml:space="preserve"> </v>
      </c>
      <c r="NS100" s="209" t="str">
        <f>IF(NO100=0," ",VLOOKUP(NO100,PROTOKOL!$A:$E,5,FALSE))</f>
        <v xml:space="preserve"> </v>
      </c>
      <c r="NT100" s="175"/>
      <c r="NU100" s="176" t="str">
        <f t="shared" si="231"/>
        <v xml:space="preserve"> </v>
      </c>
      <c r="NV100" s="210" t="str">
        <f>IF(NX100=0," ",VLOOKUP(NX100,PROTOKOL!$A:$F,6,FALSE))</f>
        <v xml:space="preserve"> </v>
      </c>
      <c r="NW100" s="172"/>
      <c r="NX100" s="172"/>
      <c r="NY100" s="172"/>
      <c r="NZ100" s="173" t="str">
        <f>IF(NX100=0," ",(VLOOKUP(NX100,PROTOKOL!$A$1:$E$26,2,FALSE))*NY100)</f>
        <v xml:space="preserve"> </v>
      </c>
      <c r="OA100" s="174" t="str">
        <f t="shared" si="174"/>
        <v xml:space="preserve"> </v>
      </c>
      <c r="OB100" s="175" t="str">
        <f>IF(NX100=0," ",VLOOKUP(NX100,PROTOKOL!$A:$E,5,FALSE))</f>
        <v xml:space="preserve"> </v>
      </c>
      <c r="OC100" s="209" t="str">
        <f t="shared" si="256"/>
        <v xml:space="preserve"> </v>
      </c>
      <c r="OD100" s="175">
        <f t="shared" si="232"/>
        <v>0</v>
      </c>
      <c r="OE100" s="176" t="str">
        <f t="shared" si="233"/>
        <v xml:space="preserve"> </v>
      </c>
      <c r="OG100" s="171">
        <v>26</v>
      </c>
      <c r="OH100" s="241"/>
      <c r="OI100" s="167" t="str">
        <f>IF(OK100=0," ",VLOOKUP(OK100,PROTOKOL!$A:$F,6,FALSE))</f>
        <v xml:space="preserve"> </v>
      </c>
      <c r="OJ100" s="172"/>
      <c r="OK100" s="172"/>
      <c r="OL100" s="172"/>
      <c r="OM100" s="42" t="str">
        <f>IF(OK100=0," ",(VLOOKUP(OK100,PROTOKOL!$A$1:$E$26,2,FALSE))*OL100)</f>
        <v xml:space="preserve"> </v>
      </c>
      <c r="ON100" s="174" t="str">
        <f t="shared" si="175"/>
        <v xml:space="preserve"> </v>
      </c>
      <c r="OO100" s="209" t="str">
        <f>IF(OK100=0," ",VLOOKUP(OK100,PROTOKOL!$A:$E,5,FALSE))</f>
        <v xml:space="preserve"> </v>
      </c>
      <c r="OP100" s="175"/>
      <c r="OQ100" s="176" t="str">
        <f t="shared" si="234"/>
        <v xml:space="preserve"> </v>
      </c>
      <c r="OR100" s="210" t="str">
        <f>IF(OT100=0," ",VLOOKUP(OT100,PROTOKOL!$A:$F,6,FALSE))</f>
        <v xml:space="preserve"> </v>
      </c>
      <c r="OS100" s="172"/>
      <c r="OT100" s="172"/>
      <c r="OU100" s="172"/>
      <c r="OV100" s="173" t="str">
        <f>IF(OT100=0," ",(VLOOKUP(OT100,PROTOKOL!$A$1:$E$26,2,FALSE))*OU100)</f>
        <v xml:space="preserve"> </v>
      </c>
      <c r="OW100" s="174" t="str">
        <f t="shared" si="176"/>
        <v xml:space="preserve"> </v>
      </c>
      <c r="OX100" s="175" t="str">
        <f>IF(OT100=0," ",VLOOKUP(OT100,PROTOKOL!$A:$E,5,FALSE))</f>
        <v xml:space="preserve"> </v>
      </c>
      <c r="OY100" s="209" t="str">
        <f t="shared" si="257"/>
        <v xml:space="preserve"> </v>
      </c>
      <c r="OZ100" s="175">
        <f t="shared" si="235"/>
        <v>0</v>
      </c>
      <c r="PA100" s="176" t="str">
        <f t="shared" si="236"/>
        <v xml:space="preserve"> </v>
      </c>
      <c r="PC100" s="171">
        <v>26</v>
      </c>
      <c r="PD100" s="241"/>
      <c r="PE100" s="167" t="str">
        <f>IF(PG100=0," ",VLOOKUP(PG100,PROTOKOL!$A:$F,6,FALSE))</f>
        <v xml:space="preserve"> </v>
      </c>
      <c r="PF100" s="172"/>
      <c r="PG100" s="172"/>
      <c r="PH100" s="172"/>
      <c r="PI100" s="42" t="str">
        <f>IF(PG100=0," ",(VLOOKUP(PG100,PROTOKOL!$A$1:$E$26,2,FALSE))*PH100)</f>
        <v xml:space="preserve"> </v>
      </c>
      <c r="PJ100" s="174" t="str">
        <f t="shared" si="177"/>
        <v xml:space="preserve"> </v>
      </c>
      <c r="PK100" s="209" t="str">
        <f>IF(PG100=0," ",VLOOKUP(PG100,PROTOKOL!$A:$E,5,FALSE))</f>
        <v xml:space="preserve"> </v>
      </c>
      <c r="PL100" s="175"/>
      <c r="PM100" s="176" t="str">
        <f t="shared" si="237"/>
        <v xml:space="preserve"> </v>
      </c>
      <c r="PN100" s="210" t="str">
        <f>IF(PP100=0," ",VLOOKUP(PP100,PROTOKOL!$A:$F,6,FALSE))</f>
        <v xml:space="preserve"> </v>
      </c>
      <c r="PO100" s="172"/>
      <c r="PP100" s="172"/>
      <c r="PQ100" s="172"/>
      <c r="PR100" s="173" t="str">
        <f>IF(PP100=0," ",(VLOOKUP(PP100,PROTOKOL!$A$1:$E$26,2,FALSE))*PQ100)</f>
        <v xml:space="preserve"> </v>
      </c>
      <c r="PS100" s="174" t="str">
        <f t="shared" si="178"/>
        <v xml:space="preserve"> </v>
      </c>
      <c r="PT100" s="175" t="str">
        <f>IF(PP100=0," ",VLOOKUP(PP100,PROTOKOL!$A:$E,5,FALSE))</f>
        <v xml:space="preserve"> </v>
      </c>
      <c r="PU100" s="209" t="str">
        <f t="shared" si="258"/>
        <v xml:space="preserve"> </v>
      </c>
      <c r="PV100" s="175">
        <f t="shared" si="238"/>
        <v>0</v>
      </c>
      <c r="PW100" s="176" t="str">
        <f t="shared" si="239"/>
        <v xml:space="preserve"> </v>
      </c>
    </row>
    <row r="101" spans="1:439" ht="13.8" thickBot="1">
      <c r="A101" s="155"/>
      <c r="B101" s="20"/>
      <c r="C101" s="184"/>
      <c r="D101" s="21">
        <f>SUM(D8:D100)</f>
        <v>691</v>
      </c>
      <c r="E101" s="21"/>
      <c r="F101" s="21">
        <f>SUM(F8:F100)</f>
        <v>22.5</v>
      </c>
      <c r="G101" s="186"/>
      <c r="H101" s="187"/>
      <c r="I101" s="183"/>
      <c r="J101" s="21"/>
      <c r="K101" s="21">
        <f t="shared" ref="K101" si="259">SUM(K8:K100)</f>
        <v>108.323606796875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81"/>
        <v>0</v>
      </c>
      <c r="U101" s="192">
        <f>SUM(U8:U100)</f>
        <v>0</v>
      </c>
      <c r="W101" s="155"/>
      <c r="X101" s="20"/>
      <c r="Y101" s="184"/>
      <c r="Z101" s="21">
        <f>SUM(Z8:Z100)</f>
        <v>460</v>
      </c>
      <c r="AA101" s="21"/>
      <c r="AB101" s="21">
        <f>SUM(AB8:AB100)</f>
        <v>15</v>
      </c>
      <c r="AC101" s="186"/>
      <c r="AD101" s="187"/>
      <c r="AE101" s="183"/>
      <c r="AF101" s="21"/>
      <c r="AG101" s="21">
        <f t="shared" ref="AG101" si="260">SUM(AG8:AG100)</f>
        <v>71.916087499999989</v>
      </c>
      <c r="AH101" s="184"/>
      <c r="AK101">
        <f>SUM(AK8:AK100)</f>
        <v>3</v>
      </c>
      <c r="AL101" s="188"/>
      <c r="AM101" s="189"/>
      <c r="AN101" s="183"/>
      <c r="AO101" s="77"/>
      <c r="AP101" s="183">
        <f t="shared" si="184"/>
        <v>6</v>
      </c>
      <c r="AQ101" s="192" t="e">
        <f>SUM(AQ8:AQ100)</f>
        <v>#VALUE!</v>
      </c>
      <c r="AS101" s="155"/>
      <c r="AT101" s="20"/>
      <c r="AU101" s="184"/>
      <c r="AV101" s="21">
        <f>SUM(AV8:AV100)</f>
        <v>231</v>
      </c>
      <c r="AW101" s="21"/>
      <c r="AX101" s="21">
        <f>SUM(AX8:AX100)</f>
        <v>7.5</v>
      </c>
      <c r="AY101" s="186"/>
      <c r="AZ101" s="187"/>
      <c r="BA101" s="183"/>
      <c r="BB101" s="21"/>
      <c r="BC101" s="21">
        <f t="shared" ref="BC101" si="261">SUM(BC8:BC100)</f>
        <v>36.407519296874995</v>
      </c>
      <c r="BD101" s="184"/>
      <c r="BG101">
        <f>SUM(BG8:BG100)</f>
        <v>3</v>
      </c>
      <c r="BH101" s="188"/>
      <c r="BI101" s="189"/>
      <c r="BJ101" s="183"/>
      <c r="BK101" s="77"/>
      <c r="BL101" s="183">
        <f t="shared" si="187"/>
        <v>6</v>
      </c>
      <c r="BM101" s="192" t="e">
        <f>SUM(BM8:BM100)</f>
        <v>#VALUE!</v>
      </c>
      <c r="BO101" s="155"/>
      <c r="BP101" s="20"/>
      <c r="BQ101" s="184"/>
      <c r="BR101" s="21">
        <f>SUM(BR8:BR100)</f>
        <v>691</v>
      </c>
      <c r="BS101" s="21"/>
      <c r="BT101" s="21">
        <f>SUM(BT8:BT100)</f>
        <v>22.5</v>
      </c>
      <c r="BU101" s="186"/>
      <c r="BV101" s="187"/>
      <c r="BW101" s="183"/>
      <c r="BX101" s="21"/>
      <c r="BY101" s="21">
        <f t="shared" ref="BY101" si="262">SUM(BY8:BY100)</f>
        <v>108.323606796875</v>
      </c>
      <c r="BZ101" s="184"/>
      <c r="CC101">
        <f>SUM(CC8:CC100)</f>
        <v>6</v>
      </c>
      <c r="CD101" s="188"/>
      <c r="CE101" s="189"/>
      <c r="CF101" s="183"/>
      <c r="CG101" s="77"/>
      <c r="CH101" s="183">
        <f t="shared" si="190"/>
        <v>12</v>
      </c>
      <c r="CI101" s="192" t="e">
        <f>SUM(CI8:CI100)</f>
        <v>#VALUE!</v>
      </c>
      <c r="CK101" s="155"/>
      <c r="CL101" s="20"/>
      <c r="CM101" s="184"/>
      <c r="CN101" s="21">
        <f>SUM(CN8:CN100)</f>
        <v>155</v>
      </c>
      <c r="CO101" s="21"/>
      <c r="CP101" s="21">
        <f>SUM(CP8:CP100)</f>
        <v>7.5</v>
      </c>
      <c r="CQ101" s="186"/>
      <c r="CR101" s="187"/>
      <c r="CS101" s="183"/>
      <c r="CT101" s="21"/>
      <c r="CU101" s="21">
        <f t="shared" ref="CU101" si="263">SUM(CU8:CU100)</f>
        <v>39.415547956730769</v>
      </c>
      <c r="CV101" s="184"/>
      <c r="CY101">
        <f>SUM(CY8:CY100)</f>
        <v>0</v>
      </c>
      <c r="CZ101" s="188"/>
      <c r="DA101" s="189"/>
      <c r="DB101" s="183"/>
      <c r="DC101" s="77"/>
      <c r="DD101" s="183">
        <f t="shared" si="193"/>
        <v>0</v>
      </c>
      <c r="DE101" s="192">
        <f>SUM(DE8:DE100)</f>
        <v>0</v>
      </c>
      <c r="DG101" s="155"/>
      <c r="DH101" s="20"/>
      <c r="DI101" s="184"/>
      <c r="DJ101" s="21">
        <f>SUM(DJ8:DJ100)</f>
        <v>531</v>
      </c>
      <c r="DK101" s="21"/>
      <c r="DL101" s="21">
        <f>SUM(DL8:DL100)</f>
        <v>22.5</v>
      </c>
      <c r="DM101" s="186"/>
      <c r="DN101" s="187"/>
      <c r="DO101" s="183"/>
      <c r="DP101" s="21"/>
      <c r="DQ101" s="21">
        <f t="shared" ref="DQ101" si="264">SUM(DQ8:DQ100)</f>
        <v>159.69224072544642</v>
      </c>
      <c r="DR101" s="184"/>
      <c r="DU101">
        <f>SUM(DU8:DU100)</f>
        <v>0</v>
      </c>
      <c r="DV101" s="188"/>
      <c r="DW101" s="189"/>
      <c r="DX101" s="183"/>
      <c r="DY101" s="77"/>
      <c r="DZ101" s="183">
        <f t="shared" si="196"/>
        <v>0</v>
      </c>
      <c r="EA101" s="192">
        <f>SUM(EA8:EA100)</f>
        <v>0</v>
      </c>
      <c r="EC101" s="155"/>
      <c r="ED101" s="20"/>
      <c r="EE101" s="184"/>
      <c r="EF101" s="21">
        <f>SUM(EF8:EF100)</f>
        <v>300</v>
      </c>
      <c r="EG101" s="21"/>
      <c r="EH101" s="21">
        <f>SUM(EH8:EH100)</f>
        <v>15</v>
      </c>
      <c r="EI101" s="186"/>
      <c r="EJ101" s="187"/>
      <c r="EK101" s="183"/>
      <c r="EL101" s="21"/>
      <c r="EM101" s="21">
        <f t="shared" ref="EM101" si="265">SUM(EM8:EM100)</f>
        <v>123.28472142857143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99"/>
        <v>0</v>
      </c>
      <c r="EW101" s="192">
        <f>SUM(EW8:EW100)</f>
        <v>0</v>
      </c>
      <c r="EY101" s="155"/>
      <c r="EZ101" s="20"/>
      <c r="FA101" s="184"/>
      <c r="FB101" s="21">
        <f>SUM(FB8:FB100)</f>
        <v>330</v>
      </c>
      <c r="FC101" s="21"/>
      <c r="FD101" s="21">
        <f>SUM(FD8:FD100)</f>
        <v>22.5</v>
      </c>
      <c r="FE101" s="186"/>
      <c r="FF101" s="187"/>
      <c r="FG101" s="183"/>
      <c r="FH101" s="21"/>
      <c r="FI101" s="21">
        <f t="shared" ref="FI101" si="266">SUM(FI8:FI100)</f>
        <v>82.189814285714277</v>
      </c>
      <c r="FJ101" s="184"/>
      <c r="FM101">
        <f>SUM(FM8:FM100)</f>
        <v>0</v>
      </c>
      <c r="FN101" s="188"/>
      <c r="FO101" s="189"/>
      <c r="FP101" s="183"/>
      <c r="FQ101" s="77"/>
      <c r="FR101" s="183">
        <f t="shared" si="202"/>
        <v>0</v>
      </c>
      <c r="FS101" s="192">
        <f>SUM(FS8:FS100)</f>
        <v>0</v>
      </c>
      <c r="FU101" s="155"/>
      <c r="FV101" s="20"/>
      <c r="FW101" s="184"/>
      <c r="FX101" s="21">
        <f>SUM(FX8:FX100)</f>
        <v>0</v>
      </c>
      <c r="FY101" s="21"/>
      <c r="FZ101" s="21">
        <f>SUM(FZ8:FZ100)</f>
        <v>7.5</v>
      </c>
      <c r="GA101" s="186"/>
      <c r="GB101" s="187"/>
      <c r="GC101" s="183"/>
      <c r="GD101" s="21"/>
      <c r="GE101" s="21" t="e">
        <f t="shared" ref="GE101" si="267">SUM(GE8:GE100)</f>
        <v>#DIV/0!</v>
      </c>
      <c r="GF101" s="184"/>
      <c r="GI101">
        <f>SUM(GI8:GI100)</f>
        <v>0</v>
      </c>
      <c r="GJ101" s="188"/>
      <c r="GK101" s="189"/>
      <c r="GL101" s="183"/>
      <c r="GM101" s="77"/>
      <c r="GN101" s="183">
        <f t="shared" si="205"/>
        <v>0</v>
      </c>
      <c r="GO101" s="192">
        <f>SUM(GO8:GO100)</f>
        <v>0</v>
      </c>
      <c r="GQ101" s="155"/>
      <c r="GR101" s="20"/>
      <c r="GS101" s="184"/>
      <c r="GT101" s="21">
        <f>SUM(GT8:GT100)</f>
        <v>231</v>
      </c>
      <c r="GU101" s="21"/>
      <c r="GV101" s="21">
        <f>SUM(GV8:GV100)</f>
        <v>7.5</v>
      </c>
      <c r="GW101" s="186"/>
      <c r="GX101" s="187"/>
      <c r="GY101" s="183"/>
      <c r="GZ101" s="21"/>
      <c r="HA101" s="21">
        <f t="shared" ref="HA101" si="268">SUM(HA8:HA100)</f>
        <v>36.407519296874995</v>
      </c>
      <c r="HB101" s="184"/>
      <c r="HE101">
        <f>SUM(HE8:HE100)</f>
        <v>0</v>
      </c>
      <c r="HF101" s="188"/>
      <c r="HG101" s="189"/>
      <c r="HH101" s="183"/>
      <c r="HI101" s="77"/>
      <c r="HJ101" s="183">
        <f t="shared" si="208"/>
        <v>0</v>
      </c>
      <c r="HK101" s="192">
        <f>SUM(HK8:HK100)</f>
        <v>0</v>
      </c>
      <c r="HM101" s="155"/>
      <c r="HN101" s="20"/>
      <c r="HO101" s="184"/>
      <c r="HP101" s="21">
        <f>SUM(HP8:HP100)</f>
        <v>0</v>
      </c>
      <c r="HQ101" s="21"/>
      <c r="HR101" s="21">
        <f>SUM(HR8:HR100)</f>
        <v>22.5</v>
      </c>
      <c r="HS101" s="186"/>
      <c r="HT101" s="187"/>
      <c r="HU101" s="183"/>
      <c r="HV101" s="21"/>
      <c r="HW101" s="21" t="e">
        <f t="shared" ref="HW101" si="269">SUM(HW8:HW100)</f>
        <v>#DIV/0!</v>
      </c>
      <c r="HX101" s="184"/>
      <c r="IA101">
        <f>SUM(IA8:IA100)</f>
        <v>0</v>
      </c>
      <c r="IB101" s="188"/>
      <c r="IC101" s="189"/>
      <c r="ID101" s="183"/>
      <c r="IE101" s="77"/>
      <c r="IF101" s="183">
        <f t="shared" si="211"/>
        <v>0</v>
      </c>
      <c r="IG101" s="192">
        <f>SUM(IG8:IG100)</f>
        <v>0</v>
      </c>
      <c r="II101" s="155"/>
      <c r="IJ101" s="20"/>
      <c r="IK101" s="184"/>
      <c r="IL101" s="21">
        <f>SUM(IL8:IL100)</f>
        <v>265</v>
      </c>
      <c r="IM101" s="21"/>
      <c r="IN101" s="21">
        <f>SUM(IN8:IN100)</f>
        <v>15</v>
      </c>
      <c r="IO101" s="186"/>
      <c r="IP101" s="187"/>
      <c r="IQ101" s="183"/>
      <c r="IR101" s="21"/>
      <c r="IS101" s="21">
        <f t="shared" ref="IS101" si="270">SUM(IS8:IS100)</f>
        <v>66.812152718635531</v>
      </c>
      <c r="IT101" s="184"/>
      <c r="IW101">
        <f>SUM(IW8:IW100)</f>
        <v>0</v>
      </c>
      <c r="IX101" s="188"/>
      <c r="IY101" s="189"/>
      <c r="IZ101" s="183"/>
      <c r="JA101" s="77"/>
      <c r="JB101" s="183">
        <f t="shared" si="214"/>
        <v>0</v>
      </c>
      <c r="JC101" s="192">
        <f>SUM(JC8:JC100)</f>
        <v>0</v>
      </c>
      <c r="JE101" s="155"/>
      <c r="JF101" s="20"/>
      <c r="JG101" s="184"/>
      <c r="JH101" s="21">
        <f>SUM(JH8:JH100)</f>
        <v>611</v>
      </c>
      <c r="JI101" s="21"/>
      <c r="JJ101" s="21">
        <f>SUM(JJ8:JJ100)</f>
        <v>22.5</v>
      </c>
      <c r="JK101" s="186"/>
      <c r="JL101" s="187"/>
      <c r="JM101" s="183"/>
      <c r="JN101" s="21"/>
      <c r="JO101" s="21">
        <f t="shared" ref="JO101" si="271">SUM(JO8:JO100)</f>
        <v>108.323606796875</v>
      </c>
      <c r="JP101" s="184"/>
      <c r="JS101">
        <f>SUM(JS8:JS100)</f>
        <v>0</v>
      </c>
      <c r="JT101" s="188"/>
      <c r="JU101" s="189"/>
      <c r="JV101" s="183"/>
      <c r="JW101" s="77"/>
      <c r="JX101" s="183">
        <f t="shared" si="217"/>
        <v>0</v>
      </c>
      <c r="JY101" s="192">
        <f>SUM(JY8:JY100)</f>
        <v>0</v>
      </c>
      <c r="KA101" s="155"/>
      <c r="KB101" s="20"/>
      <c r="KC101" s="184"/>
      <c r="KD101" s="21">
        <f>SUM(KD8:KD100)</f>
        <v>691</v>
      </c>
      <c r="KE101" s="21"/>
      <c r="KF101" s="21">
        <f>SUM(KF8:KF100)</f>
        <v>22.5</v>
      </c>
      <c r="KG101" s="186"/>
      <c r="KH101" s="187"/>
      <c r="KI101" s="183"/>
      <c r="KJ101" s="21"/>
      <c r="KK101" s="21">
        <f t="shared" ref="KK101" si="272">SUM(KK8:KK100)</f>
        <v>108.323606796875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220"/>
        <v>0</v>
      </c>
      <c r="KU101" s="192">
        <f>SUM(KU8:KU100)</f>
        <v>0</v>
      </c>
      <c r="KW101" s="155"/>
      <c r="KX101" s="20"/>
      <c r="KY101" s="184"/>
      <c r="KZ101" s="21">
        <f>SUM(KZ8:KZ100)</f>
        <v>150</v>
      </c>
      <c r="LA101" s="21"/>
      <c r="LB101" s="21">
        <f>SUM(LB8:LB100)</f>
        <v>7.5</v>
      </c>
      <c r="LC101" s="186"/>
      <c r="LD101" s="187"/>
      <c r="LE101" s="183"/>
      <c r="LF101" s="21"/>
      <c r="LG101" s="21">
        <f t="shared" ref="LG101" si="273">SUM(LG8:LG100)</f>
        <v>61.642360714285715</v>
      </c>
      <c r="LH101" s="184"/>
      <c r="LK101">
        <f>SUM(LK8:LK100)</f>
        <v>3</v>
      </c>
      <c r="LL101" s="188"/>
      <c r="LM101" s="189"/>
      <c r="LN101" s="183"/>
      <c r="LO101" s="77"/>
      <c r="LP101" s="183">
        <f t="shared" si="223"/>
        <v>6</v>
      </c>
      <c r="LQ101" s="192">
        <f>SUM(LQ8:LQ100)</f>
        <v>117.80540047619047</v>
      </c>
      <c r="LS101" s="155"/>
      <c r="LT101" s="20"/>
      <c r="LU101" s="184"/>
      <c r="LV101" s="21">
        <f>SUM(LV8:LV100)</f>
        <v>316</v>
      </c>
      <c r="LW101" s="21"/>
      <c r="LX101" s="21">
        <f>SUM(LX8:LX100)</f>
        <v>15</v>
      </c>
      <c r="LY101" s="186"/>
      <c r="LZ101" s="187"/>
      <c r="MA101" s="183"/>
      <c r="MB101" s="21"/>
      <c r="MC101" s="21">
        <f t="shared" ref="MC101" si="274">SUM(MC8:MC100)</f>
        <v>82.980100961538469</v>
      </c>
      <c r="MD101" s="184"/>
      <c r="MG101">
        <f>SUM(MG8:MG100)</f>
        <v>0</v>
      </c>
      <c r="MH101" s="188"/>
      <c r="MI101" s="189"/>
      <c r="MJ101" s="183"/>
      <c r="MK101" s="77"/>
      <c r="ML101" s="183">
        <f t="shared" si="226"/>
        <v>0</v>
      </c>
      <c r="MM101" s="192">
        <f>SUM(MM8:MM100)</f>
        <v>0</v>
      </c>
      <c r="MO101" s="155"/>
      <c r="MP101" s="20"/>
      <c r="MQ101" s="184"/>
      <c r="MR101" s="21">
        <f>SUM(MR8:MR100)</f>
        <v>690</v>
      </c>
      <c r="MS101" s="21"/>
      <c r="MT101" s="21">
        <f>SUM(MT8:MT100)</f>
        <v>22.5</v>
      </c>
      <c r="MU101" s="186"/>
      <c r="MV101" s="187"/>
      <c r="MW101" s="183"/>
      <c r="MX101" s="21"/>
      <c r="MY101" s="21">
        <f t="shared" ref="MY101" si="275">SUM(MY8:MY100)</f>
        <v>107.87413124999998</v>
      </c>
      <c r="MZ101" s="184"/>
      <c r="NC101">
        <f>SUM(NC8:NC100)</f>
        <v>0</v>
      </c>
      <c r="ND101" s="188"/>
      <c r="NE101" s="189"/>
      <c r="NF101" s="183"/>
      <c r="NG101" s="77"/>
      <c r="NH101" s="183">
        <f t="shared" si="229"/>
        <v>0</v>
      </c>
      <c r="NI101" s="192">
        <f>SUM(NI8:NI100)</f>
        <v>0</v>
      </c>
      <c r="NK101" s="155"/>
      <c r="NL101" s="20"/>
      <c r="NM101" s="184"/>
      <c r="NN101" s="21">
        <f>SUM(NN8:NN100)</f>
        <v>231</v>
      </c>
      <c r="NO101" s="21"/>
      <c r="NP101" s="21">
        <f>SUM(NP8:NP100)</f>
        <v>15</v>
      </c>
      <c r="NQ101" s="186"/>
      <c r="NR101" s="187"/>
      <c r="NS101" s="183"/>
      <c r="NT101" s="21"/>
      <c r="NU101" s="21" t="e">
        <f t="shared" ref="NU101" si="276">SUM(NU8:NU100)</f>
        <v>#DIV/0!</v>
      </c>
      <c r="NV101" s="184"/>
      <c r="NY101">
        <f>SUM(NY8:NY100)</f>
        <v>0</v>
      </c>
      <c r="NZ101" s="188"/>
      <c r="OA101" s="189"/>
      <c r="OB101" s="183"/>
      <c r="OC101" s="77"/>
      <c r="OD101" s="183">
        <f t="shared" si="232"/>
        <v>0</v>
      </c>
      <c r="OE101" s="192">
        <f>SUM(OE8:OE100)</f>
        <v>0</v>
      </c>
      <c r="OG101" s="155"/>
      <c r="OH101" s="20"/>
      <c r="OI101" s="184"/>
      <c r="OJ101" s="21">
        <f>SUM(OJ8:OJ100)</f>
        <v>0</v>
      </c>
      <c r="OK101" s="21"/>
      <c r="OL101" s="21">
        <f>SUM(OL8:OL100)</f>
        <v>22.5</v>
      </c>
      <c r="OM101" s="186"/>
      <c r="ON101" s="187"/>
      <c r="OO101" s="183"/>
      <c r="OP101" s="21"/>
      <c r="OQ101" s="21" t="e">
        <f t="shared" ref="OQ101" si="277">SUM(OQ8:OQ100)</f>
        <v>#DIV/0!</v>
      </c>
      <c r="OR101" s="184"/>
      <c r="OU101">
        <f>SUM(OU8:OU100)</f>
        <v>3</v>
      </c>
      <c r="OV101" s="188"/>
      <c r="OW101" s="189"/>
      <c r="OX101" s="183"/>
      <c r="OY101" s="77"/>
      <c r="OZ101" s="183">
        <f t="shared" si="235"/>
        <v>6</v>
      </c>
      <c r="PA101" s="192" t="e">
        <f>SUM(PA8:PA100)</f>
        <v>#VALUE!</v>
      </c>
      <c r="PC101" s="155"/>
      <c r="PD101" s="20"/>
      <c r="PE101" s="184"/>
      <c r="PF101" s="21">
        <f>SUM(PF8:PF100)</f>
        <v>0</v>
      </c>
      <c r="PG101" s="21"/>
      <c r="PH101" s="21">
        <f>SUM(PH8:PH100)</f>
        <v>15</v>
      </c>
      <c r="PI101" s="186"/>
      <c r="PJ101" s="187"/>
      <c r="PK101" s="183"/>
      <c r="PL101" s="21"/>
      <c r="PM101" s="21" t="e">
        <f t="shared" ref="PM101" si="278">SUM(PM8:PM100)</f>
        <v>#DIV/0!</v>
      </c>
      <c r="PN101" s="184"/>
      <c r="PQ101">
        <f>SUM(PQ8:PQ100)</f>
        <v>0</v>
      </c>
      <c r="PR101" s="188"/>
      <c r="PS101" s="189"/>
      <c r="PT101" s="183"/>
      <c r="PU101" s="77"/>
      <c r="PV101" s="183">
        <f t="shared" si="238"/>
        <v>0</v>
      </c>
      <c r="PW101" s="192">
        <f>SUM(PW8:PW100)</f>
        <v>0</v>
      </c>
    </row>
    <row r="102" spans="1:439" ht="13.8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97</v>
      </c>
      <c r="T102" s="25"/>
      <c r="U102" s="31">
        <f>K101</f>
        <v>108.323606796875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97</v>
      </c>
      <c r="AP102" s="25"/>
      <c r="AQ102" s="31">
        <f>AG101</f>
        <v>71.916087499999989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97</v>
      </c>
      <c r="BL102" s="25"/>
      <c r="BM102" s="31">
        <f>BC101</f>
        <v>36.407519296874995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97</v>
      </c>
      <c r="CH102" s="25"/>
      <c r="CI102" s="31">
        <f>BY101</f>
        <v>108.323606796875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97</v>
      </c>
      <c r="DD102" s="25"/>
      <c r="DE102" s="31">
        <f>CU101</f>
        <v>39.415547956730769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97</v>
      </c>
      <c r="DZ102" s="25"/>
      <c r="EA102" s="31">
        <f>DQ101</f>
        <v>159.69224072544642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97</v>
      </c>
      <c r="EV102" s="25"/>
      <c r="EW102" s="31">
        <f>EM101</f>
        <v>123.28472142857143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97</v>
      </c>
      <c r="FR102" s="25"/>
      <c r="FS102" s="31">
        <f>FI101</f>
        <v>82.189814285714277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97</v>
      </c>
      <c r="GN102" s="25"/>
      <c r="GO102" s="31" t="e">
        <f>GE101</f>
        <v>#DIV/0!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97</v>
      </c>
      <c r="HJ102" s="25"/>
      <c r="HK102" s="31">
        <f>HA101</f>
        <v>36.407519296874995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97</v>
      </c>
      <c r="IF102" s="25"/>
      <c r="IG102" s="31" t="e">
        <f>HW101</f>
        <v>#DIV/0!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97</v>
      </c>
      <c r="JB102" s="25"/>
      <c r="JC102" s="31">
        <f>IS101</f>
        <v>66.812152718635531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97</v>
      </c>
      <c r="JX102" s="25"/>
      <c r="JY102" s="31">
        <f>JO101</f>
        <v>108.323606796875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97</v>
      </c>
      <c r="KT102" s="25"/>
      <c r="KU102" s="31">
        <f>KK101</f>
        <v>108.323606796875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97</v>
      </c>
      <c r="LP102" s="25"/>
      <c r="LQ102" s="31">
        <f>LG101</f>
        <v>61.642360714285715</v>
      </c>
      <c r="LS102" s="156"/>
      <c r="LT102" s="3"/>
      <c r="LU102" s="185"/>
      <c r="LV102" s="18"/>
      <c r="LW102" s="18"/>
      <c r="LX102" s="18"/>
      <c r="LY102" s="188"/>
      <c r="LZ102" s="189"/>
      <c r="MA102" s="183"/>
      <c r="MB102" s="18"/>
      <c r="MC102" s="22"/>
      <c r="MD102" s="185"/>
      <c r="MH102" s="188"/>
      <c r="MI102" s="49"/>
      <c r="MJ102" s="193">
        <f>VLOOKUP(MD2,PUANTAJ!$A:$F,2, )</f>
        <v>0</v>
      </c>
      <c r="MK102" s="195" t="s">
        <v>97</v>
      </c>
      <c r="ML102" s="25"/>
      <c r="MM102" s="31">
        <f>MC101</f>
        <v>82.980100961538469</v>
      </c>
      <c r="MO102" s="156"/>
      <c r="MP102" s="3"/>
      <c r="MQ102" s="185"/>
      <c r="MR102" s="18"/>
      <c r="MS102" s="18"/>
      <c r="MT102" s="18"/>
      <c r="MU102" s="188"/>
      <c r="MV102" s="189"/>
      <c r="MW102" s="183"/>
      <c r="MX102" s="18"/>
      <c r="MY102" s="22"/>
      <c r="MZ102" s="185"/>
      <c r="ND102" s="188"/>
      <c r="NE102" s="49"/>
      <c r="NF102" s="193">
        <f>VLOOKUP(MZ2,PUANTAJ!$A:$F,2, )</f>
        <v>0</v>
      </c>
      <c r="NG102" s="195" t="s">
        <v>97</v>
      </c>
      <c r="NH102" s="25"/>
      <c r="NI102" s="31">
        <f>MY101</f>
        <v>107.87413124999998</v>
      </c>
      <c r="NK102" s="156"/>
      <c r="NL102" s="3"/>
      <c r="NM102" s="185"/>
      <c r="NN102" s="18"/>
      <c r="NO102" s="18"/>
      <c r="NP102" s="18"/>
      <c r="NQ102" s="188"/>
      <c r="NR102" s="189"/>
      <c r="NS102" s="183"/>
      <c r="NT102" s="18"/>
      <c r="NU102" s="22"/>
      <c r="NV102" s="185"/>
      <c r="NZ102" s="188"/>
      <c r="OA102" s="49"/>
      <c r="OB102" s="193">
        <f>VLOOKUP(NV2,PUANTAJ!$A:$F,2, )</f>
        <v>0</v>
      </c>
      <c r="OC102" s="195" t="s">
        <v>97</v>
      </c>
      <c r="OD102" s="25"/>
      <c r="OE102" s="31" t="e">
        <f>NU101</f>
        <v>#DIV/0!</v>
      </c>
      <c r="OG102" s="156"/>
      <c r="OH102" s="3"/>
      <c r="OI102" s="185"/>
      <c r="OJ102" s="18"/>
      <c r="OK102" s="18"/>
      <c r="OL102" s="18"/>
      <c r="OM102" s="188"/>
      <c r="ON102" s="189"/>
      <c r="OO102" s="183"/>
      <c r="OP102" s="18"/>
      <c r="OQ102" s="22"/>
      <c r="OR102" s="185"/>
      <c r="OV102" s="188"/>
      <c r="OW102" s="49"/>
      <c r="OX102" s="193">
        <f>VLOOKUP(OR2,PUANTAJ!$A:$F,2, )</f>
        <v>0</v>
      </c>
      <c r="OY102" s="195" t="s">
        <v>97</v>
      </c>
      <c r="OZ102" s="25"/>
      <c r="PA102" s="31" t="e">
        <f>OQ101</f>
        <v>#DIV/0!</v>
      </c>
      <c r="PC102" s="156"/>
      <c r="PD102" s="3"/>
      <c r="PE102" s="185"/>
      <c r="PF102" s="18"/>
      <c r="PG102" s="18"/>
      <c r="PH102" s="18"/>
      <c r="PI102" s="188"/>
      <c r="PJ102" s="189"/>
      <c r="PK102" s="183"/>
      <c r="PL102" s="18"/>
      <c r="PM102" s="22"/>
      <c r="PN102" s="185"/>
      <c r="PR102" s="188"/>
      <c r="PS102" s="49"/>
      <c r="PT102" s="193">
        <f>VLOOKUP(PN2,PUANTAJ!$A:$F,2, )</f>
        <v>0</v>
      </c>
      <c r="PU102" s="195" t="s">
        <v>97</v>
      </c>
      <c r="PV102" s="25"/>
      <c r="PW102" s="31" t="e">
        <f>PM101</f>
        <v>#DIV/0!</v>
      </c>
    </row>
    <row r="103" spans="1:439" ht="13.8" thickBot="1">
      <c r="A103" s="157"/>
      <c r="B103" s="23"/>
      <c r="C103" s="239" t="s">
        <v>99</v>
      </c>
      <c r="D103" s="240"/>
      <c r="E103" s="24"/>
      <c r="G103" s="188"/>
      <c r="H103" s="190"/>
      <c r="I103" s="183"/>
      <c r="J103" s="190"/>
      <c r="K103" s="40" t="s">
        <v>100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39" t="s">
        <v>99</v>
      </c>
      <c r="Z103" s="240"/>
      <c r="AA103" s="24"/>
      <c r="AC103" s="188"/>
      <c r="AD103" s="190"/>
      <c r="AE103" s="183"/>
      <c r="AF103" s="190"/>
      <c r="AG103" s="40" t="s">
        <v>100</v>
      </c>
      <c r="AH103" s="58" t="e">
        <f>AQ101</f>
        <v>#VALUE!</v>
      </c>
      <c r="AL103" s="188"/>
      <c r="AM103" s="49"/>
      <c r="AN103" s="183"/>
      <c r="AO103" s="13"/>
      <c r="AP103" s="27"/>
      <c r="AQ103" s="27"/>
      <c r="AS103" s="157"/>
      <c r="AT103" s="23"/>
      <c r="AU103" s="239" t="s">
        <v>99</v>
      </c>
      <c r="AV103" s="240"/>
      <c r="AW103" s="24"/>
      <c r="AY103" s="188"/>
      <c r="AZ103" s="190"/>
      <c r="BA103" s="183"/>
      <c r="BB103" s="190"/>
      <c r="BC103" s="40" t="s">
        <v>100</v>
      </c>
      <c r="BD103" s="58" t="e">
        <f>BM101</f>
        <v>#VALUE!</v>
      </c>
      <c r="BH103" s="188"/>
      <c r="BI103" s="49"/>
      <c r="BJ103" s="183"/>
      <c r="BK103" s="13"/>
      <c r="BL103" s="27"/>
      <c r="BM103" s="27"/>
      <c r="BO103" s="157"/>
      <c r="BP103" s="23"/>
      <c r="BQ103" s="239" t="s">
        <v>99</v>
      </c>
      <c r="BR103" s="240"/>
      <c r="BS103" s="24"/>
      <c r="BU103" s="188"/>
      <c r="BV103" s="190"/>
      <c r="BW103" s="183"/>
      <c r="BX103" s="190"/>
      <c r="BY103" s="40" t="s">
        <v>100</v>
      </c>
      <c r="BZ103" s="58" t="e">
        <f>CI101</f>
        <v>#VALUE!</v>
      </c>
      <c r="CD103" s="188"/>
      <c r="CE103" s="49"/>
      <c r="CF103" s="183"/>
      <c r="CG103" s="13"/>
      <c r="CH103" s="27"/>
      <c r="CI103" s="27"/>
      <c r="CK103" s="157"/>
      <c r="CL103" s="23"/>
      <c r="CM103" s="239" t="s">
        <v>99</v>
      </c>
      <c r="CN103" s="240"/>
      <c r="CO103" s="24"/>
      <c r="CQ103" s="188"/>
      <c r="CR103" s="190"/>
      <c r="CS103" s="183"/>
      <c r="CT103" s="190"/>
      <c r="CU103" s="40" t="s">
        <v>100</v>
      </c>
      <c r="CV103" s="58">
        <f>DE101</f>
        <v>0</v>
      </c>
      <c r="CZ103" s="188"/>
      <c r="DA103" s="49"/>
      <c r="DB103" s="183"/>
      <c r="DC103" s="13"/>
      <c r="DD103" s="27"/>
      <c r="DE103" s="27"/>
      <c r="DG103" s="157"/>
      <c r="DH103" s="23"/>
      <c r="DI103" s="239" t="s">
        <v>99</v>
      </c>
      <c r="DJ103" s="240"/>
      <c r="DK103" s="24"/>
      <c r="DM103" s="188"/>
      <c r="DN103" s="190"/>
      <c r="DO103" s="183"/>
      <c r="DP103" s="190"/>
      <c r="DQ103" s="40" t="s">
        <v>100</v>
      </c>
      <c r="DR103" s="58">
        <f>EA101</f>
        <v>0</v>
      </c>
      <c r="DV103" s="188"/>
      <c r="DW103" s="49"/>
      <c r="DX103" s="183"/>
      <c r="DY103" s="13"/>
      <c r="DZ103" s="27"/>
      <c r="EA103" s="27"/>
      <c r="EC103" s="157"/>
      <c r="ED103" s="23"/>
      <c r="EE103" s="239" t="s">
        <v>99</v>
      </c>
      <c r="EF103" s="240"/>
      <c r="EG103" s="24"/>
      <c r="EI103" s="188"/>
      <c r="EJ103" s="190"/>
      <c r="EK103" s="183"/>
      <c r="EL103" s="190"/>
      <c r="EM103" s="40" t="s">
        <v>100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39" t="s">
        <v>99</v>
      </c>
      <c r="FB103" s="240"/>
      <c r="FC103" s="24"/>
      <c r="FE103" s="188"/>
      <c r="FF103" s="190"/>
      <c r="FG103" s="183"/>
      <c r="FH103" s="190"/>
      <c r="FI103" s="40" t="s">
        <v>100</v>
      </c>
      <c r="FJ103" s="58">
        <f>FS101</f>
        <v>0</v>
      </c>
      <c r="FN103" s="188"/>
      <c r="FO103" s="49"/>
      <c r="FP103" s="183"/>
      <c r="FQ103" s="13"/>
      <c r="FR103" s="27"/>
      <c r="FS103" s="27"/>
      <c r="FU103" s="157"/>
      <c r="FV103" s="23"/>
      <c r="FW103" s="239" t="s">
        <v>99</v>
      </c>
      <c r="FX103" s="240"/>
      <c r="FY103" s="24"/>
      <c r="GA103" s="188"/>
      <c r="GB103" s="190"/>
      <c r="GC103" s="183"/>
      <c r="GD103" s="190"/>
      <c r="GE103" s="40" t="s">
        <v>100</v>
      </c>
      <c r="GF103" s="58">
        <f>GO101</f>
        <v>0</v>
      </c>
      <c r="GJ103" s="188"/>
      <c r="GK103" s="49"/>
      <c r="GL103" s="183"/>
      <c r="GM103" s="13"/>
      <c r="GN103" s="27"/>
      <c r="GO103" s="27"/>
      <c r="GQ103" s="157"/>
      <c r="GR103" s="23"/>
      <c r="GS103" s="239" t="s">
        <v>99</v>
      </c>
      <c r="GT103" s="240"/>
      <c r="GU103" s="24"/>
      <c r="GW103" s="188"/>
      <c r="GX103" s="190"/>
      <c r="GY103" s="183"/>
      <c r="GZ103" s="190"/>
      <c r="HA103" s="40" t="s">
        <v>100</v>
      </c>
      <c r="HB103" s="58">
        <f>HK101</f>
        <v>0</v>
      </c>
      <c r="HF103" s="188"/>
      <c r="HG103" s="49"/>
      <c r="HH103" s="183"/>
      <c r="HI103" s="13"/>
      <c r="HJ103" s="27"/>
      <c r="HK103" s="27"/>
      <c r="HM103" s="157"/>
      <c r="HN103" s="23"/>
      <c r="HO103" s="239" t="s">
        <v>99</v>
      </c>
      <c r="HP103" s="240"/>
      <c r="HQ103" s="24"/>
      <c r="HS103" s="188"/>
      <c r="HT103" s="190"/>
      <c r="HU103" s="183"/>
      <c r="HV103" s="190"/>
      <c r="HW103" s="40" t="s">
        <v>100</v>
      </c>
      <c r="HX103" s="58">
        <f>IG101</f>
        <v>0</v>
      </c>
      <c r="IB103" s="188"/>
      <c r="IC103" s="49"/>
      <c r="ID103" s="183"/>
      <c r="IE103" s="13"/>
      <c r="IF103" s="27"/>
      <c r="IG103" s="27"/>
      <c r="II103" s="157"/>
      <c r="IJ103" s="23"/>
      <c r="IK103" s="239" t="s">
        <v>99</v>
      </c>
      <c r="IL103" s="240"/>
      <c r="IM103" s="24"/>
      <c r="IO103" s="188"/>
      <c r="IP103" s="190"/>
      <c r="IQ103" s="183"/>
      <c r="IR103" s="190"/>
      <c r="IS103" s="40" t="s">
        <v>100</v>
      </c>
      <c r="IT103" s="58">
        <f>JC101</f>
        <v>0</v>
      </c>
      <c r="IX103" s="188"/>
      <c r="IY103" s="49"/>
      <c r="IZ103" s="183"/>
      <c r="JA103" s="13"/>
      <c r="JB103" s="27"/>
      <c r="JC103" s="27"/>
      <c r="JE103" s="157"/>
      <c r="JF103" s="23"/>
      <c r="JG103" s="239" t="s">
        <v>99</v>
      </c>
      <c r="JH103" s="240"/>
      <c r="JI103" s="24"/>
      <c r="JK103" s="188"/>
      <c r="JL103" s="190"/>
      <c r="JM103" s="183"/>
      <c r="JN103" s="190"/>
      <c r="JO103" s="40" t="s">
        <v>100</v>
      </c>
      <c r="JP103" s="58">
        <f>JY101</f>
        <v>0</v>
      </c>
      <c r="JT103" s="188"/>
      <c r="JU103" s="49"/>
      <c r="JV103" s="183"/>
      <c r="JW103" s="13"/>
      <c r="JX103" s="27"/>
      <c r="JY103" s="27"/>
      <c r="KA103" s="157"/>
      <c r="KB103" s="23"/>
      <c r="KC103" s="239" t="s">
        <v>99</v>
      </c>
      <c r="KD103" s="240"/>
      <c r="KE103" s="24"/>
      <c r="KG103" s="188"/>
      <c r="KH103" s="190"/>
      <c r="KI103" s="183"/>
      <c r="KJ103" s="190"/>
      <c r="KK103" s="40" t="s">
        <v>100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39" t="s">
        <v>99</v>
      </c>
      <c r="KZ103" s="240"/>
      <c r="LA103" s="24"/>
      <c r="LC103" s="188"/>
      <c r="LD103" s="190"/>
      <c r="LE103" s="183"/>
      <c r="LF103" s="190"/>
      <c r="LG103" s="40" t="s">
        <v>100</v>
      </c>
      <c r="LH103" s="58">
        <f>LQ101</f>
        <v>117.80540047619047</v>
      </c>
      <c r="LL103" s="188"/>
      <c r="LM103" s="49"/>
      <c r="LN103" s="183"/>
      <c r="LO103" s="13"/>
      <c r="LP103" s="27"/>
      <c r="LQ103" s="27"/>
      <c r="LS103" s="157"/>
      <c r="LT103" s="23"/>
      <c r="LU103" s="239" t="s">
        <v>99</v>
      </c>
      <c r="LV103" s="240"/>
      <c r="LW103" s="24"/>
      <c r="LY103" s="188"/>
      <c r="LZ103" s="190"/>
      <c r="MA103" s="183"/>
      <c r="MB103" s="190"/>
      <c r="MC103" s="40" t="s">
        <v>100</v>
      </c>
      <c r="MD103" s="58">
        <f>MM101</f>
        <v>0</v>
      </c>
      <c r="MH103" s="188"/>
      <c r="MI103" s="49"/>
      <c r="MJ103" s="183"/>
      <c r="MK103" s="13"/>
      <c r="ML103" s="27"/>
      <c r="MM103" s="27"/>
      <c r="MO103" s="157"/>
      <c r="MP103" s="23"/>
      <c r="MQ103" s="239" t="s">
        <v>99</v>
      </c>
      <c r="MR103" s="240"/>
      <c r="MS103" s="24"/>
      <c r="MU103" s="188"/>
      <c r="MV103" s="190"/>
      <c r="MW103" s="183"/>
      <c r="MX103" s="190"/>
      <c r="MY103" s="40" t="s">
        <v>100</v>
      </c>
      <c r="MZ103" s="58">
        <f>NI101</f>
        <v>0</v>
      </c>
      <c r="ND103" s="188"/>
      <c r="NE103" s="49"/>
      <c r="NF103" s="183"/>
      <c r="NG103" s="13"/>
      <c r="NH103" s="27"/>
      <c r="NI103" s="27"/>
      <c r="NK103" s="157"/>
      <c r="NL103" s="23"/>
      <c r="NM103" s="239" t="s">
        <v>99</v>
      </c>
      <c r="NN103" s="240"/>
      <c r="NO103" s="24"/>
      <c r="NQ103" s="188"/>
      <c r="NR103" s="190"/>
      <c r="NS103" s="183"/>
      <c r="NT103" s="190"/>
      <c r="NU103" s="40" t="s">
        <v>100</v>
      </c>
      <c r="NV103" s="58">
        <f>OE101</f>
        <v>0</v>
      </c>
      <c r="NZ103" s="188"/>
      <c r="OA103" s="49"/>
      <c r="OB103" s="183"/>
      <c r="OC103" s="13"/>
      <c r="OD103" s="27"/>
      <c r="OE103" s="27"/>
      <c r="OG103" s="157"/>
      <c r="OH103" s="23"/>
      <c r="OI103" s="239" t="s">
        <v>99</v>
      </c>
      <c r="OJ103" s="240"/>
      <c r="OK103" s="24"/>
      <c r="OM103" s="188"/>
      <c r="ON103" s="190"/>
      <c r="OO103" s="183"/>
      <c r="OP103" s="190"/>
      <c r="OQ103" s="40" t="s">
        <v>100</v>
      </c>
      <c r="OR103" s="58" t="e">
        <f>PA101</f>
        <v>#VALUE!</v>
      </c>
      <c r="OV103" s="188"/>
      <c r="OW103" s="49"/>
      <c r="OX103" s="183"/>
      <c r="OY103" s="13"/>
      <c r="OZ103" s="27"/>
      <c r="PA103" s="27"/>
      <c r="PC103" s="157"/>
      <c r="PD103" s="23"/>
      <c r="PE103" s="239" t="s">
        <v>99</v>
      </c>
      <c r="PF103" s="240"/>
      <c r="PG103" s="24"/>
      <c r="PI103" s="188"/>
      <c r="PJ103" s="190"/>
      <c r="PK103" s="183"/>
      <c r="PL103" s="190"/>
      <c r="PM103" s="40" t="s">
        <v>100</v>
      </c>
      <c r="PN103" s="58">
        <f>PW101</f>
        <v>0</v>
      </c>
      <c r="PR103" s="188"/>
      <c r="PS103" s="49"/>
      <c r="PT103" s="183"/>
      <c r="PU103" s="13"/>
      <c r="PV103" s="27"/>
      <c r="PW103" s="27"/>
    </row>
    <row r="104" spans="1:439" ht="13.8" thickBot="1">
      <c r="A104" s="157"/>
      <c r="B104" s="23"/>
      <c r="C104" s="237" t="e">
        <f>VLOOKUP(L$2,ORTALAMA!$A:$I,3,FALSE)</f>
        <v>#DIV/0!</v>
      </c>
      <c r="D104" s="238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98</v>
      </c>
      <c r="T104" s="195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98</v>
      </c>
      <c r="AP104" s="195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98</v>
      </c>
      <c r="BL104" s="195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98</v>
      </c>
      <c r="CH104" s="195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98</v>
      </c>
      <c r="DD104" s="195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98</v>
      </c>
      <c r="DZ104" s="195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98</v>
      </c>
      <c r="EV104" s="195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98</v>
      </c>
      <c r="FR104" s="195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98</v>
      </c>
      <c r="GN104" s="195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98</v>
      </c>
      <c r="HJ104" s="195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98</v>
      </c>
      <c r="IF104" s="195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98</v>
      </c>
      <c r="JB104" s="195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98</v>
      </c>
      <c r="JX104" s="195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98</v>
      </c>
      <c r="KT104" s="195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98</v>
      </c>
      <c r="LP104" s="195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88"/>
      <c r="LZ104" s="26"/>
      <c r="MA104" s="183"/>
      <c r="MB104" s="26"/>
      <c r="MC104" s="26"/>
      <c r="MD104" s="75"/>
      <c r="MH104" s="188"/>
      <c r="MI104" s="49"/>
      <c r="MJ104" s="193">
        <f>VLOOKUP(MD2,PUANTAJ!$A:$F,4, )</f>
        <v>0</v>
      </c>
      <c r="MK104" s="195" t="s">
        <v>98</v>
      </c>
      <c r="ML104" s="195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88"/>
      <c r="MV104" s="26"/>
      <c r="MW104" s="183"/>
      <c r="MX104" s="26"/>
      <c r="MY104" s="26"/>
      <c r="MZ104" s="75"/>
      <c r="ND104" s="188"/>
      <c r="NE104" s="49"/>
      <c r="NF104" s="193">
        <f>VLOOKUP(MZ2,PUANTAJ!$A:$F,4, )</f>
        <v>0</v>
      </c>
      <c r="NG104" s="195" t="s">
        <v>98</v>
      </c>
      <c r="NH104" s="195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88"/>
      <c r="NR104" s="26"/>
      <c r="NS104" s="183"/>
      <c r="NT104" s="26"/>
      <c r="NU104" s="26"/>
      <c r="NV104" s="75"/>
      <c r="NZ104" s="188"/>
      <c r="OA104" s="49"/>
      <c r="OB104" s="193">
        <f>VLOOKUP(NV2,PUANTAJ!$A:$F,4, )</f>
        <v>0</v>
      </c>
      <c r="OC104" s="195" t="s">
        <v>98</v>
      </c>
      <c r="OD104" s="195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88"/>
      <c r="ON104" s="26"/>
      <c r="OO104" s="183"/>
      <c r="OP104" s="26"/>
      <c r="OQ104" s="26"/>
      <c r="OR104" s="75"/>
      <c r="OV104" s="188"/>
      <c r="OW104" s="49"/>
      <c r="OX104" s="193">
        <f>VLOOKUP(OR2,PUANTAJ!$A:$F,4, )</f>
        <v>0</v>
      </c>
      <c r="OY104" s="195" t="s">
        <v>98</v>
      </c>
      <c r="OZ104" s="195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88"/>
      <c r="PJ104" s="26"/>
      <c r="PK104" s="183"/>
      <c r="PL104" s="26"/>
      <c r="PM104" s="26"/>
      <c r="PN104" s="75"/>
      <c r="PR104" s="188"/>
      <c r="PS104" s="49"/>
      <c r="PT104" s="193">
        <f>VLOOKUP(PN2,PUANTAJ!$A:$F,4, )</f>
        <v>0</v>
      </c>
      <c r="PU104" s="195" t="s">
        <v>98</v>
      </c>
      <c r="PV104" s="195"/>
      <c r="PW104" s="31" t="e">
        <f>PW102/PT102*PT104</f>
        <v>#DIV/0!</v>
      </c>
    </row>
    <row r="105" spans="1:439" ht="13.8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101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101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101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101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101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101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101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101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101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101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101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101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101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101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101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  <c r="LS105" s="158"/>
      <c r="LT105" s="28"/>
      <c r="LU105" s="29"/>
      <c r="LV105" s="29"/>
      <c r="LW105" s="30"/>
      <c r="LY105" s="188"/>
      <c r="LZ105" s="26"/>
      <c r="MA105" s="183"/>
      <c r="MB105" s="26"/>
      <c r="MC105" s="41" t="s">
        <v>101</v>
      </c>
      <c r="MD105" s="59" t="e">
        <f>LV110*LU104</f>
        <v>#DIV/0!</v>
      </c>
      <c r="ME105" s="24"/>
      <c r="MF105" s="24"/>
      <c r="MG105" s="24"/>
      <c r="MH105" s="188"/>
      <c r="MI105" s="13"/>
      <c r="MJ105" s="183"/>
      <c r="MK105" s="13"/>
      <c r="ML105" s="71"/>
      <c r="MM105" s="71"/>
      <c r="MO105" s="158"/>
      <c r="MP105" s="28"/>
      <c r="MQ105" s="29"/>
      <c r="MR105" s="29"/>
      <c r="MS105" s="30"/>
      <c r="MU105" s="188"/>
      <c r="MV105" s="26"/>
      <c r="MW105" s="183"/>
      <c r="MX105" s="26"/>
      <c r="MY105" s="41" t="s">
        <v>101</v>
      </c>
      <c r="MZ105" s="59" t="e">
        <f>MR110*MQ104</f>
        <v>#DIV/0!</v>
      </c>
      <c r="NA105" s="24"/>
      <c r="NB105" s="24"/>
      <c r="NC105" s="24"/>
      <c r="ND105" s="188"/>
      <c r="NE105" s="13"/>
      <c r="NF105" s="183"/>
      <c r="NG105" s="13"/>
      <c r="NH105" s="71"/>
      <c r="NI105" s="71"/>
      <c r="NK105" s="158"/>
      <c r="NL105" s="28"/>
      <c r="NM105" s="29"/>
      <c r="NN105" s="29"/>
      <c r="NO105" s="30"/>
      <c r="NQ105" s="188"/>
      <c r="NR105" s="26"/>
      <c r="NS105" s="183"/>
      <c r="NT105" s="26"/>
      <c r="NU105" s="41" t="s">
        <v>101</v>
      </c>
      <c r="NV105" s="59" t="e">
        <f>NN110*NM104</f>
        <v>#DIV/0!</v>
      </c>
      <c r="NW105" s="24"/>
      <c r="NX105" s="24"/>
      <c r="NY105" s="24"/>
      <c r="NZ105" s="188"/>
      <c r="OA105" s="13"/>
      <c r="OB105" s="183"/>
      <c r="OC105" s="13"/>
      <c r="OD105" s="71"/>
      <c r="OE105" s="71"/>
      <c r="OG105" s="158"/>
      <c r="OH105" s="28"/>
      <c r="OI105" s="29"/>
      <c r="OJ105" s="29"/>
      <c r="OK105" s="30"/>
      <c r="OM105" s="188"/>
      <c r="ON105" s="26"/>
      <c r="OO105" s="183"/>
      <c r="OP105" s="26"/>
      <c r="OQ105" s="41" t="s">
        <v>101</v>
      </c>
      <c r="OR105" s="59" t="e">
        <f>OJ110*OI104</f>
        <v>#DIV/0!</v>
      </c>
      <c r="OS105" s="24"/>
      <c r="OT105" s="24"/>
      <c r="OU105" s="24"/>
      <c r="OV105" s="188"/>
      <c r="OW105" s="13"/>
      <c r="OX105" s="183"/>
      <c r="OY105" s="13"/>
      <c r="OZ105" s="71"/>
      <c r="PA105" s="71"/>
      <c r="PC105" s="158"/>
      <c r="PD105" s="28"/>
      <c r="PE105" s="29"/>
      <c r="PF105" s="29"/>
      <c r="PG105" s="30"/>
      <c r="PI105" s="188"/>
      <c r="PJ105" s="26"/>
      <c r="PK105" s="183"/>
      <c r="PL105" s="26"/>
      <c r="PM105" s="41" t="s">
        <v>101</v>
      </c>
      <c r="PN105" s="59" t="e">
        <f>PF110*PE104</f>
        <v>#DIV/0!</v>
      </c>
      <c r="PO105" s="24"/>
      <c r="PP105" s="24"/>
      <c r="PQ105" s="24"/>
      <c r="PR105" s="188"/>
      <c r="PS105" s="13"/>
      <c r="PT105" s="183"/>
      <c r="PU105" s="13"/>
      <c r="PV105" s="71"/>
      <c r="PW105" s="71"/>
    </row>
    <row r="106" spans="1:439" ht="14.4" thickTop="1" thickBot="1">
      <c r="A106" s="156"/>
      <c r="B106" s="3"/>
      <c r="C106" s="242" t="s">
        <v>33</v>
      </c>
      <c r="D106" s="243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70</v>
      </c>
      <c r="T106" s="34"/>
      <c r="U106" s="34" t="e">
        <f>+U102+U104+U105</f>
        <v>#DIV/0!</v>
      </c>
      <c r="W106" s="156"/>
      <c r="X106" s="3"/>
      <c r="Y106" s="242" t="s">
        <v>33</v>
      </c>
      <c r="Z106" s="243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70</v>
      </c>
      <c r="AP106" s="34"/>
      <c r="AQ106" s="34" t="e">
        <f>+AQ102+AQ104+AQ105</f>
        <v>#DIV/0!</v>
      </c>
      <c r="AS106" s="156"/>
      <c r="AT106" s="3"/>
      <c r="AU106" s="242" t="s">
        <v>33</v>
      </c>
      <c r="AV106" s="243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70</v>
      </c>
      <c r="BL106" s="34"/>
      <c r="BM106" s="34" t="e">
        <f>+BM102+BM104+BM105</f>
        <v>#DIV/0!</v>
      </c>
      <c r="BO106" s="156"/>
      <c r="BP106" s="3"/>
      <c r="BQ106" s="242" t="s">
        <v>33</v>
      </c>
      <c r="BR106" s="243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70</v>
      </c>
      <c r="CH106" s="34"/>
      <c r="CI106" s="34" t="e">
        <f>+CI102+CI104+CI105</f>
        <v>#DIV/0!</v>
      </c>
      <c r="CK106" s="156"/>
      <c r="CL106" s="3"/>
      <c r="CM106" s="242" t="s">
        <v>33</v>
      </c>
      <c r="CN106" s="243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70</v>
      </c>
      <c r="DD106" s="34"/>
      <c r="DE106" s="34" t="e">
        <f>+DE102+DE104+DE105</f>
        <v>#DIV/0!</v>
      </c>
      <c r="DG106" s="156"/>
      <c r="DH106" s="3"/>
      <c r="DI106" s="242" t="s">
        <v>33</v>
      </c>
      <c r="DJ106" s="243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70</v>
      </c>
      <c r="DZ106" s="34"/>
      <c r="EA106" s="34" t="e">
        <f>+EA102+EA104+EA105</f>
        <v>#DIV/0!</v>
      </c>
      <c r="EC106" s="156"/>
      <c r="ED106" s="3"/>
      <c r="EE106" s="242" t="s">
        <v>33</v>
      </c>
      <c r="EF106" s="243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70</v>
      </c>
      <c r="EV106" s="34"/>
      <c r="EW106" s="34" t="e">
        <f>+EW102+EW104+EW105</f>
        <v>#DIV/0!</v>
      </c>
      <c r="EY106" s="156"/>
      <c r="EZ106" s="3"/>
      <c r="FA106" s="242" t="s">
        <v>33</v>
      </c>
      <c r="FB106" s="243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70</v>
      </c>
      <c r="FR106" s="34"/>
      <c r="FS106" s="34" t="e">
        <f>+FS102+FS104+FS105</f>
        <v>#DIV/0!</v>
      </c>
      <c r="FU106" s="156"/>
      <c r="FV106" s="3"/>
      <c r="FW106" s="242" t="s">
        <v>33</v>
      </c>
      <c r="FX106" s="243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70</v>
      </c>
      <c r="GN106" s="34"/>
      <c r="GO106" s="34" t="e">
        <f>+GO102+GO104+GO105</f>
        <v>#DIV/0!</v>
      </c>
      <c r="GQ106" s="156"/>
      <c r="GR106" s="3"/>
      <c r="GS106" s="242" t="s">
        <v>33</v>
      </c>
      <c r="GT106" s="243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70</v>
      </c>
      <c r="HJ106" s="34"/>
      <c r="HK106" s="34" t="e">
        <f>+HK102+HK104+HK105</f>
        <v>#DIV/0!</v>
      </c>
      <c r="HM106" s="156"/>
      <c r="HN106" s="3"/>
      <c r="HO106" s="242" t="s">
        <v>33</v>
      </c>
      <c r="HP106" s="243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70</v>
      </c>
      <c r="IF106" s="34"/>
      <c r="IG106" s="34" t="e">
        <f>+IG102+IG104+IG105</f>
        <v>#DIV/0!</v>
      </c>
      <c r="II106" s="156"/>
      <c r="IJ106" s="3"/>
      <c r="IK106" s="242" t="s">
        <v>33</v>
      </c>
      <c r="IL106" s="243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70</v>
      </c>
      <c r="JB106" s="34"/>
      <c r="JC106" s="34" t="e">
        <f>+JC102+JC104+JC105</f>
        <v>#DIV/0!</v>
      </c>
      <c r="JE106" s="156"/>
      <c r="JF106" s="3"/>
      <c r="JG106" s="242" t="s">
        <v>33</v>
      </c>
      <c r="JH106" s="243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70</v>
      </c>
      <c r="JX106" s="34"/>
      <c r="JY106" s="34" t="e">
        <f>+JY102+JY104+JY105</f>
        <v>#DIV/0!</v>
      </c>
      <c r="KA106" s="156"/>
      <c r="KB106" s="3"/>
      <c r="KC106" s="242" t="s">
        <v>33</v>
      </c>
      <c r="KD106" s="243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70</v>
      </c>
      <c r="KT106" s="34"/>
      <c r="KU106" s="34" t="e">
        <f>+KU102+KU104+KU105</f>
        <v>#DIV/0!</v>
      </c>
      <c r="KW106" s="156"/>
      <c r="KX106" s="3"/>
      <c r="KY106" s="242" t="s">
        <v>33</v>
      </c>
      <c r="KZ106" s="243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70</v>
      </c>
      <c r="LP106" s="34"/>
      <c r="LQ106" s="34" t="e">
        <f>+LQ102+LQ104+LQ105</f>
        <v>#DIV/0!</v>
      </c>
      <c r="LS106" s="156"/>
      <c r="LT106" s="3"/>
      <c r="LU106" s="242" t="s">
        <v>33</v>
      </c>
      <c r="LV106" s="243"/>
      <c r="LW106" s="46" t="s">
        <v>34</v>
      </c>
      <c r="LX106" s="46"/>
      <c r="LY106" s="46" t="s">
        <v>24</v>
      </c>
      <c r="MA106" s="183"/>
      <c r="MC106" s="196"/>
      <c r="ME106" s="33"/>
      <c r="MF106" s="33"/>
      <c r="MG106" s="33"/>
      <c r="MH106" s="188"/>
      <c r="MI106" s="191"/>
      <c r="MJ106" s="193">
        <f>+MJ104+MJ102</f>
        <v>0</v>
      </c>
      <c r="MK106" s="194" t="s">
        <v>70</v>
      </c>
      <c r="ML106" s="34"/>
      <c r="MM106" s="34" t="e">
        <f>+MM102+MM104+MM105</f>
        <v>#DIV/0!</v>
      </c>
      <c r="MO106" s="156"/>
      <c r="MP106" s="3"/>
      <c r="MQ106" s="242" t="s">
        <v>33</v>
      </c>
      <c r="MR106" s="243"/>
      <c r="MS106" s="46" t="s">
        <v>34</v>
      </c>
      <c r="MT106" s="46"/>
      <c r="MU106" s="46" t="s">
        <v>24</v>
      </c>
      <c r="MW106" s="183"/>
      <c r="MY106" s="196"/>
      <c r="NA106" s="33"/>
      <c r="NB106" s="33"/>
      <c r="NC106" s="33"/>
      <c r="ND106" s="188"/>
      <c r="NE106" s="191"/>
      <c r="NF106" s="193">
        <f>+NF104+NF102</f>
        <v>0</v>
      </c>
      <c r="NG106" s="194" t="s">
        <v>70</v>
      </c>
      <c r="NH106" s="34"/>
      <c r="NI106" s="34" t="e">
        <f>+NI102+NI104+NI105</f>
        <v>#DIV/0!</v>
      </c>
      <c r="NK106" s="156"/>
      <c r="NL106" s="3"/>
      <c r="NM106" s="242" t="s">
        <v>33</v>
      </c>
      <c r="NN106" s="243"/>
      <c r="NO106" s="46" t="s">
        <v>34</v>
      </c>
      <c r="NP106" s="46"/>
      <c r="NQ106" s="46" t="s">
        <v>24</v>
      </c>
      <c r="NS106" s="183"/>
      <c r="NU106" s="196"/>
      <c r="NW106" s="33"/>
      <c r="NX106" s="33"/>
      <c r="NY106" s="33"/>
      <c r="NZ106" s="188"/>
      <c r="OA106" s="191"/>
      <c r="OB106" s="193">
        <f>+OB104+OB102</f>
        <v>0</v>
      </c>
      <c r="OC106" s="194" t="s">
        <v>70</v>
      </c>
      <c r="OD106" s="34"/>
      <c r="OE106" s="34" t="e">
        <f>+OE102+OE104+OE105</f>
        <v>#DIV/0!</v>
      </c>
      <c r="OG106" s="156"/>
      <c r="OH106" s="3"/>
      <c r="OI106" s="242" t="s">
        <v>33</v>
      </c>
      <c r="OJ106" s="243"/>
      <c r="OK106" s="46" t="s">
        <v>34</v>
      </c>
      <c r="OL106" s="46"/>
      <c r="OM106" s="46" t="s">
        <v>24</v>
      </c>
      <c r="OO106" s="183"/>
      <c r="OQ106" s="196"/>
      <c r="OS106" s="33"/>
      <c r="OT106" s="33"/>
      <c r="OU106" s="33"/>
      <c r="OV106" s="188"/>
      <c r="OW106" s="191"/>
      <c r="OX106" s="193">
        <f>+OX104+OX102</f>
        <v>0</v>
      </c>
      <c r="OY106" s="194" t="s">
        <v>70</v>
      </c>
      <c r="OZ106" s="34"/>
      <c r="PA106" s="34" t="e">
        <f>+PA102+PA104+PA105</f>
        <v>#DIV/0!</v>
      </c>
      <c r="PC106" s="156"/>
      <c r="PD106" s="3"/>
      <c r="PE106" s="242" t="s">
        <v>33</v>
      </c>
      <c r="PF106" s="243"/>
      <c r="PG106" s="46" t="s">
        <v>34</v>
      </c>
      <c r="PH106" s="46"/>
      <c r="PI106" s="46" t="s">
        <v>24</v>
      </c>
      <c r="PK106" s="183"/>
      <c r="PM106" s="196"/>
      <c r="PO106" s="33"/>
      <c r="PP106" s="33"/>
      <c r="PQ106" s="33"/>
      <c r="PR106" s="188"/>
      <c r="PS106" s="191"/>
      <c r="PT106" s="193">
        <f>+PT104+PT102</f>
        <v>0</v>
      </c>
      <c r="PU106" s="194" t="s">
        <v>70</v>
      </c>
      <c r="PV106" s="34"/>
      <c r="PW106" s="34" t="e">
        <f>+PW102+PW104+PW105</f>
        <v>#DIV/0!</v>
      </c>
    </row>
    <row r="107" spans="1:439" ht="13.5" customHeight="1" thickTop="1" thickBot="1">
      <c r="A107" s="156"/>
      <c r="B107" s="32"/>
      <c r="C107" s="47" t="s">
        <v>35</v>
      </c>
      <c r="D107" s="48">
        <f>F101</f>
        <v>22.5</v>
      </c>
      <c r="E107" s="48">
        <f>R102</f>
        <v>0</v>
      </c>
      <c r="F107" s="50"/>
      <c r="G107" s="51">
        <f>D107-E107</f>
        <v>22.5</v>
      </c>
      <c r="H107" s="53" t="str">
        <f>IF(D107-E107=0,"ü","û")</f>
        <v>û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15</v>
      </c>
      <c r="AA107" s="48">
        <f>AN102</f>
        <v>0</v>
      </c>
      <c r="AB107" s="50"/>
      <c r="AC107" s="51">
        <f>Z107-AA107</f>
        <v>15</v>
      </c>
      <c r="AD107" s="53" t="str">
        <f>IF(Z107-AA107=0,"ü","û")</f>
        <v>û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7.5</v>
      </c>
      <c r="AW107" s="48">
        <f>BJ102</f>
        <v>0</v>
      </c>
      <c r="AX107" s="50"/>
      <c r="AY107" s="51">
        <f>AV107-AW107</f>
        <v>7.5</v>
      </c>
      <c r="AZ107" s="53" t="str">
        <f>IF(AV107-AW107=0,"ü","û")</f>
        <v>û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22.5</v>
      </c>
      <c r="BS107" s="48">
        <f>CF102</f>
        <v>0</v>
      </c>
      <c r="BT107" s="50"/>
      <c r="BU107" s="51">
        <f>BR107-BS107</f>
        <v>22.5</v>
      </c>
      <c r="BV107" s="53" t="str">
        <f>IF(BR107-BS107=0,"ü","û")</f>
        <v>û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7.5</v>
      </c>
      <c r="CO107" s="48">
        <f>DB102</f>
        <v>0</v>
      </c>
      <c r="CP107" s="50"/>
      <c r="CQ107" s="51">
        <f>CN107-CO107</f>
        <v>7.5</v>
      </c>
      <c r="CR107" s="53" t="str">
        <f>IF(CN107-CO107=0,"ü","û")</f>
        <v>û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22.5</v>
      </c>
      <c r="DK107" s="48">
        <f>DX102</f>
        <v>0</v>
      </c>
      <c r="DL107" s="50"/>
      <c r="DM107" s="51">
        <f>DJ107-DK107</f>
        <v>22.5</v>
      </c>
      <c r="DN107" s="53" t="str">
        <f>IF(DJ107-DK107=0,"ü","û")</f>
        <v>û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15</v>
      </c>
      <c r="EG107" s="48">
        <f>ET102</f>
        <v>0</v>
      </c>
      <c r="EH107" s="50"/>
      <c r="EI107" s="51">
        <f>EF107-EG107</f>
        <v>15</v>
      </c>
      <c r="EJ107" s="53" t="str">
        <f>IF(EF107-EG107=0,"ü","û")</f>
        <v>û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22.5</v>
      </c>
      <c r="FC107" s="48">
        <f>FP102</f>
        <v>0</v>
      </c>
      <c r="FD107" s="50"/>
      <c r="FE107" s="51">
        <f>FB107-FC107</f>
        <v>22.5</v>
      </c>
      <c r="FF107" s="53" t="str">
        <f>IF(FB107-FC107=0,"ü","û")</f>
        <v>û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7.5</v>
      </c>
      <c r="FY107" s="48">
        <f>GL102</f>
        <v>0</v>
      </c>
      <c r="FZ107" s="50"/>
      <c r="GA107" s="51">
        <f>FX107-FY107</f>
        <v>7.5</v>
      </c>
      <c r="GB107" s="53" t="str">
        <f>IF(FX107-FY107=0,"ü","û")</f>
        <v>û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7.5</v>
      </c>
      <c r="GU107" s="48">
        <f>HH102</f>
        <v>0</v>
      </c>
      <c r="GV107" s="50"/>
      <c r="GW107" s="51">
        <f>GT107-GU107</f>
        <v>7.5</v>
      </c>
      <c r="GX107" s="53" t="str">
        <f>IF(GT107-GU107=0,"ü","û")</f>
        <v>û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22.5</v>
      </c>
      <c r="HQ107" s="48">
        <f>ID102</f>
        <v>0</v>
      </c>
      <c r="HR107" s="50"/>
      <c r="HS107" s="51">
        <f>HP107-HQ107</f>
        <v>22.5</v>
      </c>
      <c r="HT107" s="53" t="str">
        <f>IF(HP107-HQ107=0,"ü","û")</f>
        <v>û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15</v>
      </c>
      <c r="IM107" s="48">
        <f>IZ102</f>
        <v>0</v>
      </c>
      <c r="IN107" s="50"/>
      <c r="IO107" s="51">
        <f>IL107-IM107</f>
        <v>15</v>
      </c>
      <c r="IP107" s="53" t="str">
        <f>IF(IL107-IM107=0,"ü","û")</f>
        <v>û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22.5</v>
      </c>
      <c r="JI107" s="48">
        <f>JV102</f>
        <v>0</v>
      </c>
      <c r="JJ107" s="50"/>
      <c r="JK107" s="51">
        <f>JH107-JI107</f>
        <v>22.5</v>
      </c>
      <c r="JL107" s="53" t="str">
        <f>IF(JH107-JI107=0,"ü","û")</f>
        <v>û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22.5</v>
      </c>
      <c r="KE107" s="48">
        <f>KR102</f>
        <v>0</v>
      </c>
      <c r="KF107" s="50"/>
      <c r="KG107" s="51">
        <f>KD107-KE107</f>
        <v>22.5</v>
      </c>
      <c r="KH107" s="53" t="str">
        <f>IF(KD107-KE107=0,"ü","û")</f>
        <v>û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7.5</v>
      </c>
      <c r="LA107" s="48">
        <f>LN102</f>
        <v>0</v>
      </c>
      <c r="LB107" s="50"/>
      <c r="LC107" s="51">
        <f>KZ107-LA107</f>
        <v>7.5</v>
      </c>
      <c r="LD107" s="53" t="str">
        <f>IF(KZ107-LA107=0,"ü","û")</f>
        <v>û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  <c r="LS107" s="156"/>
      <c r="LT107" s="32"/>
      <c r="LU107" s="47" t="s">
        <v>35</v>
      </c>
      <c r="LV107" s="48">
        <f>LX101</f>
        <v>15</v>
      </c>
      <c r="LW107" s="48">
        <f>MJ102</f>
        <v>0</v>
      </c>
      <c r="LX107" s="50"/>
      <c r="LY107" s="51">
        <f>LV107-LW107</f>
        <v>15</v>
      </c>
      <c r="LZ107" s="53" t="str">
        <f>IF(LV107-LW107=0,"ü","û")</f>
        <v>û</v>
      </c>
      <c r="MA107" s="183"/>
      <c r="MD107" s="197"/>
      <c r="ME107" s="35"/>
      <c r="MF107" s="35"/>
      <c r="MG107" s="35"/>
      <c r="MH107" s="188"/>
      <c r="MI107" s="13"/>
      <c r="MJ107" s="183"/>
      <c r="MK107" s="13"/>
      <c r="ML107" s="19"/>
      <c r="MM107" s="19"/>
      <c r="MO107" s="156"/>
      <c r="MP107" s="32"/>
      <c r="MQ107" s="47" t="s">
        <v>35</v>
      </c>
      <c r="MR107" s="48">
        <f>MT101</f>
        <v>22.5</v>
      </c>
      <c r="MS107" s="48">
        <f>NF102</f>
        <v>0</v>
      </c>
      <c r="MT107" s="50"/>
      <c r="MU107" s="51">
        <f>MR107-MS107</f>
        <v>22.5</v>
      </c>
      <c r="MV107" s="53" t="str">
        <f>IF(MR107-MS107=0,"ü","û")</f>
        <v>û</v>
      </c>
      <c r="MW107" s="183"/>
      <c r="MZ107" s="197"/>
      <c r="NA107" s="35"/>
      <c r="NB107" s="35"/>
      <c r="NC107" s="35"/>
      <c r="ND107" s="188"/>
      <c r="NE107" s="13"/>
      <c r="NF107" s="183"/>
      <c r="NG107" s="13"/>
      <c r="NH107" s="19"/>
      <c r="NI107" s="19"/>
      <c r="NK107" s="156"/>
      <c r="NL107" s="32"/>
      <c r="NM107" s="47" t="s">
        <v>35</v>
      </c>
      <c r="NN107" s="48">
        <f>NP101</f>
        <v>15</v>
      </c>
      <c r="NO107" s="48">
        <f>OB102</f>
        <v>0</v>
      </c>
      <c r="NP107" s="50"/>
      <c r="NQ107" s="51">
        <f>NN107-NO107</f>
        <v>15</v>
      </c>
      <c r="NR107" s="53" t="str">
        <f>IF(NN107-NO107=0,"ü","û")</f>
        <v>û</v>
      </c>
      <c r="NS107" s="183"/>
      <c r="NV107" s="197"/>
      <c r="NW107" s="35"/>
      <c r="NX107" s="35"/>
      <c r="NY107" s="35"/>
      <c r="NZ107" s="188"/>
      <c r="OA107" s="13"/>
      <c r="OB107" s="183"/>
      <c r="OC107" s="13"/>
      <c r="OD107" s="19"/>
      <c r="OE107" s="19"/>
      <c r="OG107" s="156"/>
      <c r="OH107" s="32"/>
      <c r="OI107" s="47" t="s">
        <v>35</v>
      </c>
      <c r="OJ107" s="48">
        <f>OL101</f>
        <v>22.5</v>
      </c>
      <c r="OK107" s="48">
        <f>OX102</f>
        <v>0</v>
      </c>
      <c r="OL107" s="50"/>
      <c r="OM107" s="51">
        <f>OJ107-OK107</f>
        <v>22.5</v>
      </c>
      <c r="ON107" s="53" t="str">
        <f>IF(OJ107-OK107=0,"ü","û")</f>
        <v>û</v>
      </c>
      <c r="OO107" s="183"/>
      <c r="OR107" s="197"/>
      <c r="OS107" s="35"/>
      <c r="OT107" s="35"/>
      <c r="OU107" s="35"/>
      <c r="OV107" s="188"/>
      <c r="OW107" s="13"/>
      <c r="OX107" s="183"/>
      <c r="OY107" s="13"/>
      <c r="OZ107" s="19"/>
      <c r="PA107" s="19"/>
      <c r="PC107" s="156"/>
      <c r="PD107" s="32"/>
      <c r="PE107" s="47" t="s">
        <v>35</v>
      </c>
      <c r="PF107" s="48">
        <f>PH101</f>
        <v>15</v>
      </c>
      <c r="PG107" s="48">
        <f>PT102</f>
        <v>0</v>
      </c>
      <c r="PH107" s="50"/>
      <c r="PI107" s="51">
        <f>PF107-PG107</f>
        <v>15</v>
      </c>
      <c r="PJ107" s="53" t="str">
        <f>IF(PF107-PG107=0,"ü","û")</f>
        <v>û</v>
      </c>
      <c r="PK107" s="183"/>
      <c r="PN107" s="197"/>
      <c r="PO107" s="35"/>
      <c r="PP107" s="35"/>
      <c r="PQ107" s="35"/>
      <c r="PR107" s="188"/>
      <c r="PS107" s="13"/>
      <c r="PT107" s="183"/>
      <c r="PU107" s="13"/>
      <c r="PV107" s="19"/>
      <c r="PW107" s="19"/>
    </row>
    <row r="108" spans="1:43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7.5</v>
      </c>
      <c r="AA108" s="48">
        <f>AN104</f>
        <v>0</v>
      </c>
      <c r="AB108" s="48">
        <f>COUNTIF(Y8:Y100,"GT")*7.5</f>
        <v>0</v>
      </c>
      <c r="AC108" s="51">
        <f>Z108-AA108</f>
        <v>7.5</v>
      </c>
      <c r="AD108" s="53" t="str">
        <f>IF(Z108-AA108=0,"ü","û")</f>
        <v>û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15</v>
      </c>
      <c r="AW108" s="48">
        <f>BJ104</f>
        <v>0</v>
      </c>
      <c r="AX108" s="48">
        <f>COUNTIF(AU8:AU100,"GT")*7.5</f>
        <v>0</v>
      </c>
      <c r="AY108" s="51">
        <f>AV108-AW108</f>
        <v>15</v>
      </c>
      <c r="AZ108" s="53" t="str">
        <f>IF(AV108-AW108=0,"ü","û")</f>
        <v>û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15</v>
      </c>
      <c r="CO108" s="48">
        <f>DB104</f>
        <v>0</v>
      </c>
      <c r="CP108" s="48">
        <f>COUNTIF(CM8:CM100,"GT")*7.5</f>
        <v>0</v>
      </c>
      <c r="CQ108" s="51">
        <f>CN108-CO108</f>
        <v>15</v>
      </c>
      <c r="CR108" s="53" t="str">
        <f>IF(CN108-CO108=0,"ü","û")</f>
        <v>û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15</v>
      </c>
      <c r="FY108" s="48">
        <f>GL104</f>
        <v>0</v>
      </c>
      <c r="FZ108" s="48">
        <f>COUNTIF(FW8:FW100,"GT")*7.5</f>
        <v>0</v>
      </c>
      <c r="GA108" s="51">
        <f>FX108-FY108</f>
        <v>15</v>
      </c>
      <c r="GB108" s="53" t="str">
        <f>IF(FX108-FY108=0,"ü","û")</f>
        <v>û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15</v>
      </c>
      <c r="GU108" s="48">
        <f>HH104</f>
        <v>0</v>
      </c>
      <c r="GV108" s="48">
        <f>COUNTIF(GS8:GS100,"GT")*7.5</f>
        <v>0</v>
      </c>
      <c r="GW108" s="51">
        <f>GT108-GU108</f>
        <v>15</v>
      </c>
      <c r="GX108" s="53" t="str">
        <f>IF(GT108-GU108=0,"ü","û")</f>
        <v>û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3"/>
      <c r="MD108" s="198"/>
      <c r="ME108" s="199"/>
      <c r="MF108" s="37"/>
      <c r="MG108" s="37"/>
      <c r="MH108" s="188"/>
      <c r="MI108" s="13"/>
      <c r="MJ108" s="183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83"/>
      <c r="MZ108" s="198"/>
      <c r="NA108" s="199"/>
      <c r="NB108" s="37"/>
      <c r="NC108" s="37"/>
      <c r="ND108" s="188"/>
      <c r="NE108" s="13"/>
      <c r="NF108" s="183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3"/>
      <c r="NV108" s="198"/>
      <c r="NW108" s="199"/>
      <c r="NX108" s="37"/>
      <c r="NY108" s="37"/>
      <c r="NZ108" s="188"/>
      <c r="OA108" s="13"/>
      <c r="OB108" s="183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83"/>
      <c r="OR108" s="198"/>
      <c r="OS108" s="199"/>
      <c r="OT108" s="37"/>
      <c r="OU108" s="37"/>
      <c r="OV108" s="188"/>
      <c r="OW108" s="13"/>
      <c r="OX108" s="183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7.5</v>
      </c>
      <c r="PG108" s="48">
        <f>PT104</f>
        <v>0</v>
      </c>
      <c r="PH108" s="48">
        <f>COUNTIF(PE8:PE100,"GT")*7.5</f>
        <v>0</v>
      </c>
      <c r="PI108" s="51">
        <f>PF108-PG108</f>
        <v>7.5</v>
      </c>
      <c r="PJ108" s="53" t="str">
        <f>IF(PF108-PG108=0,"ü","û")</f>
        <v>û</v>
      </c>
      <c r="PK108" s="183"/>
      <c r="PN108" s="198"/>
      <c r="PO108" s="199"/>
      <c r="PP108" s="37"/>
      <c r="PQ108" s="37"/>
      <c r="PR108" s="188"/>
      <c r="PS108" s="13"/>
      <c r="PT108" s="183"/>
      <c r="PU108" s="13"/>
      <c r="PV108" s="38"/>
      <c r="PW108" s="38"/>
    </row>
    <row r="109" spans="1:43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3</v>
      </c>
      <c r="AA109" s="48">
        <f>VLOOKUP(AH2,PUANTAJ!$A:$F,5,FALSE)</f>
        <v>0</v>
      </c>
      <c r="AB109" s="50"/>
      <c r="AC109" s="51">
        <f>Z109-AA109</f>
        <v>3</v>
      </c>
      <c r="AD109" s="53" t="str">
        <f>IF(Z109-AA109=0,"ü","û")</f>
        <v>û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3</v>
      </c>
      <c r="AW109" s="48">
        <f>VLOOKUP(BD2,PUANTAJ!$A:$F,5,FALSE)</f>
        <v>0</v>
      </c>
      <c r="AX109" s="50"/>
      <c r="AY109" s="51">
        <f>AV109-AW109</f>
        <v>3</v>
      </c>
      <c r="AZ109" s="53" t="str">
        <f>IF(AV109-AW109=0,"ü","û")</f>
        <v>û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6</v>
      </c>
      <c r="BS109" s="48">
        <f>VLOOKUP(BZ2,PUANTAJ!$A:$F,5,FALSE)</f>
        <v>0</v>
      </c>
      <c r="BT109" s="50"/>
      <c r="BU109" s="51">
        <f>BR109-BS109</f>
        <v>6</v>
      </c>
      <c r="BV109" s="53" t="str">
        <f>IF(BR109-BS109=0,"ü","û")</f>
        <v>û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3</v>
      </c>
      <c r="LA109" s="48">
        <f>VLOOKUP(LH2,PUANTAJ!$A:$F,5,FALSE)</f>
        <v>0</v>
      </c>
      <c r="LB109" s="50"/>
      <c r="LC109" s="51">
        <f>KZ109-LA109</f>
        <v>3</v>
      </c>
      <c r="LD109" s="53" t="str">
        <f>IF(KZ109-LA109=0,"ü","û")</f>
        <v>û</v>
      </c>
      <c r="LE109" s="183"/>
      <c r="LL109" s="188"/>
      <c r="LM109" s="13"/>
      <c r="LN109" s="183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3"/>
      <c r="MH109" s="188"/>
      <c r="MI109" s="13"/>
      <c r="MJ109" s="183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3"/>
      <c r="ND109" s="188"/>
      <c r="NE109" s="13"/>
      <c r="NF109" s="183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3"/>
      <c r="NZ109" s="188"/>
      <c r="OA109" s="13"/>
      <c r="OB109" s="183"/>
      <c r="OC109" s="13"/>
      <c r="OD109" s="13"/>
      <c r="OE109" s="13"/>
      <c r="OG109" s="160"/>
      <c r="OH109" s="36"/>
      <c r="OI109" s="47" t="s">
        <v>37</v>
      </c>
      <c r="OJ109" s="48">
        <f>OU101</f>
        <v>3</v>
      </c>
      <c r="OK109" s="48">
        <f>VLOOKUP(OR2,PUANTAJ!$A:$F,5,FALSE)</f>
        <v>0</v>
      </c>
      <c r="OL109" s="50"/>
      <c r="OM109" s="51">
        <f>OJ109-OK109</f>
        <v>3</v>
      </c>
      <c r="ON109" s="53" t="str">
        <f>IF(OJ109-OK109=0,"ü","û")</f>
        <v>û</v>
      </c>
      <c r="OO109" s="183"/>
      <c r="OV109" s="188"/>
      <c r="OW109" s="13"/>
      <c r="OX109" s="183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3"/>
      <c r="PR109" s="188"/>
      <c r="PS109" s="13"/>
      <c r="PT109" s="183"/>
      <c r="PU109" s="13"/>
      <c r="PV109" s="13"/>
      <c r="PW109" s="13"/>
    </row>
    <row r="110" spans="1:43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15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15</v>
      </c>
      <c r="LD110" s="53" t="str">
        <f>IF(KZ110-LA110=0,"ü","û")</f>
        <v>û</v>
      </c>
      <c r="LE110" s="183"/>
      <c r="LL110" s="188"/>
      <c r="LM110" s="13"/>
      <c r="LN110" s="183"/>
      <c r="LO110" s="13"/>
      <c r="LP110" s="13"/>
      <c r="LQ110" s="13"/>
      <c r="LU110" s="47" t="s">
        <v>32</v>
      </c>
      <c r="LV110" s="52">
        <f>COUNTIF(LU8:LU100,"Y.İZİN")*7.5+LX110</f>
        <v>7.5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7.5</v>
      </c>
      <c r="LZ110" s="53" t="str">
        <f>IF(LV110-LW110=0,"ü","û")</f>
        <v>û</v>
      </c>
      <c r="MA110" s="183"/>
      <c r="MH110" s="188"/>
      <c r="MI110" s="13"/>
      <c r="MJ110" s="183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3"/>
      <c r="ND110" s="188"/>
      <c r="NE110" s="13"/>
      <c r="NF110" s="183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3"/>
      <c r="NZ110" s="188"/>
      <c r="OA110" s="13"/>
      <c r="OB110" s="183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3"/>
      <c r="OV110" s="188"/>
      <c r="OW110" s="13"/>
      <c r="OX110" s="183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3"/>
      <c r="PR110" s="188"/>
      <c r="PS110" s="13"/>
      <c r="PT110" s="183"/>
      <c r="PU110" s="13"/>
      <c r="PV110" s="13"/>
      <c r="PW110" s="13"/>
    </row>
    <row r="111" spans="1:43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3"/>
      <c r="MH111" s="188"/>
      <c r="MI111" s="13"/>
      <c r="MJ111" s="183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3"/>
      <c r="ND111" s="188"/>
      <c r="NE111" s="13"/>
      <c r="NF111" s="183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3"/>
      <c r="NZ111" s="188"/>
      <c r="OA111" s="13"/>
      <c r="OB111" s="183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3"/>
      <c r="OV111" s="188"/>
      <c r="OW111" s="13"/>
      <c r="OX111" s="183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3"/>
      <c r="PR111" s="188"/>
      <c r="PS111" s="13"/>
      <c r="PT111" s="183"/>
      <c r="PU111" s="13"/>
      <c r="PV111" s="13"/>
      <c r="PW111" s="13"/>
    </row>
    <row r="112" spans="1:439" ht="13.8" thickTop="1"/>
  </sheetData>
  <mergeCells count="720">
    <mergeCell ref="MQ104:MR104"/>
    <mergeCell ref="MQ106:MR106"/>
    <mergeCell ref="MP47:MP49"/>
    <mergeCell ref="W6:AG6"/>
    <mergeCell ref="AH6:AQ6"/>
    <mergeCell ref="X8:X10"/>
    <mergeCell ref="X11:X13"/>
    <mergeCell ref="X14:X16"/>
    <mergeCell ref="X17:X19"/>
    <mergeCell ref="X20:X22"/>
    <mergeCell ref="MP83:MP85"/>
    <mergeCell ref="MP11:MP13"/>
    <mergeCell ref="MP14:MP16"/>
    <mergeCell ref="MP17:MP19"/>
    <mergeCell ref="MP20:MP22"/>
    <mergeCell ref="MP23:MP25"/>
    <mergeCell ref="MP26:MP28"/>
    <mergeCell ref="MP29:MP31"/>
    <mergeCell ref="MP32:MP34"/>
    <mergeCell ref="MP35:MP37"/>
    <mergeCell ref="X23:X25"/>
    <mergeCell ref="X44:X46"/>
    <mergeCell ref="X71:X73"/>
    <mergeCell ref="X74:X7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P26:BP28"/>
    <mergeCell ref="CL26:CL28"/>
    <mergeCell ref="BP29:BP31"/>
    <mergeCell ref="CL29:CL31"/>
    <mergeCell ref="DH29:DH31"/>
    <mergeCell ref="X47:X49"/>
    <mergeCell ref="ED26:ED28"/>
    <mergeCell ref="BP32:BP34"/>
    <mergeCell ref="CL32:CL34"/>
    <mergeCell ref="DH32:DH34"/>
    <mergeCell ref="ED32:ED34"/>
    <mergeCell ref="ED29:ED31"/>
    <mergeCell ref="BP38:BP40"/>
    <mergeCell ref="CL38:CL40"/>
    <mergeCell ref="DH38:DH40"/>
    <mergeCell ref="ED38:ED40"/>
    <mergeCell ref="BP35:BP37"/>
    <mergeCell ref="CL35:CL37"/>
    <mergeCell ref="DH35:DH37"/>
    <mergeCell ref="ED35:ED37"/>
    <mergeCell ref="BP47:BP49"/>
    <mergeCell ref="CL47:CL49"/>
    <mergeCell ref="DH47:DH49"/>
    <mergeCell ref="ED47:ED49"/>
    <mergeCell ref="PN6:PW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DH26:DH28"/>
    <mergeCell ref="II6:IS6"/>
    <mergeCell ref="IT6:JC6"/>
    <mergeCell ref="JE6:JO6"/>
    <mergeCell ref="JP6:JY6"/>
    <mergeCell ref="KA6:KK6"/>
    <mergeCell ref="KL6:KU6"/>
    <mergeCell ref="KW6:LG6"/>
    <mergeCell ref="KX8:KX10"/>
    <mergeCell ref="LT8:LT10"/>
    <mergeCell ref="LH6:LQ6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LS6:MC6"/>
    <mergeCell ref="MD6:MM6"/>
    <mergeCell ref="NK6:NU6"/>
    <mergeCell ref="MO6:MY6"/>
    <mergeCell ref="MZ6:NI6"/>
    <mergeCell ref="MP8:MP10"/>
    <mergeCell ref="NV6:OE6"/>
    <mergeCell ref="OG6:OQ6"/>
    <mergeCell ref="PD17:PD19"/>
    <mergeCell ref="OR6:PA6"/>
    <mergeCell ref="PC6:PM6"/>
    <mergeCell ref="NL8:NL10"/>
    <mergeCell ref="OH8:OH10"/>
    <mergeCell ref="PD8:PD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NL11:NL13"/>
    <mergeCell ref="OH11:OH13"/>
    <mergeCell ref="PD11:PD13"/>
    <mergeCell ref="BP17:BP19"/>
    <mergeCell ref="CL17:CL19"/>
    <mergeCell ref="LT17:LT19"/>
    <mergeCell ref="NL17:NL19"/>
    <mergeCell ref="OH17:OH19"/>
    <mergeCell ref="BP14:BP16"/>
    <mergeCell ref="CL14:CL16"/>
    <mergeCell ref="DH14:DH16"/>
    <mergeCell ref="ED14:ED16"/>
    <mergeCell ref="EZ14:EZ16"/>
    <mergeCell ref="EZ17:EZ19"/>
    <mergeCell ref="FV17:FV19"/>
    <mergeCell ref="GR17:GR19"/>
    <mergeCell ref="JF14:JF16"/>
    <mergeCell ref="FV14:FV16"/>
    <mergeCell ref="GR14:GR16"/>
    <mergeCell ref="HN14:HN16"/>
    <mergeCell ref="EZ8:EZ10"/>
    <mergeCell ref="FV8:FV10"/>
    <mergeCell ref="GR8:GR10"/>
    <mergeCell ref="HN8:HN10"/>
    <mergeCell ref="IJ8:IJ10"/>
    <mergeCell ref="HN17:HN19"/>
    <mergeCell ref="IJ17:IJ19"/>
    <mergeCell ref="PD20:PD22"/>
    <mergeCell ref="JF20:JF22"/>
    <mergeCell ref="KB20:KB22"/>
    <mergeCell ref="KX20:KX22"/>
    <mergeCell ref="LT20:LT22"/>
    <mergeCell ref="JF8:JF10"/>
    <mergeCell ref="KB8:KB10"/>
    <mergeCell ref="NL14:NL16"/>
    <mergeCell ref="OH14:OH16"/>
    <mergeCell ref="PD14:PD16"/>
    <mergeCell ref="KB14:KB16"/>
    <mergeCell ref="KX14:KX16"/>
    <mergeCell ref="LT14:LT16"/>
    <mergeCell ref="NL20:NL22"/>
    <mergeCell ref="OH20:OH22"/>
    <mergeCell ref="KB17:KB19"/>
    <mergeCell ref="KX17:KX19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IJ14:IJ16"/>
    <mergeCell ref="JF17:JF19"/>
    <mergeCell ref="ED17:ED19"/>
    <mergeCell ref="JF23:JF25"/>
    <mergeCell ref="KB23:KB25"/>
    <mergeCell ref="KX23:KX25"/>
    <mergeCell ref="LT23:LT25"/>
    <mergeCell ref="NL23:NL25"/>
    <mergeCell ref="OH23:OH25"/>
    <mergeCell ref="PD23:PD25"/>
    <mergeCell ref="JF26:JF28"/>
    <mergeCell ref="KB26:KB28"/>
    <mergeCell ref="KX26:KX28"/>
    <mergeCell ref="LT26:LT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PD32:PD34"/>
    <mergeCell ref="EZ26:EZ28"/>
    <mergeCell ref="FV26:FV28"/>
    <mergeCell ref="GR26:GR28"/>
    <mergeCell ref="HN26:HN28"/>
    <mergeCell ref="IJ26:IJ28"/>
    <mergeCell ref="GR32:GR34"/>
    <mergeCell ref="HN32:HN34"/>
    <mergeCell ref="IJ32:IJ34"/>
    <mergeCell ref="EZ29:EZ31"/>
    <mergeCell ref="FV29:FV31"/>
    <mergeCell ref="GR29:GR31"/>
    <mergeCell ref="HN29:HN31"/>
    <mergeCell ref="IJ29:IJ31"/>
    <mergeCell ref="OH26:OH28"/>
    <mergeCell ref="PD26:PD28"/>
    <mergeCell ref="LT32:LT34"/>
    <mergeCell ref="NL26:NL28"/>
    <mergeCell ref="JF29:JF31"/>
    <mergeCell ref="KB29:KB31"/>
    <mergeCell ref="KX29:KX31"/>
    <mergeCell ref="LT29:LT31"/>
    <mergeCell ref="NL29:NL31"/>
    <mergeCell ref="OH29:OH31"/>
    <mergeCell ref="JF32:JF34"/>
    <mergeCell ref="KB32:KB34"/>
    <mergeCell ref="KX32:KX34"/>
    <mergeCell ref="EZ38:EZ40"/>
    <mergeCell ref="FV38:FV40"/>
    <mergeCell ref="GR38:GR40"/>
    <mergeCell ref="HN38:HN40"/>
    <mergeCell ref="IJ38:IJ40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KX35:KX37"/>
    <mergeCell ref="LT35:LT37"/>
    <mergeCell ref="NL35:NL37"/>
    <mergeCell ref="OH35:OH37"/>
    <mergeCell ref="PD35:PD37"/>
    <mergeCell ref="LT38:LT40"/>
    <mergeCell ref="MP38:MP40"/>
    <mergeCell ref="MP41:MP43"/>
    <mergeCell ref="MP44:MP46"/>
    <mergeCell ref="KX38:KX40"/>
    <mergeCell ref="PD29:PD31"/>
    <mergeCell ref="NL32:NL34"/>
    <mergeCell ref="OH32:OH34"/>
    <mergeCell ref="IJ47:IJ49"/>
    <mergeCell ref="JF47:JF49"/>
    <mergeCell ref="KB47:KB49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44:JF46"/>
    <mergeCell ref="KB44:KB46"/>
    <mergeCell ref="KX44:KX46"/>
    <mergeCell ref="LT44:LT46"/>
    <mergeCell ref="NL38:NL40"/>
    <mergeCell ref="OH38:OH40"/>
    <mergeCell ref="PD38:PD40"/>
    <mergeCell ref="KX41:KX43"/>
    <mergeCell ref="LT41:LT43"/>
    <mergeCell ref="NL41:NL43"/>
    <mergeCell ref="OH41:OH43"/>
    <mergeCell ref="PD41:PD43"/>
    <mergeCell ref="NL44:NL46"/>
    <mergeCell ref="OH44:OH46"/>
    <mergeCell ref="PD44:PD46"/>
    <mergeCell ref="JF38:JF40"/>
    <mergeCell ref="KB38:KB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EZ47:EZ49"/>
    <mergeCell ref="FV47:FV49"/>
    <mergeCell ref="GR47:GR49"/>
    <mergeCell ref="HN47:HN49"/>
    <mergeCell ref="KX47:KX49"/>
    <mergeCell ref="LT47:LT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JF50:JF52"/>
    <mergeCell ref="KB50:KB52"/>
    <mergeCell ref="KX50:KX52"/>
    <mergeCell ref="LT50:LT52"/>
    <mergeCell ref="NL56:NL58"/>
    <mergeCell ref="OH56:OH58"/>
    <mergeCell ref="PD56:PD58"/>
    <mergeCell ref="JF56:JF58"/>
    <mergeCell ref="KB56:KB58"/>
    <mergeCell ref="KX56:KX58"/>
    <mergeCell ref="LT56:LT58"/>
    <mergeCell ref="NL50:NL52"/>
    <mergeCell ref="OH50:OH52"/>
    <mergeCell ref="PD50:PD52"/>
    <mergeCell ref="KB53:KB55"/>
    <mergeCell ref="KX53:KX55"/>
    <mergeCell ref="LT53:LT55"/>
    <mergeCell ref="NL53:NL55"/>
    <mergeCell ref="OH53:OH55"/>
    <mergeCell ref="PD53:PD55"/>
    <mergeCell ref="MP50:MP52"/>
    <mergeCell ref="MP53:MP55"/>
    <mergeCell ref="MP56:MP58"/>
    <mergeCell ref="JF59:JF61"/>
    <mergeCell ref="KB59:KB61"/>
    <mergeCell ref="KX59:KX61"/>
    <mergeCell ref="LT59:LT61"/>
    <mergeCell ref="NL59:NL61"/>
    <mergeCell ref="OH59:OH61"/>
    <mergeCell ref="PD59:PD61"/>
    <mergeCell ref="JF62:JF64"/>
    <mergeCell ref="KB62:KB64"/>
    <mergeCell ref="KX62:KX64"/>
    <mergeCell ref="LT62:LT64"/>
    <mergeCell ref="MP59:MP61"/>
    <mergeCell ref="MP62:MP64"/>
    <mergeCell ref="NL62:NL64"/>
    <mergeCell ref="OH62:OH64"/>
    <mergeCell ref="PD62:PD64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JF65:JF67"/>
    <mergeCell ref="KB65:KB67"/>
    <mergeCell ref="KX65:KX67"/>
    <mergeCell ref="LT65:LT67"/>
    <mergeCell ref="NL65:NL67"/>
    <mergeCell ref="OH65:OH67"/>
    <mergeCell ref="PD65:PD67"/>
    <mergeCell ref="NL68:NL70"/>
    <mergeCell ref="OH68:OH70"/>
    <mergeCell ref="PD68:PD70"/>
    <mergeCell ref="MP65:MP67"/>
    <mergeCell ref="MP68:MP70"/>
    <mergeCell ref="JF68:JF70"/>
    <mergeCell ref="KB68:KB70"/>
    <mergeCell ref="KX68:KX70"/>
    <mergeCell ref="LT68:LT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KX77:KX79"/>
    <mergeCell ref="LT77:LT79"/>
    <mergeCell ref="NL77:NL79"/>
    <mergeCell ref="OH77:OH79"/>
    <mergeCell ref="PD77:PD79"/>
    <mergeCell ref="NL80:NL82"/>
    <mergeCell ref="OH80:OH82"/>
    <mergeCell ref="PD80:PD82"/>
    <mergeCell ref="JF71:JF73"/>
    <mergeCell ref="KB71:KB73"/>
    <mergeCell ref="KX71:KX73"/>
    <mergeCell ref="LT71:LT73"/>
    <mergeCell ref="NL71:NL73"/>
    <mergeCell ref="OH71:OH73"/>
    <mergeCell ref="PD71:PD73"/>
    <mergeCell ref="JF74:JF76"/>
    <mergeCell ref="KB74:KB76"/>
    <mergeCell ref="KX74:KX76"/>
    <mergeCell ref="LT74:LT76"/>
    <mergeCell ref="MP71:MP73"/>
    <mergeCell ref="MP74:MP76"/>
    <mergeCell ref="MP77:MP79"/>
    <mergeCell ref="MP80:MP82"/>
    <mergeCell ref="KB80:KB82"/>
    <mergeCell ref="IJ83:IJ85"/>
    <mergeCell ref="JF83:JF85"/>
    <mergeCell ref="KB83:KB85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80:JF82"/>
    <mergeCell ref="KX80:KX82"/>
    <mergeCell ref="LT80:LT82"/>
    <mergeCell ref="NL74:NL76"/>
    <mergeCell ref="OH74:OH76"/>
    <mergeCell ref="PD74:PD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KX83:KX85"/>
    <mergeCell ref="LT83:LT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JF86:JF88"/>
    <mergeCell ref="KB86:KB88"/>
    <mergeCell ref="KX86:KX88"/>
    <mergeCell ref="LT86:LT88"/>
    <mergeCell ref="NL92:NL94"/>
    <mergeCell ref="OH92:OH94"/>
    <mergeCell ref="PD92:PD94"/>
    <mergeCell ref="NL86:NL88"/>
    <mergeCell ref="OH86:OH88"/>
    <mergeCell ref="PD86:PD88"/>
    <mergeCell ref="KB89:KB91"/>
    <mergeCell ref="KX89:KX91"/>
    <mergeCell ref="LT89:LT91"/>
    <mergeCell ref="NL89:NL91"/>
    <mergeCell ref="OH89:OH91"/>
    <mergeCell ref="PD89:PD91"/>
    <mergeCell ref="MP86:MP88"/>
    <mergeCell ref="MP89:MP91"/>
    <mergeCell ref="MP92:MP94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JG104:JH104"/>
    <mergeCell ref="KC104:KD104"/>
    <mergeCell ref="KY104:KZ104"/>
    <mergeCell ref="LU104:LV104"/>
    <mergeCell ref="NM104:NN104"/>
    <mergeCell ref="OI104:OJ104"/>
    <mergeCell ref="PE104:PF104"/>
    <mergeCell ref="JF92:JF94"/>
    <mergeCell ref="KB92:KB94"/>
    <mergeCell ref="KX92:KX94"/>
    <mergeCell ref="LT92:LT94"/>
    <mergeCell ref="LT98:LT100"/>
    <mergeCell ref="NL98:NL100"/>
    <mergeCell ref="OH98:OH100"/>
    <mergeCell ref="PD98:PD100"/>
    <mergeCell ref="JF95:JF97"/>
    <mergeCell ref="KB95:KB97"/>
    <mergeCell ref="KX95:KX97"/>
    <mergeCell ref="LT95:LT97"/>
    <mergeCell ref="NL95:NL97"/>
    <mergeCell ref="OH95:OH97"/>
    <mergeCell ref="PD95:PD97"/>
    <mergeCell ref="MP95:MP97"/>
    <mergeCell ref="MP98:MP100"/>
    <mergeCell ref="JG103:JH103"/>
    <mergeCell ref="KC103:KD103"/>
    <mergeCell ref="KY103:KZ103"/>
    <mergeCell ref="LU103:LV103"/>
    <mergeCell ref="NM103:NN103"/>
    <mergeCell ref="OI103:OJ103"/>
    <mergeCell ref="PE103:PF103"/>
    <mergeCell ref="JF98:JF100"/>
    <mergeCell ref="KB98:KB100"/>
    <mergeCell ref="KX98:KX100"/>
    <mergeCell ref="MQ103:MR103"/>
    <mergeCell ref="KY106:KZ106"/>
    <mergeCell ref="LU106:LV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BQ104:BR104"/>
    <mergeCell ref="CM104:CN104"/>
    <mergeCell ref="BP98:BP100"/>
    <mergeCell ref="CL98:CL100"/>
    <mergeCell ref="DI104:DJ104"/>
    <mergeCell ref="EE104:EF104"/>
    <mergeCell ref="FA104:FB104"/>
    <mergeCell ref="FW104:FX104"/>
    <mergeCell ref="GS104:GT104"/>
    <mergeCell ref="HO104:HP104"/>
    <mergeCell ref="IK104:IL104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</mergeCells>
  <phoneticPr fontId="49" type="noConversion"/>
  <conditionalFormatting sqref="K8:K100">
    <cfRule type="containsBlanks" dxfId="79" priority="123">
      <formula>LEN(TRIM(K8))=0</formula>
    </cfRule>
    <cfRule type="cellIs" dxfId="78" priority="124" operator="greaterThan">
      <formula>40</formula>
    </cfRule>
  </conditionalFormatting>
  <conditionalFormatting sqref="U8:U100">
    <cfRule type="containsBlanks" dxfId="77" priority="121">
      <formula>LEN(TRIM(U8))=0</formula>
    </cfRule>
    <cfRule type="cellIs" dxfId="76" priority="122" operator="greaterThan">
      <formula>80</formula>
    </cfRule>
  </conditionalFormatting>
  <conditionalFormatting sqref="AG8:AG100">
    <cfRule type="containsBlanks" dxfId="75" priority="119">
      <formula>LEN(TRIM(AG8))=0</formula>
    </cfRule>
    <cfRule type="cellIs" dxfId="74" priority="120" operator="greaterThan">
      <formula>40</formula>
    </cfRule>
  </conditionalFormatting>
  <conditionalFormatting sqref="AQ8:AQ100">
    <cfRule type="containsBlanks" dxfId="73" priority="117">
      <formula>LEN(TRIM(AQ8))=0</formula>
    </cfRule>
    <cfRule type="cellIs" dxfId="72" priority="118" operator="greaterThan">
      <formula>80</formula>
    </cfRule>
  </conditionalFormatting>
  <conditionalFormatting sqref="BC8:BC100">
    <cfRule type="containsBlanks" dxfId="71" priority="115">
      <formula>LEN(TRIM(BC8))=0</formula>
    </cfRule>
    <cfRule type="cellIs" dxfId="70" priority="116" operator="greaterThan">
      <formula>40</formula>
    </cfRule>
  </conditionalFormatting>
  <conditionalFormatting sqref="BM8:BM100">
    <cfRule type="containsBlanks" dxfId="69" priority="113">
      <formula>LEN(TRIM(BM8))=0</formula>
    </cfRule>
    <cfRule type="cellIs" dxfId="68" priority="114" operator="greaterThan">
      <formula>80</formula>
    </cfRule>
  </conditionalFormatting>
  <conditionalFormatting sqref="BY8:BY100">
    <cfRule type="containsBlanks" dxfId="67" priority="111">
      <formula>LEN(TRIM(BY8))=0</formula>
    </cfRule>
    <cfRule type="cellIs" dxfId="66" priority="112" operator="greaterThan">
      <formula>40</formula>
    </cfRule>
  </conditionalFormatting>
  <conditionalFormatting sqref="CI8:CI100">
    <cfRule type="containsBlanks" dxfId="65" priority="109">
      <formula>LEN(TRIM(CI8))=0</formula>
    </cfRule>
    <cfRule type="cellIs" dxfId="64" priority="110" operator="greaterThan">
      <formula>80</formula>
    </cfRule>
  </conditionalFormatting>
  <conditionalFormatting sqref="CU8:CU100">
    <cfRule type="containsBlanks" dxfId="63" priority="107">
      <formula>LEN(TRIM(CU8))=0</formula>
    </cfRule>
    <cfRule type="cellIs" dxfId="62" priority="108" operator="greaterThan">
      <formula>40</formula>
    </cfRule>
  </conditionalFormatting>
  <conditionalFormatting sqref="DE8:DE100">
    <cfRule type="containsBlanks" dxfId="61" priority="105">
      <formula>LEN(TRIM(DE8))=0</formula>
    </cfRule>
    <cfRule type="cellIs" dxfId="60" priority="106" operator="greaterThan">
      <formula>80</formula>
    </cfRule>
  </conditionalFormatting>
  <conditionalFormatting sqref="DQ8:DQ100">
    <cfRule type="containsBlanks" dxfId="59" priority="103">
      <formula>LEN(TRIM(DQ8))=0</formula>
    </cfRule>
    <cfRule type="cellIs" dxfId="58" priority="104" operator="greaterThan">
      <formula>40</formula>
    </cfRule>
  </conditionalFormatting>
  <conditionalFormatting sqref="EA8:EA100">
    <cfRule type="containsBlanks" dxfId="57" priority="101">
      <formula>LEN(TRIM(EA8))=0</formula>
    </cfRule>
    <cfRule type="cellIs" dxfId="56" priority="102" operator="greaterThan">
      <formula>80</formula>
    </cfRule>
  </conditionalFormatting>
  <conditionalFormatting sqref="EM8:EM100">
    <cfRule type="containsBlanks" dxfId="55" priority="99">
      <formula>LEN(TRIM(EM8))=0</formula>
    </cfRule>
    <cfRule type="cellIs" dxfId="54" priority="100" operator="greaterThan">
      <formula>40</formula>
    </cfRule>
  </conditionalFormatting>
  <conditionalFormatting sqref="EW8:EW100">
    <cfRule type="containsBlanks" dxfId="53" priority="97">
      <formula>LEN(TRIM(EW8))=0</formula>
    </cfRule>
    <cfRule type="cellIs" dxfId="52" priority="98" operator="greaterThan">
      <formula>80</formula>
    </cfRule>
  </conditionalFormatting>
  <conditionalFormatting sqref="FI8:FI100">
    <cfRule type="containsBlanks" dxfId="51" priority="95">
      <formula>LEN(TRIM(FI8))=0</formula>
    </cfRule>
    <cfRule type="cellIs" dxfId="50" priority="96" operator="greaterThan">
      <formula>40</formula>
    </cfRule>
  </conditionalFormatting>
  <conditionalFormatting sqref="FS8:FS100">
    <cfRule type="containsBlanks" dxfId="49" priority="93">
      <formula>LEN(TRIM(FS8))=0</formula>
    </cfRule>
    <cfRule type="cellIs" dxfId="48" priority="94" operator="greaterThan">
      <formula>80</formula>
    </cfRule>
  </conditionalFormatting>
  <conditionalFormatting sqref="GE8:GE100">
    <cfRule type="containsBlanks" dxfId="47" priority="91">
      <formula>LEN(TRIM(GE8))=0</formula>
    </cfRule>
    <cfRule type="cellIs" dxfId="46" priority="92" operator="greaterThan">
      <formula>40</formula>
    </cfRule>
  </conditionalFormatting>
  <conditionalFormatting sqref="GO8:GO100">
    <cfRule type="containsBlanks" dxfId="45" priority="89">
      <formula>LEN(TRIM(GO8))=0</formula>
    </cfRule>
    <cfRule type="cellIs" dxfId="44" priority="90" operator="greaterThan">
      <formula>80</formula>
    </cfRule>
  </conditionalFormatting>
  <conditionalFormatting sqref="HA8:HA100">
    <cfRule type="containsBlanks" dxfId="43" priority="87">
      <formula>LEN(TRIM(HA8))=0</formula>
    </cfRule>
    <cfRule type="cellIs" dxfId="42" priority="88" operator="greaterThan">
      <formula>40</formula>
    </cfRule>
  </conditionalFormatting>
  <conditionalFormatting sqref="HK8:HK100">
    <cfRule type="containsBlanks" dxfId="41" priority="85">
      <formula>LEN(TRIM(HK8))=0</formula>
    </cfRule>
    <cfRule type="cellIs" dxfId="40" priority="86" operator="greaterThan">
      <formula>80</formula>
    </cfRule>
  </conditionalFormatting>
  <conditionalFormatting sqref="HW8:HW100">
    <cfRule type="containsBlanks" dxfId="39" priority="83">
      <formula>LEN(TRIM(HW8))=0</formula>
    </cfRule>
    <cfRule type="cellIs" dxfId="38" priority="84" operator="greaterThan">
      <formula>40</formula>
    </cfRule>
  </conditionalFormatting>
  <conditionalFormatting sqref="IG8:IG100">
    <cfRule type="containsBlanks" dxfId="37" priority="81">
      <formula>LEN(TRIM(IG8))=0</formula>
    </cfRule>
    <cfRule type="cellIs" dxfId="36" priority="82" operator="greaterThan">
      <formula>80</formula>
    </cfRule>
  </conditionalFormatting>
  <conditionalFormatting sqref="IS8:IS100">
    <cfRule type="containsBlanks" dxfId="35" priority="79">
      <formula>LEN(TRIM(IS8))=0</formula>
    </cfRule>
    <cfRule type="cellIs" dxfId="34" priority="80" operator="greaterThan">
      <formula>40</formula>
    </cfRule>
  </conditionalFormatting>
  <conditionalFormatting sqref="JC8:JC100">
    <cfRule type="containsBlanks" dxfId="33" priority="77">
      <formula>LEN(TRIM(JC8))=0</formula>
    </cfRule>
    <cfRule type="cellIs" dxfId="32" priority="78" operator="greaterThan">
      <formula>80</formula>
    </cfRule>
  </conditionalFormatting>
  <conditionalFormatting sqref="JO8:JO100">
    <cfRule type="containsBlanks" dxfId="31" priority="75">
      <formula>LEN(TRIM(JO8))=0</formula>
    </cfRule>
    <cfRule type="cellIs" dxfId="30" priority="76" operator="greaterThan">
      <formula>40</formula>
    </cfRule>
  </conditionalFormatting>
  <conditionalFormatting sqref="JY8:JY100">
    <cfRule type="containsBlanks" dxfId="29" priority="73">
      <formula>LEN(TRIM(JY8))=0</formula>
    </cfRule>
    <cfRule type="cellIs" dxfId="28" priority="74" operator="greaterThan">
      <formula>80</formula>
    </cfRule>
  </conditionalFormatting>
  <conditionalFormatting sqref="KK8:KK100">
    <cfRule type="containsBlanks" dxfId="27" priority="71">
      <formula>LEN(TRIM(KK8))=0</formula>
    </cfRule>
    <cfRule type="cellIs" dxfId="26" priority="72" operator="greaterThan">
      <formula>40</formula>
    </cfRule>
  </conditionalFormatting>
  <conditionalFormatting sqref="KU8:KU100">
    <cfRule type="containsBlanks" dxfId="25" priority="69">
      <formula>LEN(TRIM(KU8))=0</formula>
    </cfRule>
    <cfRule type="cellIs" dxfId="24" priority="70" operator="greaterThan">
      <formula>80</formula>
    </cfRule>
  </conditionalFormatting>
  <conditionalFormatting sqref="LG8:LG100">
    <cfRule type="containsBlanks" dxfId="23" priority="67">
      <formula>LEN(TRIM(LG8))=0</formula>
    </cfRule>
    <cfRule type="cellIs" dxfId="22" priority="68" operator="greaterThan">
      <formula>40</formula>
    </cfRule>
  </conditionalFormatting>
  <conditionalFormatting sqref="LQ8:LQ100">
    <cfRule type="containsBlanks" dxfId="21" priority="65">
      <formula>LEN(TRIM(LQ8))=0</formula>
    </cfRule>
    <cfRule type="cellIs" dxfId="20" priority="66" operator="greaterThan">
      <formula>80</formula>
    </cfRule>
  </conditionalFormatting>
  <conditionalFormatting sqref="MC8:MC100">
    <cfRule type="containsBlanks" dxfId="19" priority="63">
      <formula>LEN(TRIM(MC8))=0</formula>
    </cfRule>
    <cfRule type="cellIs" dxfId="18" priority="64" operator="greaterThan">
      <formula>40</formula>
    </cfRule>
  </conditionalFormatting>
  <conditionalFormatting sqref="MM8:MM100">
    <cfRule type="containsBlanks" dxfId="17" priority="61">
      <formula>LEN(TRIM(MM8))=0</formula>
    </cfRule>
    <cfRule type="cellIs" dxfId="16" priority="62" operator="greaterThan">
      <formula>80</formula>
    </cfRule>
  </conditionalFormatting>
  <conditionalFormatting sqref="NU8:NU100">
    <cfRule type="containsBlanks" dxfId="15" priority="59">
      <formula>LEN(TRIM(NU8))=0</formula>
    </cfRule>
    <cfRule type="cellIs" dxfId="14" priority="60" operator="greaterThan">
      <formula>40</formula>
    </cfRule>
  </conditionalFormatting>
  <conditionalFormatting sqref="OE8:OE100">
    <cfRule type="containsBlanks" dxfId="13" priority="57">
      <formula>LEN(TRIM(OE8))=0</formula>
    </cfRule>
    <cfRule type="cellIs" dxfId="12" priority="58" operator="greaterThan">
      <formula>80</formula>
    </cfRule>
  </conditionalFormatting>
  <conditionalFormatting sqref="OQ8:OQ100">
    <cfRule type="containsBlanks" dxfId="11" priority="55">
      <formula>LEN(TRIM(OQ8))=0</formula>
    </cfRule>
    <cfRule type="cellIs" dxfId="10" priority="56" operator="greaterThan">
      <formula>40</formula>
    </cfRule>
  </conditionalFormatting>
  <conditionalFormatting sqref="PA8:PA100">
    <cfRule type="containsBlanks" dxfId="9" priority="53">
      <formula>LEN(TRIM(PA8))=0</formula>
    </cfRule>
    <cfRule type="cellIs" dxfId="8" priority="54" operator="greaterThan">
      <formula>80</formula>
    </cfRule>
  </conditionalFormatting>
  <conditionalFormatting sqref="PM8:PM100">
    <cfRule type="containsBlanks" dxfId="7" priority="51">
      <formula>LEN(TRIM(PM8))=0</formula>
    </cfRule>
    <cfRule type="cellIs" dxfId="6" priority="52" operator="greaterThan">
      <formula>40</formula>
    </cfRule>
  </conditionalFormatting>
  <conditionalFormatting sqref="PW8:PW100">
    <cfRule type="containsBlanks" dxfId="5" priority="49">
      <formula>LEN(TRIM(PW8))=0</formula>
    </cfRule>
    <cfRule type="cellIs" dxfId="4" priority="50" operator="greaterThan">
      <formula>80</formula>
    </cfRule>
  </conditionalFormatting>
  <conditionalFormatting sqref="MY8:MY100">
    <cfRule type="containsBlanks" dxfId="3" priority="3">
      <formula>LEN(TRIM(MY8))=0</formula>
    </cfRule>
    <cfRule type="cellIs" dxfId="2" priority="4" operator="greaterThan">
      <formula>40</formula>
    </cfRule>
  </conditionalFormatting>
  <conditionalFormatting sqref="NI8:NI100">
    <cfRule type="containsBlanks" dxfId="1" priority="1">
      <formula>LEN(TRIM(NI8))=0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3"/>
  <sheetViews>
    <sheetView zoomScaleNormal="100" workbookViewId="0">
      <pane ySplit="4" topLeftCell="A5" activePane="bottomLeft" state="frozen"/>
      <selection pane="bottomLeft" activeCell="B21" sqref="B21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4" t="s">
        <v>121</v>
      </c>
      <c r="B1" s="244"/>
      <c r="C1" s="244"/>
      <c r="D1" s="244"/>
      <c r="E1" s="244"/>
      <c r="F1" s="244"/>
      <c r="G1" s="244"/>
      <c r="H1" s="244"/>
    </row>
    <row r="2" spans="1:8" ht="20.100000000000001" customHeight="1" thickBot="1">
      <c r="B2" s="6"/>
      <c r="C2" s="4"/>
      <c r="D2" s="5"/>
      <c r="E2" s="2"/>
      <c r="F2" s="2"/>
      <c r="G2" s="245">
        <v>44652</v>
      </c>
      <c r="H2" s="245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95</v>
      </c>
      <c r="E4" s="10" t="s">
        <v>95</v>
      </c>
      <c r="F4" s="10" t="s">
        <v>14</v>
      </c>
      <c r="G4" s="10" t="s">
        <v>95</v>
      </c>
      <c r="H4" s="10" t="s">
        <v>6</v>
      </c>
    </row>
    <row r="5" spans="1:8" s="61" customFormat="1" ht="12.9" customHeight="1">
      <c r="A5" s="78">
        <v>2130</v>
      </c>
      <c r="B5" s="97" t="s">
        <v>102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2144</v>
      </c>
      <c r="B6" s="97" t="s">
        <v>103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 t="str">
        <f>IFERROR(HLOOKUP(A6,HESAP!$2:$105,102,FALSE),"")</f>
        <v/>
      </c>
      <c r="H6" s="95" t="e">
        <f t="shared" ref="H6:H7" si="3">G6+F6</f>
        <v>#VALUE!</v>
      </c>
    </row>
    <row r="7" spans="1:8" s="61" customFormat="1" ht="12.9" customHeight="1">
      <c r="A7" s="78">
        <v>10917</v>
      </c>
      <c r="B7" s="97" t="s">
        <v>104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 t="str">
        <f>IFERROR(HLOOKUP(A7,HESAP!$2:$105,102,FALSE),"")</f>
        <v/>
      </c>
      <c r="H7" s="95" t="e">
        <f t="shared" si="3"/>
        <v>#VALUE!</v>
      </c>
    </row>
    <row r="8" spans="1:8" s="61" customFormat="1" ht="12.9" customHeight="1">
      <c r="A8" s="78">
        <v>15296</v>
      </c>
      <c r="B8" s="97" t="s">
        <v>105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 t="str">
        <f>IFERROR(HLOOKUP(A8,HESAP!$2:$105,102,FALSE),"")</f>
        <v/>
      </c>
      <c r="H8" s="95" t="e">
        <f t="shared" ref="H8" si="5">G8+F8</f>
        <v>#VALUE!</v>
      </c>
    </row>
    <row r="9" spans="1:8" s="61" customFormat="1" ht="12.9" customHeight="1">
      <c r="A9" s="78">
        <v>19904</v>
      </c>
      <c r="B9" s="97" t="s">
        <v>106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23077</v>
      </c>
      <c r="B10" s="97" t="s">
        <v>107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26614</v>
      </c>
      <c r="B11" s="97" t="s">
        <v>108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" customHeight="1">
      <c r="A12" s="78">
        <v>38706</v>
      </c>
      <c r="B12" s="97" t="s">
        <v>109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38712</v>
      </c>
      <c r="B13" s="97" t="s">
        <v>110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38784</v>
      </c>
      <c r="B14" s="97" t="s">
        <v>111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38878</v>
      </c>
      <c r="B15" s="97" t="s">
        <v>112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38881</v>
      </c>
      <c r="B16" s="97" t="s">
        <v>113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39613</v>
      </c>
      <c r="B17" s="97" t="s">
        <v>114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" customHeight="1">
      <c r="A18" s="78">
        <v>39963</v>
      </c>
      <c r="B18" s="97" t="s">
        <v>115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40314</v>
      </c>
      <c r="B19" s="97" t="s">
        <v>116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117.80540047619047</v>
      </c>
      <c r="H19" s="95" t="e">
        <f t="shared" si="11"/>
        <v>#VALUE!</v>
      </c>
    </row>
    <row r="20" spans="1:8" s="61" customFormat="1" ht="12.9" customHeight="1">
      <c r="A20" s="78">
        <v>41378</v>
      </c>
      <c r="B20" s="97" t="s">
        <v>117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" customHeight="1">
      <c r="A21" s="78">
        <v>41379</v>
      </c>
      <c r="B21" s="97" t="s">
        <v>123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" customHeight="1">
      <c r="A22" s="78">
        <v>41433</v>
      </c>
      <c r="B22" s="97" t="s">
        <v>118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" customHeight="1">
      <c r="A23" s="78">
        <v>41657</v>
      </c>
      <c r="B23" s="97" t="s">
        <v>119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42070</v>
      </c>
      <c r="B24" s="97" t="s">
        <v>120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9"/>
      <c r="B25" s="112"/>
      <c r="C25" s="108"/>
      <c r="D25" s="95"/>
      <c r="E25" s="95"/>
      <c r="F25" s="95"/>
      <c r="G25" s="95"/>
      <c r="H25" s="96"/>
    </row>
    <row r="26" spans="1:8" ht="21.9" customHeight="1" thickBot="1">
      <c r="A26" s="80">
        <f>COUNT(A5:A25)</f>
        <v>20</v>
      </c>
      <c r="B26" s="113"/>
      <c r="C26" s="109"/>
      <c r="D26" s="81"/>
      <c r="E26" s="81"/>
      <c r="F26" s="81"/>
      <c r="G26" s="81"/>
      <c r="H26" s="82"/>
    </row>
    <row r="27" spans="1:8" ht="21.9" customHeight="1" thickBot="1">
      <c r="A27" s="86" t="s">
        <v>19</v>
      </c>
      <c r="B27" s="114" t="s">
        <v>20</v>
      </c>
      <c r="C27" s="110">
        <f t="shared" ref="C27:H27" si="12">SUM(C5:C24)</f>
        <v>0</v>
      </c>
      <c r="D27" s="87">
        <f t="shared" si="12"/>
        <v>0</v>
      </c>
      <c r="E27" s="87">
        <f t="shared" si="12"/>
        <v>0</v>
      </c>
      <c r="F27" s="87" t="e">
        <f t="shared" si="12"/>
        <v>#VALUE!</v>
      </c>
      <c r="G27" s="87">
        <f t="shared" si="12"/>
        <v>117.80540047619047</v>
      </c>
      <c r="H27" s="87" t="e">
        <f t="shared" si="12"/>
        <v>#VALUE!</v>
      </c>
    </row>
    <row r="28" spans="1:8" ht="16.2" thickBot="1">
      <c r="A28" s="83"/>
      <c r="B28" s="115"/>
      <c r="C28" s="111"/>
      <c r="D28" s="84"/>
      <c r="E28" s="84"/>
      <c r="F28" s="84"/>
      <c r="G28" s="84"/>
      <c r="H28" s="85"/>
    </row>
    <row r="32" spans="1:8" ht="21" customHeight="1">
      <c r="C32" s="62"/>
      <c r="D32" s="62"/>
    </row>
    <row r="33" spans="5:5" ht="22.5" customHeight="1">
      <c r="E3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0"/>
  <sheetViews>
    <sheetView workbookViewId="0">
      <pane ySplit="2" topLeftCell="A3" activePane="bottomLeft" state="frozen"/>
      <selection pane="bottomLeft" activeCell="C4" sqref="C4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.15" customHeight="1" thickBot="1">
      <c r="A1" s="251" t="s">
        <v>45</v>
      </c>
      <c r="B1" s="251"/>
      <c r="C1" s="251"/>
      <c r="D1" s="251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2130</v>
      </c>
      <c r="B3" s="137" t="s">
        <v>102</v>
      </c>
      <c r="C3" s="98">
        <f>HLOOKUP(A3,HESAP!$5:$101,97,FALSE)</f>
        <v>22.5</v>
      </c>
      <c r="D3" s="98">
        <f>HLOOKUP(A3,HESAP!$1:$101,101,FALSE)</f>
        <v>108.323606796875</v>
      </c>
    </row>
    <row r="4" spans="1:7" ht="12.9" customHeight="1">
      <c r="A4" s="92">
        <v>2144</v>
      </c>
      <c r="B4" s="137" t="s">
        <v>103</v>
      </c>
      <c r="C4" s="98">
        <f>HLOOKUP(A4,HESAP!$5:$101,97,FALSE)</f>
        <v>15</v>
      </c>
      <c r="D4" s="98">
        <f>HLOOKUP(A4,HESAP!$1:$101,101,FALSE)</f>
        <v>71.916087499999989</v>
      </c>
    </row>
    <row r="5" spans="1:7" ht="12.9" customHeight="1">
      <c r="A5" s="92">
        <v>10917</v>
      </c>
      <c r="B5" s="137" t="s">
        <v>104</v>
      </c>
      <c r="C5" s="98">
        <f>HLOOKUP(A5,HESAP!$5:$101,97,FALSE)</f>
        <v>7.5</v>
      </c>
      <c r="D5" s="98">
        <f>HLOOKUP(A5,HESAP!$1:$101,101,FALSE)</f>
        <v>36.407519296874995</v>
      </c>
    </row>
    <row r="6" spans="1:7" ht="12.9" customHeight="1">
      <c r="A6" s="92">
        <v>15296</v>
      </c>
      <c r="B6" s="137" t="s">
        <v>105</v>
      </c>
      <c r="C6" s="98">
        <f>HLOOKUP(A6,HESAP!$5:$101,97,FALSE)</f>
        <v>22.5</v>
      </c>
      <c r="D6" s="98">
        <f>HLOOKUP(A6,HESAP!$1:$101,101,FALSE)</f>
        <v>108.323606796875</v>
      </c>
    </row>
    <row r="7" spans="1:7" ht="12.9" customHeight="1">
      <c r="A7" s="92">
        <v>19904</v>
      </c>
      <c r="B7" s="137" t="s">
        <v>106</v>
      </c>
      <c r="C7" s="98">
        <f>HLOOKUP(A7,HESAP!$5:$101,97,FALSE)</f>
        <v>7.5</v>
      </c>
      <c r="D7" s="98">
        <f>HLOOKUP(A7,HESAP!$1:$101,101,FALSE)</f>
        <v>39.415547956730769</v>
      </c>
    </row>
    <row r="8" spans="1:7" ht="12.9" customHeight="1">
      <c r="A8" s="92">
        <v>23077</v>
      </c>
      <c r="B8" s="137" t="s">
        <v>107</v>
      </c>
      <c r="C8" s="98">
        <f>HLOOKUP(A8,HESAP!$5:$101,97,FALSE)</f>
        <v>22.5</v>
      </c>
      <c r="D8" s="98">
        <f>HLOOKUP(A8,HESAP!$1:$101,101,FALSE)</f>
        <v>159.69224072544642</v>
      </c>
    </row>
    <row r="9" spans="1:7" ht="12.9" customHeight="1">
      <c r="A9" s="92">
        <v>26614</v>
      </c>
      <c r="B9" s="137" t="s">
        <v>108</v>
      </c>
      <c r="C9" s="98">
        <f>HLOOKUP(A9,HESAP!$5:$101,97,FALSE)</f>
        <v>15</v>
      </c>
      <c r="D9" s="98">
        <f>HLOOKUP(A9,HESAP!$1:$101,101,FALSE)</f>
        <v>123.28472142857143</v>
      </c>
    </row>
    <row r="10" spans="1:7" ht="12.9" customHeight="1">
      <c r="A10" s="92">
        <v>38706</v>
      </c>
      <c r="B10" s="137" t="s">
        <v>109</v>
      </c>
      <c r="C10" s="98">
        <f>HLOOKUP(A10,HESAP!$5:$101,97,FALSE)</f>
        <v>22.5</v>
      </c>
      <c r="D10" s="98">
        <f>HLOOKUP(A10,HESAP!$1:$101,101,FALSE)</f>
        <v>82.189814285714277</v>
      </c>
    </row>
    <row r="11" spans="1:7" ht="12.9" customHeight="1">
      <c r="A11" s="92">
        <v>38712</v>
      </c>
      <c r="B11" s="137" t="s">
        <v>110</v>
      </c>
      <c r="C11" s="98">
        <f>HLOOKUP(A11,HESAP!$5:$101,97,FALSE)</f>
        <v>7.5</v>
      </c>
      <c r="D11" s="98" t="e">
        <f>HLOOKUP(A11,HESAP!$1:$101,101,FALSE)</f>
        <v>#DIV/0!</v>
      </c>
    </row>
    <row r="12" spans="1:7" ht="12.9" customHeight="1">
      <c r="A12" s="92">
        <v>38784</v>
      </c>
      <c r="B12" s="137" t="s">
        <v>111</v>
      </c>
      <c r="C12" s="98">
        <f>HLOOKUP(A12,HESAP!$5:$101,97,FALSE)</f>
        <v>7.5</v>
      </c>
      <c r="D12" s="98">
        <f>HLOOKUP(A12,HESAP!$1:$101,101,FALSE)</f>
        <v>36.407519296874995</v>
      </c>
    </row>
    <row r="13" spans="1:7" ht="12.9" customHeight="1">
      <c r="A13" s="92">
        <v>38878</v>
      </c>
      <c r="B13" s="137" t="s">
        <v>112</v>
      </c>
      <c r="C13" s="98">
        <f>HLOOKUP(A13,HESAP!$5:$101,97,FALSE)</f>
        <v>22.5</v>
      </c>
      <c r="D13" s="98" t="e">
        <f>HLOOKUP(A13,HESAP!$1:$101,101,FALSE)</f>
        <v>#DIV/0!</v>
      </c>
    </row>
    <row r="14" spans="1:7" ht="12.9" customHeight="1">
      <c r="A14" s="92">
        <v>38881</v>
      </c>
      <c r="B14" s="137" t="s">
        <v>113</v>
      </c>
      <c r="C14" s="98">
        <f>HLOOKUP(A14,HESAP!$5:$101,97,FALSE)</f>
        <v>15</v>
      </c>
      <c r="D14" s="98">
        <f>HLOOKUP(A14,HESAP!$1:$101,101,FALSE)</f>
        <v>66.812152718635531</v>
      </c>
    </row>
    <row r="15" spans="1:7" ht="12.9" customHeight="1">
      <c r="A15" s="92">
        <v>39613</v>
      </c>
      <c r="B15" s="137" t="s">
        <v>114</v>
      </c>
      <c r="C15" s="98">
        <f>HLOOKUP(A15,HESAP!$5:$101,97,FALSE)</f>
        <v>22.5</v>
      </c>
      <c r="D15" s="98">
        <f>HLOOKUP(A15,HESAP!$1:$101,101,FALSE)</f>
        <v>108.323606796875</v>
      </c>
    </row>
    <row r="16" spans="1:7" ht="12.9" customHeight="1">
      <c r="A16" s="92">
        <v>39963</v>
      </c>
      <c r="B16" s="137" t="s">
        <v>115</v>
      </c>
      <c r="C16" s="98">
        <f>HLOOKUP(A16,HESAP!$5:$101,97,FALSE)</f>
        <v>22.5</v>
      </c>
      <c r="D16" s="98">
        <f>HLOOKUP(A16,HESAP!$1:$101,101,FALSE)</f>
        <v>108.323606796875</v>
      </c>
    </row>
    <row r="17" spans="1:11" ht="12.9" customHeight="1">
      <c r="A17" s="92">
        <v>40314</v>
      </c>
      <c r="B17" s="137" t="s">
        <v>116</v>
      </c>
      <c r="C17" s="98">
        <f>HLOOKUP(A17,HESAP!$5:$101,97,FALSE)</f>
        <v>7.5</v>
      </c>
      <c r="D17" s="98">
        <f>HLOOKUP(A17,HESAP!$1:$101,101,FALSE)</f>
        <v>61.642360714285715</v>
      </c>
    </row>
    <row r="18" spans="1:11" ht="12.9" customHeight="1">
      <c r="A18" s="92">
        <v>41378</v>
      </c>
      <c r="B18" s="137" t="s">
        <v>117</v>
      </c>
      <c r="C18" s="98">
        <f>HLOOKUP(A18,HESAP!$5:$101,97,FALSE)</f>
        <v>15</v>
      </c>
      <c r="D18" s="98">
        <f>HLOOKUP(A18,HESAP!$1:$101,101,FALSE)</f>
        <v>82.980100961538469</v>
      </c>
    </row>
    <row r="19" spans="1:11" ht="12.9" customHeight="1">
      <c r="A19" s="92">
        <v>41379</v>
      </c>
      <c r="B19" s="137" t="s">
        <v>123</v>
      </c>
      <c r="C19" s="98">
        <f>HLOOKUP(A19,HESAP!$5:$101,97,FALSE)</f>
        <v>22.5</v>
      </c>
      <c r="D19" s="98">
        <f>HLOOKUP(A19,HESAP!$1:$101,101,FALSE)</f>
        <v>107.87413124999998</v>
      </c>
    </row>
    <row r="20" spans="1:11" ht="12.9" customHeight="1">
      <c r="A20" s="92">
        <v>41433</v>
      </c>
      <c r="B20" s="137" t="s">
        <v>118</v>
      </c>
      <c r="C20" s="98">
        <f>HLOOKUP(A20,HESAP!$5:$101,97,FALSE)</f>
        <v>15</v>
      </c>
      <c r="D20" s="98" t="e">
        <f>HLOOKUP(A20,HESAP!$1:$101,101,FALSE)</f>
        <v>#DIV/0!</v>
      </c>
    </row>
    <row r="21" spans="1:11" ht="12.9" customHeight="1">
      <c r="A21" s="92">
        <v>41657</v>
      </c>
      <c r="B21" s="137" t="s">
        <v>119</v>
      </c>
      <c r="C21" s="98">
        <f>HLOOKUP(A21,HESAP!$5:$101,97,FALSE)</f>
        <v>22.5</v>
      </c>
      <c r="D21" s="98" t="e">
        <f>HLOOKUP(A21,HESAP!$1:$101,101,FALSE)</f>
        <v>#DIV/0!</v>
      </c>
    </row>
    <row r="22" spans="1:11" ht="12.9" customHeight="1">
      <c r="A22" s="92">
        <v>42070</v>
      </c>
      <c r="B22" s="137" t="s">
        <v>120</v>
      </c>
      <c r="C22" s="98">
        <f>HLOOKUP(A22,HESAP!$5:$101,97,FALSE)</f>
        <v>15</v>
      </c>
      <c r="D22" s="98" t="e">
        <f>HLOOKUP(A22,HESAP!$1:$101,101,FALSE)</f>
        <v>#DIV/0!</v>
      </c>
    </row>
    <row r="23" spans="1:11" ht="12.9" customHeight="1">
      <c r="A23" s="136"/>
      <c r="B23" s="137"/>
      <c r="C23" s="98"/>
      <c r="D23" s="98"/>
    </row>
    <row r="24" spans="1:11" ht="12.9" customHeight="1">
      <c r="A24" s="136"/>
      <c r="B24" s="137"/>
      <c r="C24" s="98"/>
      <c r="D24" s="98"/>
    </row>
    <row r="25" spans="1:11" ht="13.8" thickBot="1">
      <c r="A25" s="89"/>
      <c r="B25" s="137"/>
      <c r="C25" s="139"/>
      <c r="D25" s="141"/>
    </row>
    <row r="26" spans="1:11" s="117" customFormat="1" ht="20.100000000000001" customHeight="1" thickBot="1">
      <c r="A26" s="102">
        <f>COUNT(A3:A25)</f>
        <v>20</v>
      </c>
      <c r="B26" s="116" t="s">
        <v>19</v>
      </c>
      <c r="C26" s="138">
        <f>SUM(C3:C24)</f>
        <v>330</v>
      </c>
      <c r="D26" s="140" t="e">
        <f>SUM(D3:D24)</f>
        <v>#DIV/0!</v>
      </c>
    </row>
    <row r="27" spans="1:11" ht="13.8" thickBot="1">
      <c r="C27" s="246" t="s">
        <v>28</v>
      </c>
      <c r="D27" s="246"/>
      <c r="F27" s="142"/>
      <c r="G27" s="143"/>
      <c r="H27" s="143"/>
      <c r="I27" s="143"/>
      <c r="J27" s="143"/>
      <c r="K27" s="144"/>
    </row>
    <row r="28" spans="1:11" ht="13.8" thickTop="1">
      <c r="C28" s="247" t="e">
        <f>D26/C26</f>
        <v>#DIV/0!</v>
      </c>
      <c r="D28" s="248"/>
      <c r="F28" s="145"/>
      <c r="G28" s="150" t="s">
        <v>57</v>
      </c>
      <c r="H28" s="150"/>
      <c r="I28" s="150"/>
      <c r="J28" s="150" t="e">
        <f>C28*0.9</f>
        <v>#DIV/0!</v>
      </c>
      <c r="K28" s="146"/>
    </row>
    <row r="29" spans="1:11" ht="13.8" thickBot="1">
      <c r="C29" s="249"/>
      <c r="D29" s="250"/>
      <c r="F29" s="145"/>
      <c r="G29" s="151" t="s">
        <v>56</v>
      </c>
      <c r="H29" s="151"/>
      <c r="I29" s="151"/>
      <c r="J29" s="152" t="e">
        <f>J28*7.5</f>
        <v>#DIV/0!</v>
      </c>
      <c r="K29" s="146"/>
    </row>
    <row r="30" spans="1:11" ht="14.4" thickTop="1" thickBot="1">
      <c r="F30" s="147"/>
      <c r="G30" s="148"/>
      <c r="H30" s="148"/>
      <c r="I30" s="148"/>
      <c r="J30" s="148"/>
      <c r="K30" s="149"/>
    </row>
  </sheetData>
  <mergeCells count="3">
    <mergeCell ref="C27:D27"/>
    <mergeCell ref="C28:D2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7"/>
  <sheetViews>
    <sheetView workbookViewId="0">
      <pane ySplit="4" topLeftCell="A5" activePane="bottomLeft" state="frozen"/>
      <selection pane="bottomLeft" activeCell="B24" sqref="B24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44652</v>
      </c>
      <c r="C2" s="72"/>
      <c r="D2" s="252">
        <v>44562</v>
      </c>
      <c r="E2" s="253"/>
      <c r="F2" s="252">
        <v>44593</v>
      </c>
      <c r="G2" s="253"/>
      <c r="H2" s="252">
        <v>44621</v>
      </c>
      <c r="I2" s="253"/>
    </row>
    <row r="3" spans="1:10" s="65" customFormat="1">
      <c r="A3" s="256" t="s">
        <v>10</v>
      </c>
      <c r="B3" s="254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7"/>
      <c r="B4" s="255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2130</v>
      </c>
      <c r="B5" s="91" t="s">
        <v>102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2144</v>
      </c>
      <c r="B6" s="91" t="s">
        <v>103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10917</v>
      </c>
      <c r="B7" s="91" t="s">
        <v>104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15296</v>
      </c>
      <c r="B8" s="91" t="s">
        <v>105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19904</v>
      </c>
      <c r="B9" s="91" t="s">
        <v>106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23077</v>
      </c>
      <c r="B10" s="91" t="s">
        <v>107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26614</v>
      </c>
      <c r="B11" s="91" t="s">
        <v>108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38706</v>
      </c>
      <c r="B12" s="91" t="s">
        <v>109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38712</v>
      </c>
      <c r="B13" s="91" t="s">
        <v>110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38784</v>
      </c>
      <c r="B14" s="91" t="s">
        <v>111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38878</v>
      </c>
      <c r="B15" s="91" t="s">
        <v>112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38881</v>
      </c>
      <c r="B16" s="91" t="s">
        <v>113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39613</v>
      </c>
      <c r="B17" s="91" t="s">
        <v>114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39963</v>
      </c>
      <c r="B18" s="91" t="s">
        <v>115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40314</v>
      </c>
      <c r="B19" s="91" t="s">
        <v>116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41378</v>
      </c>
      <c r="B20" s="91" t="s">
        <v>117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41379</v>
      </c>
      <c r="B21" s="91" t="s">
        <v>123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41433</v>
      </c>
      <c r="B22" s="91" t="s">
        <v>118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41657</v>
      </c>
      <c r="B23" s="91" t="s">
        <v>119</v>
      </c>
      <c r="C23" s="119" t="e">
        <f t="shared" ref="C23" si="6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42070</v>
      </c>
      <c r="B24" s="91" t="s">
        <v>120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/>
      <c r="B25" s="91"/>
      <c r="C25" s="119"/>
      <c r="D25" s="123"/>
      <c r="E25" s="124"/>
      <c r="F25" s="125"/>
      <c r="G25" s="126"/>
      <c r="H25" s="123"/>
      <c r="I25" s="124"/>
      <c r="J25" s="88"/>
    </row>
    <row r="26" spans="1:10" ht="13.8" thickBot="1">
      <c r="A26" s="93"/>
      <c r="B26" s="94"/>
      <c r="C26" s="120"/>
      <c r="D26" s="127"/>
      <c r="E26" s="128"/>
      <c r="F26" s="129"/>
      <c r="G26" s="130"/>
      <c r="H26" s="127"/>
      <c r="I26" s="128"/>
      <c r="J26" s="88"/>
    </row>
    <row r="27" spans="1:10" s="118" customFormat="1" ht="20.100000000000001" customHeight="1" thickBot="1">
      <c r="A27" s="131">
        <f>COUNT(A6:A25)</f>
        <v>19</v>
      </c>
      <c r="B27" s="132" t="s">
        <v>19</v>
      </c>
      <c r="C27" s="133" t="e">
        <f>(E27+G27+I27)/(D27+F27+H27)</f>
        <v>#DIV/0!</v>
      </c>
      <c r="D27" s="134">
        <f t="shared" ref="D27:I27" si="7">SUM(D6:D24)</f>
        <v>0</v>
      </c>
      <c r="E27" s="135">
        <f t="shared" si="7"/>
        <v>0</v>
      </c>
      <c r="F27" s="134">
        <f t="shared" si="7"/>
        <v>0</v>
      </c>
      <c r="G27" s="135">
        <f t="shared" si="7"/>
        <v>0</v>
      </c>
      <c r="H27" s="134">
        <f t="shared" si="7"/>
        <v>0</v>
      </c>
      <c r="I27" s="135">
        <f t="shared" si="7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866" activePane="bottomLeft" state="frozen"/>
      <selection pane="bottomLeft" activeCell="A887" sqref="A887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0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3.2"/>
  <cols>
    <col min="5" max="5" width="12.6640625" bestFit="1" customWidth="1"/>
    <col min="6" max="6" width="41.109375" bestFit="1" customWidth="1"/>
    <col min="7" max="7" width="30.6640625" bestFit="1" customWidth="1"/>
    <col min="8" max="8" width="12.6640625" bestFit="1" customWidth="1"/>
  </cols>
  <sheetData>
    <row r="1" spans="1:13" ht="25.5" customHeight="1">
      <c r="A1" s="68" t="s">
        <v>73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59</v>
      </c>
      <c r="H1" s="67" t="s">
        <v>47</v>
      </c>
    </row>
    <row r="2" spans="1:13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3" si="0">C2-B2</f>
        <v>10.133333333333333</v>
      </c>
      <c r="E2" s="75">
        <f t="shared" ref="E2:E13" si="1">($H$2/225/D2)</f>
        <v>0.4731321546052632</v>
      </c>
      <c r="F2" t="s">
        <v>76</v>
      </c>
      <c r="G2" s="221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79</v>
      </c>
      <c r="G3" s="222"/>
      <c r="H3" s="56"/>
    </row>
    <row r="4" spans="1:13">
      <c r="A4">
        <v>3</v>
      </c>
      <c r="B4" s="219">
        <f>98/7.5</f>
        <v>13.066666666666666</v>
      </c>
      <c r="C4" s="219">
        <f>150/7.5</f>
        <v>20</v>
      </c>
      <c r="D4" s="219">
        <f t="shared" si="0"/>
        <v>6.9333333333333336</v>
      </c>
      <c r="E4" s="220">
        <f t="shared" si="1"/>
        <v>0.69150084134615386</v>
      </c>
      <c r="F4" s="218" t="s">
        <v>82</v>
      </c>
      <c r="G4" s="221"/>
    </row>
    <row r="5" spans="1:13">
      <c r="A5">
        <v>4</v>
      </c>
      <c r="B5" s="219">
        <f>150/7.5</f>
        <v>20</v>
      </c>
      <c r="C5" s="219">
        <f>230/7.5</f>
        <v>30.666666666666668</v>
      </c>
      <c r="D5" s="219">
        <f t="shared" si="0"/>
        <v>10.666666666666668</v>
      </c>
      <c r="E5" s="220">
        <f t="shared" si="1"/>
        <v>0.44947554687499996</v>
      </c>
      <c r="F5" s="218" t="s">
        <v>75</v>
      </c>
      <c r="G5" s="221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87</v>
      </c>
      <c r="G6" s="221"/>
      <c r="M6" s="13"/>
    </row>
    <row r="7" spans="1:13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86</v>
      </c>
      <c r="G7" s="221"/>
      <c r="I7" s="221"/>
      <c r="J7" s="221"/>
      <c r="K7" s="221"/>
      <c r="L7" s="221"/>
      <c r="M7" s="221"/>
    </row>
    <row r="8" spans="1:13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46</v>
      </c>
      <c r="G8" s="221"/>
      <c r="I8" s="221"/>
      <c r="J8" s="221"/>
      <c r="K8" s="221"/>
      <c r="L8" s="221"/>
      <c r="M8" s="221"/>
    </row>
    <row r="9" spans="1:13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77</v>
      </c>
      <c r="G9" s="221"/>
      <c r="I9" s="221"/>
      <c r="J9" s="221"/>
      <c r="K9" s="221"/>
      <c r="L9" s="221"/>
      <c r="M9" s="224"/>
    </row>
    <row r="10" spans="1:13" ht="13.8">
      <c r="A10">
        <v>9</v>
      </c>
      <c r="B10" s="219">
        <f>78/7.5</f>
        <v>10.4</v>
      </c>
      <c r="C10" s="219">
        <f>120/7.5</f>
        <v>16</v>
      </c>
      <c r="D10" s="219">
        <f t="shared" si="0"/>
        <v>5.6</v>
      </c>
      <c r="E10" s="220">
        <f t="shared" si="1"/>
        <v>0.8561438988095238</v>
      </c>
      <c r="F10" s="218" t="s">
        <v>124</v>
      </c>
      <c r="G10" s="223"/>
      <c r="I10" s="221"/>
      <c r="J10" s="221"/>
      <c r="K10" s="221"/>
      <c r="L10" s="221"/>
      <c r="M10" s="224"/>
    </row>
    <row r="11" spans="1:13">
      <c r="A11">
        <v>10</v>
      </c>
      <c r="B11" s="11">
        <f>195/7.5</f>
        <v>26</v>
      </c>
      <c r="C11" s="11">
        <f>300/7.5</f>
        <v>40</v>
      </c>
      <c r="D11" s="11">
        <f t="shared" si="0"/>
        <v>14</v>
      </c>
      <c r="E11" s="75">
        <f t="shared" si="1"/>
        <v>0.34245755952380952</v>
      </c>
      <c r="F11" t="s">
        <v>89</v>
      </c>
      <c r="G11" s="221"/>
      <c r="I11" s="221"/>
      <c r="J11" s="221"/>
      <c r="K11" s="221"/>
      <c r="L11" s="221"/>
      <c r="M11" s="221"/>
    </row>
    <row r="12" spans="1:13">
      <c r="A12">
        <v>11</v>
      </c>
      <c r="B12" s="11">
        <f>78/7.5</f>
        <v>10.4</v>
      </c>
      <c r="C12" s="11">
        <f>120/7.5</f>
        <v>16</v>
      </c>
      <c r="D12" s="11">
        <f t="shared" si="0"/>
        <v>5.6</v>
      </c>
      <c r="E12" s="75">
        <f t="shared" si="1"/>
        <v>0.8561438988095238</v>
      </c>
      <c r="F12" t="s">
        <v>74</v>
      </c>
      <c r="G12" s="221"/>
      <c r="I12" s="221"/>
      <c r="J12" s="221"/>
      <c r="K12" s="221"/>
      <c r="L12" s="221"/>
      <c r="M12" s="221"/>
    </row>
    <row r="13" spans="1:13">
      <c r="A13">
        <v>12</v>
      </c>
      <c r="B13" s="11">
        <f>59/7.5</f>
        <v>7.8666666666666663</v>
      </c>
      <c r="C13" s="11">
        <f>90/7.5</f>
        <v>12</v>
      </c>
      <c r="D13" s="11">
        <f t="shared" si="0"/>
        <v>4.1333333333333337</v>
      </c>
      <c r="E13" s="57">
        <f t="shared" si="1"/>
        <v>1.1599368951612903</v>
      </c>
      <c r="F13" t="s">
        <v>93</v>
      </c>
      <c r="G13" s="221"/>
      <c r="I13" s="221"/>
      <c r="J13" s="221"/>
      <c r="K13" s="221"/>
      <c r="L13" s="221"/>
      <c r="M13" s="221"/>
    </row>
    <row r="14" spans="1:13">
      <c r="A14">
        <v>13</v>
      </c>
      <c r="B14" s="11"/>
      <c r="C14" s="11"/>
      <c r="D14" s="11"/>
      <c r="E14" s="64">
        <v>7.5</v>
      </c>
      <c r="F14" t="s">
        <v>81</v>
      </c>
      <c r="I14" s="221"/>
      <c r="J14" s="221"/>
      <c r="K14" s="221"/>
      <c r="L14" s="221"/>
      <c r="M14" s="226"/>
    </row>
    <row r="15" spans="1:13">
      <c r="A15">
        <v>14</v>
      </c>
      <c r="B15" s="11"/>
      <c r="C15" s="11"/>
      <c r="D15" s="11"/>
      <c r="E15" s="75" t="e">
        <f>ORTALAMA!$C$27*7.5</f>
        <v>#DIV/0!</v>
      </c>
      <c r="F15" t="s">
        <v>88</v>
      </c>
      <c r="G15" s="61" t="s">
        <v>53</v>
      </c>
      <c r="I15" s="221"/>
      <c r="J15" s="221"/>
      <c r="K15" s="221"/>
      <c r="L15" s="221"/>
      <c r="M15" s="221"/>
    </row>
    <row r="16" spans="1:13">
      <c r="A16">
        <v>15</v>
      </c>
      <c r="B16" s="11"/>
      <c r="C16" s="11"/>
      <c r="D16" s="11"/>
      <c r="E16" s="75" t="e">
        <f>ORTALAMA!$C$27*7.5</f>
        <v>#DIV/0!</v>
      </c>
      <c r="F16" t="s">
        <v>78</v>
      </c>
      <c r="G16" s="61" t="s">
        <v>53</v>
      </c>
      <c r="I16" s="221"/>
      <c r="J16" s="225"/>
      <c r="K16" s="221"/>
      <c r="L16" s="221"/>
      <c r="M16" s="221"/>
    </row>
    <row r="17" spans="1:13">
      <c r="A17">
        <v>16</v>
      </c>
      <c r="B17" s="11"/>
      <c r="C17" s="11"/>
      <c r="D17" s="11"/>
      <c r="E17" s="57" t="e">
        <f>ORTALAMA!$C$27*7.5</f>
        <v>#DIV/0!</v>
      </c>
      <c r="F17" t="s">
        <v>91</v>
      </c>
      <c r="G17" s="61" t="s">
        <v>53</v>
      </c>
      <c r="I17" s="221"/>
      <c r="J17" s="221"/>
      <c r="K17" s="221"/>
      <c r="L17" s="221"/>
      <c r="M17" s="221"/>
    </row>
    <row r="18" spans="1:13">
      <c r="A18">
        <v>17</v>
      </c>
      <c r="E18" s="57" t="e">
        <f>ORTALAMA!$C$27*7.5*0.9</f>
        <v>#DIV/0!</v>
      </c>
      <c r="F18" t="s">
        <v>80</v>
      </c>
      <c r="G18" s="61" t="s">
        <v>54</v>
      </c>
      <c r="I18" s="221"/>
      <c r="J18" s="225"/>
      <c r="K18" s="221"/>
      <c r="L18" s="221"/>
      <c r="M18" s="221"/>
    </row>
    <row r="19" spans="1:13">
      <c r="A19">
        <v>18</v>
      </c>
      <c r="E19" s="57" t="e">
        <f>ORTALAMA!$C$27*7.5*0.9</f>
        <v>#DIV/0!</v>
      </c>
      <c r="F19" t="s">
        <v>52</v>
      </c>
      <c r="G19" s="61" t="s">
        <v>54</v>
      </c>
      <c r="I19" s="221"/>
      <c r="J19" s="221"/>
      <c r="K19" s="221"/>
      <c r="L19" s="221"/>
      <c r="M19" s="221"/>
    </row>
    <row r="20" spans="1:13">
      <c r="A20">
        <v>19</v>
      </c>
      <c r="E20" s="75" t="e">
        <f>ORTALAMA!$C$27*7.5*0.9</f>
        <v>#DIV/0!</v>
      </c>
      <c r="F20" t="s">
        <v>94</v>
      </c>
      <c r="G20" s="61" t="s">
        <v>54</v>
      </c>
      <c r="I20" s="221"/>
      <c r="J20" s="221"/>
      <c r="K20" s="221"/>
      <c r="L20" s="221"/>
      <c r="M20" s="221"/>
    </row>
    <row r="21" spans="1:13">
      <c r="A21">
        <v>20</v>
      </c>
      <c r="E21" s="75" t="e">
        <f>ORTALAMA!$C$27*7.5*0.9</f>
        <v>#DIV/0!</v>
      </c>
      <c r="F21" t="s">
        <v>85</v>
      </c>
      <c r="G21" s="61" t="s">
        <v>54</v>
      </c>
      <c r="I21" s="221"/>
      <c r="J21" s="221"/>
      <c r="K21" s="221"/>
      <c r="L21" s="221"/>
      <c r="M21" s="221"/>
    </row>
    <row r="22" spans="1:13">
      <c r="A22">
        <v>21</v>
      </c>
      <c r="E22" s="57" t="e">
        <f>ORTALAMA!$C$27*7.5*0.9</f>
        <v>#DIV/0!</v>
      </c>
      <c r="F22" t="s">
        <v>48</v>
      </c>
      <c r="G22" s="61" t="s">
        <v>54</v>
      </c>
      <c r="I22" s="221"/>
      <c r="J22" s="221"/>
      <c r="K22" s="221"/>
      <c r="L22" s="221"/>
      <c r="M22" s="221"/>
    </row>
    <row r="23" spans="1:13">
      <c r="A23">
        <v>22</v>
      </c>
      <c r="E23" s="57" t="e">
        <f>ORTALAMA!$C$27*7.5*0.9</f>
        <v>#DIV/0!</v>
      </c>
      <c r="F23" t="s">
        <v>49</v>
      </c>
      <c r="G23" s="61" t="s">
        <v>54</v>
      </c>
      <c r="I23" s="221"/>
      <c r="J23" s="221"/>
      <c r="K23" s="221"/>
      <c r="L23" s="221"/>
      <c r="M23" s="221"/>
    </row>
    <row r="24" spans="1:13">
      <c r="A24">
        <v>23</v>
      </c>
      <c r="E24" s="75" t="e">
        <f>ORTALAMA!$C$27*7.5*0.9</f>
        <v>#DIV/0!</v>
      </c>
      <c r="F24" t="s">
        <v>50</v>
      </c>
      <c r="G24" s="61" t="s">
        <v>54</v>
      </c>
    </row>
    <row r="25" spans="1:13">
      <c r="A25">
        <v>24</v>
      </c>
      <c r="F25" t="s">
        <v>51</v>
      </c>
      <c r="G25" s="61"/>
    </row>
    <row r="26" spans="1:13">
      <c r="A26">
        <v>25</v>
      </c>
      <c r="F26" t="s">
        <v>55</v>
      </c>
    </row>
    <row r="27" spans="1:13">
      <c r="A27">
        <v>26</v>
      </c>
      <c r="F27" t="s">
        <v>92</v>
      </c>
    </row>
    <row r="28" spans="1:13">
      <c r="A28">
        <v>27</v>
      </c>
      <c r="E28" t="e">
        <f>ORTALAMA!$C$27*7.5*0.9</f>
        <v>#DIV/0!</v>
      </c>
      <c r="F28" t="s">
        <v>83</v>
      </c>
      <c r="H28" s="13"/>
    </row>
    <row r="29" spans="1:13">
      <c r="A29">
        <v>28</v>
      </c>
      <c r="E29" t="e">
        <f>ORTALAMA!$C$27*7.5*0.9</f>
        <v>#DIV/0!</v>
      </c>
      <c r="F29" t="s">
        <v>84</v>
      </c>
    </row>
    <row r="30" spans="1:13">
      <c r="A30">
        <v>29</v>
      </c>
      <c r="E30" t="e">
        <f>ORTALAMA!$C$27*7.5*0.9</f>
        <v>#DIV/0!</v>
      </c>
      <c r="F30" t="s">
        <v>90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